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transporte-my.sharepoint.com/personal/janarvaez_mintransporte_gov_co/Documents/Documentos/Julia Andrea Narvaez Toro/GABS 2024/Estudios previos 2024/06. Aire acondicionado/03. Version final/"/>
    </mc:Choice>
  </mc:AlternateContent>
  <xr:revisionPtr revIDLastSave="7" documentId="8_{04610548-5187-4AE4-B32B-304A309E0FEB}" xr6:coauthVersionLast="47" xr6:coauthVersionMax="47" xr10:uidLastSave="{CA8876B5-6712-403B-B16D-E585A08EFC2D}"/>
  <workbookProtection workbookAlgorithmName="SHA-512" workbookHashValue="XtkIxlpN/Pf+vlBghdTq6meYQZY0ROAlFnypLBJJmoKuQ9AMycAo/XNz0s+8Ut44USY9udZAsn57/G+oZr1JSA==" workbookSaltValue="h02ni6sQpMZeistkVFkVfA==" workbookSpinCount="100000" lockStructure="1"/>
  <bookViews>
    <workbookView xWindow="-120" yWindow="-120" windowWidth="29040" windowHeight="15840" xr2:uid="{00000000-000D-0000-FFFF-FFFF00000000}"/>
  </bookViews>
  <sheets>
    <sheet name="Calculo" sheetId="7" r:id="rId1"/>
  </sheets>
  <definedNames>
    <definedName name="_xlnm._FilterDatabase" localSheetId="0" hidden="1">Calculo!$A$9:$BO$151</definedName>
    <definedName name="_xlnm.Print_Area" localSheetId="0">Calculo!$A$1:$BO$151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O151" i="7" l="1"/>
  <c r="R105" i="7"/>
  <c r="G151" i="7" l="1"/>
  <c r="AA12" i="7"/>
  <c r="AB12" i="7"/>
  <c r="AC12" i="7"/>
  <c r="AD12" i="7"/>
  <c r="AE12" i="7"/>
  <c r="AF12" i="7"/>
  <c r="AG12" i="7"/>
  <c r="AH12" i="7"/>
  <c r="AI12" i="7"/>
  <c r="AA13" i="7"/>
  <c r="AB13" i="7"/>
  <c r="AC13" i="7"/>
  <c r="AD13" i="7"/>
  <c r="AE13" i="7"/>
  <c r="AF13" i="7"/>
  <c r="AG13" i="7"/>
  <c r="AH13" i="7"/>
  <c r="AI13" i="7"/>
  <c r="AA14" i="7"/>
  <c r="AB14" i="7"/>
  <c r="AC14" i="7"/>
  <c r="AD14" i="7"/>
  <c r="AE14" i="7"/>
  <c r="AF14" i="7"/>
  <c r="AG14" i="7"/>
  <c r="AH14" i="7"/>
  <c r="AI14" i="7"/>
  <c r="AA15" i="7"/>
  <c r="AB15" i="7"/>
  <c r="AC15" i="7"/>
  <c r="AD15" i="7"/>
  <c r="AE15" i="7"/>
  <c r="AF15" i="7"/>
  <c r="AG15" i="7"/>
  <c r="AH15" i="7"/>
  <c r="AI15" i="7"/>
  <c r="AA16" i="7"/>
  <c r="AB16" i="7"/>
  <c r="AC16" i="7"/>
  <c r="AD16" i="7"/>
  <c r="AE16" i="7"/>
  <c r="AF16" i="7"/>
  <c r="AG16" i="7"/>
  <c r="AH16" i="7"/>
  <c r="AI16" i="7"/>
  <c r="AA17" i="7"/>
  <c r="AB17" i="7"/>
  <c r="AC17" i="7"/>
  <c r="AD17" i="7"/>
  <c r="AE17" i="7"/>
  <c r="AF17" i="7"/>
  <c r="AG17" i="7"/>
  <c r="AH17" i="7"/>
  <c r="AI17" i="7"/>
  <c r="AA18" i="7"/>
  <c r="AB18" i="7"/>
  <c r="AC18" i="7"/>
  <c r="AD18" i="7"/>
  <c r="AE18" i="7"/>
  <c r="AF18" i="7"/>
  <c r="AG18" i="7"/>
  <c r="AH18" i="7"/>
  <c r="AI18" i="7"/>
  <c r="AA19" i="7"/>
  <c r="AB19" i="7"/>
  <c r="AC19" i="7"/>
  <c r="AD19" i="7"/>
  <c r="AE19" i="7"/>
  <c r="AF19" i="7"/>
  <c r="AG19" i="7"/>
  <c r="AH19" i="7"/>
  <c r="AI19" i="7"/>
  <c r="AA20" i="7"/>
  <c r="AB20" i="7"/>
  <c r="AC20" i="7"/>
  <c r="AD20" i="7"/>
  <c r="AE20" i="7"/>
  <c r="AF20" i="7"/>
  <c r="AG20" i="7"/>
  <c r="AH20" i="7"/>
  <c r="AI20" i="7"/>
  <c r="AA21" i="7"/>
  <c r="AB21" i="7"/>
  <c r="AC21" i="7"/>
  <c r="AD21" i="7"/>
  <c r="AE21" i="7"/>
  <c r="AF21" i="7"/>
  <c r="AG21" i="7"/>
  <c r="AH21" i="7"/>
  <c r="AI21" i="7"/>
  <c r="AA22" i="7"/>
  <c r="AB22" i="7"/>
  <c r="AC22" i="7"/>
  <c r="AD22" i="7"/>
  <c r="AE22" i="7"/>
  <c r="AF22" i="7"/>
  <c r="AG22" i="7"/>
  <c r="AH22" i="7"/>
  <c r="AI22" i="7"/>
  <c r="AA23" i="7"/>
  <c r="AB23" i="7"/>
  <c r="AC23" i="7"/>
  <c r="AD23" i="7"/>
  <c r="AE23" i="7"/>
  <c r="AF23" i="7"/>
  <c r="AG23" i="7"/>
  <c r="AH23" i="7"/>
  <c r="AI23" i="7"/>
  <c r="AA24" i="7"/>
  <c r="AB24" i="7"/>
  <c r="AC24" i="7"/>
  <c r="AD24" i="7"/>
  <c r="AE24" i="7"/>
  <c r="AF24" i="7"/>
  <c r="AG24" i="7"/>
  <c r="AH24" i="7"/>
  <c r="AI24" i="7"/>
  <c r="AA25" i="7"/>
  <c r="AB25" i="7"/>
  <c r="AC25" i="7"/>
  <c r="AD25" i="7"/>
  <c r="AE25" i="7"/>
  <c r="AF25" i="7"/>
  <c r="AG25" i="7"/>
  <c r="AH25" i="7"/>
  <c r="AI25" i="7"/>
  <c r="AA26" i="7"/>
  <c r="AB26" i="7"/>
  <c r="AC26" i="7"/>
  <c r="AD26" i="7"/>
  <c r="AE26" i="7"/>
  <c r="AF26" i="7"/>
  <c r="AG26" i="7"/>
  <c r="AH26" i="7"/>
  <c r="AI26" i="7"/>
  <c r="AA27" i="7"/>
  <c r="AB27" i="7"/>
  <c r="AC27" i="7"/>
  <c r="AD27" i="7"/>
  <c r="AE27" i="7"/>
  <c r="AF27" i="7"/>
  <c r="AG27" i="7"/>
  <c r="AH27" i="7"/>
  <c r="AI27" i="7"/>
  <c r="AA28" i="7"/>
  <c r="AB28" i="7"/>
  <c r="AC28" i="7"/>
  <c r="AD28" i="7"/>
  <c r="AE28" i="7"/>
  <c r="AF28" i="7"/>
  <c r="AG28" i="7"/>
  <c r="AH28" i="7"/>
  <c r="AI28" i="7"/>
  <c r="AA29" i="7"/>
  <c r="AB29" i="7"/>
  <c r="AC29" i="7"/>
  <c r="AD29" i="7"/>
  <c r="AE29" i="7"/>
  <c r="AF29" i="7"/>
  <c r="AG29" i="7"/>
  <c r="AH29" i="7"/>
  <c r="AI29" i="7"/>
  <c r="AA30" i="7"/>
  <c r="AB30" i="7"/>
  <c r="AC30" i="7"/>
  <c r="AD30" i="7"/>
  <c r="AE30" i="7"/>
  <c r="AF30" i="7"/>
  <c r="AG30" i="7"/>
  <c r="AH30" i="7"/>
  <c r="AI30" i="7"/>
  <c r="AA31" i="7"/>
  <c r="AB31" i="7"/>
  <c r="AC31" i="7"/>
  <c r="AD31" i="7"/>
  <c r="AE31" i="7"/>
  <c r="AF31" i="7"/>
  <c r="AG31" i="7"/>
  <c r="AH31" i="7"/>
  <c r="AI31" i="7"/>
  <c r="AA32" i="7"/>
  <c r="AB32" i="7"/>
  <c r="AC32" i="7"/>
  <c r="AD32" i="7"/>
  <c r="AE32" i="7"/>
  <c r="AF32" i="7"/>
  <c r="AG32" i="7"/>
  <c r="AH32" i="7"/>
  <c r="AI32" i="7"/>
  <c r="AA33" i="7"/>
  <c r="AB33" i="7"/>
  <c r="AC33" i="7"/>
  <c r="AD33" i="7"/>
  <c r="AE33" i="7"/>
  <c r="AF33" i="7"/>
  <c r="AG33" i="7"/>
  <c r="AH33" i="7"/>
  <c r="AI33" i="7"/>
  <c r="AA34" i="7"/>
  <c r="AB34" i="7"/>
  <c r="AC34" i="7"/>
  <c r="AD34" i="7"/>
  <c r="AE34" i="7"/>
  <c r="AF34" i="7"/>
  <c r="AG34" i="7"/>
  <c r="AH34" i="7"/>
  <c r="AI34" i="7"/>
  <c r="AA35" i="7"/>
  <c r="AB35" i="7"/>
  <c r="AC35" i="7"/>
  <c r="AD35" i="7"/>
  <c r="AE35" i="7"/>
  <c r="AF35" i="7"/>
  <c r="AG35" i="7"/>
  <c r="AH35" i="7"/>
  <c r="AI35" i="7"/>
  <c r="AA36" i="7"/>
  <c r="AB36" i="7"/>
  <c r="AC36" i="7"/>
  <c r="AD36" i="7"/>
  <c r="AE36" i="7"/>
  <c r="AF36" i="7"/>
  <c r="AG36" i="7"/>
  <c r="AH36" i="7"/>
  <c r="AI36" i="7"/>
  <c r="AA37" i="7"/>
  <c r="AB37" i="7"/>
  <c r="AC37" i="7"/>
  <c r="AD37" i="7"/>
  <c r="AE37" i="7"/>
  <c r="AF37" i="7"/>
  <c r="AG37" i="7"/>
  <c r="AH37" i="7"/>
  <c r="AI37" i="7"/>
  <c r="AA38" i="7"/>
  <c r="AB38" i="7"/>
  <c r="AC38" i="7"/>
  <c r="AD38" i="7"/>
  <c r="AE38" i="7"/>
  <c r="AF38" i="7"/>
  <c r="AG38" i="7"/>
  <c r="AH38" i="7"/>
  <c r="AI38" i="7"/>
  <c r="AA39" i="7"/>
  <c r="AB39" i="7"/>
  <c r="AC39" i="7"/>
  <c r="AD39" i="7"/>
  <c r="AE39" i="7"/>
  <c r="AF39" i="7"/>
  <c r="AG39" i="7"/>
  <c r="AH39" i="7"/>
  <c r="AI39" i="7"/>
  <c r="AA40" i="7"/>
  <c r="AB40" i="7"/>
  <c r="AC40" i="7"/>
  <c r="AD40" i="7"/>
  <c r="AE40" i="7"/>
  <c r="AF40" i="7"/>
  <c r="AG40" i="7"/>
  <c r="AH40" i="7"/>
  <c r="AI40" i="7"/>
  <c r="AA41" i="7"/>
  <c r="AB41" i="7"/>
  <c r="AC41" i="7"/>
  <c r="AD41" i="7"/>
  <c r="AE41" i="7"/>
  <c r="AF41" i="7"/>
  <c r="AG41" i="7"/>
  <c r="AH41" i="7"/>
  <c r="AI41" i="7"/>
  <c r="AA42" i="7"/>
  <c r="AB42" i="7"/>
  <c r="AC42" i="7"/>
  <c r="AD42" i="7"/>
  <c r="AE42" i="7"/>
  <c r="AF42" i="7"/>
  <c r="AG42" i="7"/>
  <c r="AH42" i="7"/>
  <c r="AI42" i="7"/>
  <c r="AA43" i="7"/>
  <c r="AB43" i="7"/>
  <c r="AC43" i="7"/>
  <c r="AD43" i="7"/>
  <c r="AE43" i="7"/>
  <c r="AF43" i="7"/>
  <c r="AG43" i="7"/>
  <c r="AH43" i="7"/>
  <c r="AI43" i="7"/>
  <c r="AA44" i="7"/>
  <c r="AB44" i="7"/>
  <c r="AC44" i="7"/>
  <c r="AD44" i="7"/>
  <c r="AE44" i="7"/>
  <c r="AF44" i="7"/>
  <c r="AG44" i="7"/>
  <c r="AH44" i="7"/>
  <c r="AI44" i="7"/>
  <c r="AA45" i="7"/>
  <c r="AB45" i="7"/>
  <c r="AC45" i="7"/>
  <c r="AD45" i="7"/>
  <c r="AE45" i="7"/>
  <c r="AF45" i="7"/>
  <c r="AG45" i="7"/>
  <c r="AH45" i="7"/>
  <c r="AI45" i="7"/>
  <c r="AA46" i="7"/>
  <c r="AB46" i="7"/>
  <c r="AC46" i="7"/>
  <c r="AD46" i="7"/>
  <c r="AE46" i="7"/>
  <c r="AF46" i="7"/>
  <c r="AG46" i="7"/>
  <c r="AH46" i="7"/>
  <c r="AI46" i="7"/>
  <c r="AA47" i="7"/>
  <c r="AB47" i="7"/>
  <c r="AC47" i="7"/>
  <c r="AD47" i="7"/>
  <c r="AE47" i="7"/>
  <c r="AF47" i="7"/>
  <c r="AG47" i="7"/>
  <c r="AH47" i="7"/>
  <c r="AI47" i="7"/>
  <c r="AA48" i="7"/>
  <c r="AB48" i="7"/>
  <c r="AC48" i="7"/>
  <c r="AD48" i="7"/>
  <c r="AE48" i="7"/>
  <c r="AF48" i="7"/>
  <c r="AG48" i="7"/>
  <c r="AH48" i="7"/>
  <c r="AI48" i="7"/>
  <c r="AA49" i="7"/>
  <c r="AB49" i="7"/>
  <c r="AC49" i="7"/>
  <c r="AD49" i="7"/>
  <c r="AE49" i="7"/>
  <c r="AF49" i="7"/>
  <c r="AG49" i="7"/>
  <c r="AH49" i="7"/>
  <c r="AI49" i="7"/>
  <c r="AA50" i="7"/>
  <c r="AB50" i="7"/>
  <c r="AC50" i="7"/>
  <c r="AD50" i="7"/>
  <c r="AE50" i="7"/>
  <c r="AF50" i="7"/>
  <c r="AG50" i="7"/>
  <c r="AH50" i="7"/>
  <c r="AI50" i="7"/>
  <c r="AA51" i="7"/>
  <c r="AB51" i="7"/>
  <c r="AC51" i="7"/>
  <c r="AD51" i="7"/>
  <c r="AE51" i="7"/>
  <c r="AF51" i="7"/>
  <c r="AG51" i="7"/>
  <c r="AH51" i="7"/>
  <c r="AI51" i="7"/>
  <c r="AA52" i="7"/>
  <c r="AB52" i="7"/>
  <c r="AC52" i="7"/>
  <c r="AD52" i="7"/>
  <c r="AE52" i="7"/>
  <c r="AF52" i="7"/>
  <c r="AG52" i="7"/>
  <c r="AH52" i="7"/>
  <c r="AI52" i="7"/>
  <c r="AA53" i="7"/>
  <c r="AB53" i="7"/>
  <c r="AC53" i="7"/>
  <c r="AD53" i="7"/>
  <c r="AE53" i="7"/>
  <c r="AF53" i="7"/>
  <c r="AG53" i="7"/>
  <c r="AH53" i="7"/>
  <c r="AI53" i="7"/>
  <c r="AA54" i="7"/>
  <c r="AB54" i="7"/>
  <c r="AC54" i="7"/>
  <c r="AD54" i="7"/>
  <c r="AE54" i="7"/>
  <c r="AF54" i="7"/>
  <c r="AG54" i="7"/>
  <c r="AH54" i="7"/>
  <c r="AI54" i="7"/>
  <c r="AA55" i="7"/>
  <c r="AB55" i="7"/>
  <c r="AC55" i="7"/>
  <c r="AD55" i="7"/>
  <c r="AE55" i="7"/>
  <c r="AF55" i="7"/>
  <c r="AG55" i="7"/>
  <c r="AH55" i="7"/>
  <c r="AI55" i="7"/>
  <c r="AA56" i="7"/>
  <c r="AB56" i="7"/>
  <c r="AC56" i="7"/>
  <c r="AD56" i="7"/>
  <c r="AE56" i="7"/>
  <c r="AF56" i="7"/>
  <c r="AG56" i="7"/>
  <c r="AH56" i="7"/>
  <c r="AI56" i="7"/>
  <c r="AA57" i="7"/>
  <c r="AB57" i="7"/>
  <c r="AC57" i="7"/>
  <c r="AD57" i="7"/>
  <c r="AE57" i="7"/>
  <c r="AF57" i="7"/>
  <c r="AG57" i="7"/>
  <c r="AH57" i="7"/>
  <c r="AI57" i="7"/>
  <c r="AA58" i="7"/>
  <c r="AB58" i="7"/>
  <c r="AC58" i="7"/>
  <c r="AD58" i="7"/>
  <c r="AE58" i="7"/>
  <c r="AF58" i="7"/>
  <c r="AG58" i="7"/>
  <c r="AH58" i="7"/>
  <c r="AI58" i="7"/>
  <c r="AA59" i="7"/>
  <c r="AB59" i="7"/>
  <c r="AC59" i="7"/>
  <c r="AD59" i="7"/>
  <c r="AE59" i="7"/>
  <c r="AF59" i="7"/>
  <c r="AG59" i="7"/>
  <c r="AH59" i="7"/>
  <c r="AI59" i="7"/>
  <c r="AA60" i="7"/>
  <c r="AB60" i="7"/>
  <c r="AC60" i="7"/>
  <c r="AD60" i="7"/>
  <c r="AE60" i="7"/>
  <c r="AF60" i="7"/>
  <c r="AG60" i="7"/>
  <c r="AH60" i="7"/>
  <c r="AI60" i="7"/>
  <c r="AA61" i="7"/>
  <c r="AB61" i="7"/>
  <c r="AC61" i="7"/>
  <c r="AD61" i="7"/>
  <c r="AE61" i="7"/>
  <c r="AF61" i="7"/>
  <c r="AG61" i="7"/>
  <c r="AH61" i="7"/>
  <c r="AI61" i="7"/>
  <c r="AA62" i="7"/>
  <c r="AB62" i="7"/>
  <c r="AC62" i="7"/>
  <c r="AD62" i="7"/>
  <c r="AE62" i="7"/>
  <c r="AF62" i="7"/>
  <c r="AG62" i="7"/>
  <c r="AH62" i="7"/>
  <c r="AI62" i="7"/>
  <c r="AA63" i="7"/>
  <c r="AB63" i="7"/>
  <c r="AC63" i="7"/>
  <c r="AD63" i="7"/>
  <c r="AE63" i="7"/>
  <c r="AF63" i="7"/>
  <c r="AG63" i="7"/>
  <c r="AH63" i="7"/>
  <c r="AI63" i="7"/>
  <c r="AA64" i="7"/>
  <c r="AB64" i="7"/>
  <c r="AC64" i="7"/>
  <c r="AD64" i="7"/>
  <c r="AE64" i="7"/>
  <c r="AF64" i="7"/>
  <c r="AG64" i="7"/>
  <c r="AH64" i="7"/>
  <c r="AI64" i="7"/>
  <c r="AA65" i="7"/>
  <c r="AB65" i="7"/>
  <c r="AC65" i="7"/>
  <c r="AD65" i="7"/>
  <c r="AE65" i="7"/>
  <c r="AF65" i="7"/>
  <c r="AG65" i="7"/>
  <c r="AH65" i="7"/>
  <c r="AI65" i="7"/>
  <c r="AA66" i="7"/>
  <c r="AB66" i="7"/>
  <c r="AC66" i="7"/>
  <c r="AD66" i="7"/>
  <c r="AE66" i="7"/>
  <c r="AF66" i="7"/>
  <c r="AG66" i="7"/>
  <c r="AH66" i="7"/>
  <c r="AI66" i="7"/>
  <c r="AA67" i="7"/>
  <c r="AB67" i="7"/>
  <c r="AC67" i="7"/>
  <c r="AD67" i="7"/>
  <c r="AE67" i="7"/>
  <c r="AF67" i="7"/>
  <c r="AG67" i="7"/>
  <c r="AH67" i="7"/>
  <c r="AI67" i="7"/>
  <c r="AA68" i="7"/>
  <c r="AB68" i="7"/>
  <c r="AC68" i="7"/>
  <c r="AD68" i="7"/>
  <c r="AE68" i="7"/>
  <c r="AF68" i="7"/>
  <c r="AG68" i="7"/>
  <c r="AH68" i="7"/>
  <c r="AI68" i="7"/>
  <c r="AA69" i="7"/>
  <c r="AB69" i="7"/>
  <c r="AC69" i="7"/>
  <c r="AD69" i="7"/>
  <c r="AE69" i="7"/>
  <c r="AF69" i="7"/>
  <c r="AG69" i="7"/>
  <c r="AH69" i="7"/>
  <c r="AI69" i="7"/>
  <c r="AA70" i="7"/>
  <c r="AB70" i="7"/>
  <c r="AC70" i="7"/>
  <c r="AD70" i="7"/>
  <c r="AE70" i="7"/>
  <c r="AF70" i="7"/>
  <c r="AG70" i="7"/>
  <c r="AH70" i="7"/>
  <c r="AI70" i="7"/>
  <c r="AA71" i="7"/>
  <c r="AB71" i="7"/>
  <c r="AC71" i="7"/>
  <c r="AD71" i="7"/>
  <c r="AE71" i="7"/>
  <c r="AF71" i="7"/>
  <c r="AG71" i="7"/>
  <c r="AH71" i="7"/>
  <c r="AI71" i="7"/>
  <c r="AA72" i="7"/>
  <c r="AB72" i="7"/>
  <c r="AC72" i="7"/>
  <c r="AD72" i="7"/>
  <c r="AE72" i="7"/>
  <c r="AF72" i="7"/>
  <c r="AG72" i="7"/>
  <c r="AH72" i="7"/>
  <c r="AI72" i="7"/>
  <c r="AA73" i="7"/>
  <c r="AB73" i="7"/>
  <c r="AC73" i="7"/>
  <c r="AD73" i="7"/>
  <c r="AE73" i="7"/>
  <c r="AF73" i="7"/>
  <c r="AG73" i="7"/>
  <c r="AH73" i="7"/>
  <c r="AI73" i="7"/>
  <c r="AA74" i="7"/>
  <c r="AB74" i="7"/>
  <c r="AC74" i="7"/>
  <c r="AD74" i="7"/>
  <c r="AE74" i="7"/>
  <c r="AF74" i="7"/>
  <c r="AG74" i="7"/>
  <c r="AH74" i="7"/>
  <c r="AI74" i="7"/>
  <c r="AA75" i="7"/>
  <c r="AB75" i="7"/>
  <c r="AC75" i="7"/>
  <c r="AD75" i="7"/>
  <c r="AE75" i="7"/>
  <c r="AF75" i="7"/>
  <c r="AG75" i="7"/>
  <c r="AH75" i="7"/>
  <c r="AI75" i="7"/>
  <c r="AA76" i="7"/>
  <c r="AB76" i="7"/>
  <c r="AC76" i="7"/>
  <c r="AD76" i="7"/>
  <c r="AE76" i="7"/>
  <c r="AF76" i="7"/>
  <c r="AG76" i="7"/>
  <c r="AH76" i="7"/>
  <c r="AI76" i="7"/>
  <c r="AA77" i="7"/>
  <c r="AB77" i="7"/>
  <c r="AC77" i="7"/>
  <c r="AD77" i="7"/>
  <c r="AE77" i="7"/>
  <c r="AF77" i="7"/>
  <c r="AG77" i="7"/>
  <c r="AH77" i="7"/>
  <c r="AI77" i="7"/>
  <c r="AA78" i="7"/>
  <c r="AB78" i="7"/>
  <c r="AC78" i="7"/>
  <c r="AD78" i="7"/>
  <c r="AE78" i="7"/>
  <c r="AF78" i="7"/>
  <c r="AG78" i="7"/>
  <c r="AH78" i="7"/>
  <c r="AI78" i="7"/>
  <c r="AA79" i="7"/>
  <c r="AB79" i="7"/>
  <c r="AC79" i="7"/>
  <c r="AD79" i="7"/>
  <c r="AE79" i="7"/>
  <c r="AF79" i="7"/>
  <c r="AG79" i="7"/>
  <c r="AH79" i="7"/>
  <c r="AI79" i="7"/>
  <c r="AA80" i="7"/>
  <c r="AB80" i="7"/>
  <c r="AC80" i="7"/>
  <c r="AD80" i="7"/>
  <c r="AE80" i="7"/>
  <c r="AF80" i="7"/>
  <c r="AG80" i="7"/>
  <c r="AH80" i="7"/>
  <c r="AI80" i="7"/>
  <c r="AA81" i="7"/>
  <c r="AB81" i="7"/>
  <c r="AC81" i="7"/>
  <c r="AD81" i="7"/>
  <c r="AE81" i="7"/>
  <c r="AF81" i="7"/>
  <c r="AG81" i="7"/>
  <c r="AH81" i="7"/>
  <c r="AI81" i="7"/>
  <c r="AA82" i="7"/>
  <c r="AB82" i="7"/>
  <c r="AC82" i="7"/>
  <c r="AD82" i="7"/>
  <c r="AE82" i="7"/>
  <c r="AF82" i="7"/>
  <c r="AG82" i="7"/>
  <c r="AH82" i="7"/>
  <c r="AI82" i="7"/>
  <c r="AA83" i="7"/>
  <c r="AB83" i="7"/>
  <c r="AC83" i="7"/>
  <c r="AD83" i="7"/>
  <c r="AE83" i="7"/>
  <c r="AF83" i="7"/>
  <c r="AG83" i="7"/>
  <c r="AH83" i="7"/>
  <c r="AI83" i="7"/>
  <c r="AA84" i="7"/>
  <c r="AB84" i="7"/>
  <c r="AC84" i="7"/>
  <c r="AD84" i="7"/>
  <c r="AE84" i="7"/>
  <c r="AF84" i="7"/>
  <c r="AG84" i="7"/>
  <c r="AH84" i="7"/>
  <c r="AI84" i="7"/>
  <c r="AA85" i="7"/>
  <c r="AB85" i="7"/>
  <c r="AC85" i="7"/>
  <c r="AD85" i="7"/>
  <c r="AE85" i="7"/>
  <c r="AF85" i="7"/>
  <c r="AG85" i="7"/>
  <c r="AH85" i="7"/>
  <c r="AI85" i="7"/>
  <c r="AA86" i="7"/>
  <c r="AB86" i="7"/>
  <c r="AC86" i="7"/>
  <c r="AD86" i="7"/>
  <c r="AE86" i="7"/>
  <c r="AF86" i="7"/>
  <c r="AG86" i="7"/>
  <c r="AH86" i="7"/>
  <c r="AI86" i="7"/>
  <c r="AA87" i="7"/>
  <c r="AB87" i="7"/>
  <c r="AC87" i="7"/>
  <c r="AD87" i="7"/>
  <c r="AE87" i="7"/>
  <c r="AF87" i="7"/>
  <c r="AG87" i="7"/>
  <c r="AH87" i="7"/>
  <c r="AI87" i="7"/>
  <c r="AA88" i="7"/>
  <c r="AB88" i="7"/>
  <c r="AC88" i="7"/>
  <c r="AD88" i="7"/>
  <c r="AE88" i="7"/>
  <c r="AF88" i="7"/>
  <c r="AG88" i="7"/>
  <c r="AH88" i="7"/>
  <c r="AI88" i="7"/>
  <c r="AA89" i="7"/>
  <c r="AB89" i="7"/>
  <c r="AC89" i="7"/>
  <c r="AD89" i="7"/>
  <c r="AE89" i="7"/>
  <c r="AF89" i="7"/>
  <c r="AG89" i="7"/>
  <c r="AH89" i="7"/>
  <c r="AI89" i="7"/>
  <c r="AA90" i="7"/>
  <c r="AB90" i="7"/>
  <c r="AC90" i="7"/>
  <c r="AD90" i="7"/>
  <c r="AE90" i="7"/>
  <c r="AF90" i="7"/>
  <c r="AG90" i="7"/>
  <c r="AH90" i="7"/>
  <c r="AI90" i="7"/>
  <c r="AA91" i="7"/>
  <c r="AB91" i="7"/>
  <c r="AC91" i="7"/>
  <c r="AD91" i="7"/>
  <c r="AE91" i="7"/>
  <c r="AF91" i="7"/>
  <c r="AG91" i="7"/>
  <c r="AH91" i="7"/>
  <c r="AI91" i="7"/>
  <c r="AA92" i="7"/>
  <c r="AB92" i="7"/>
  <c r="AC92" i="7"/>
  <c r="AD92" i="7"/>
  <c r="AE92" i="7"/>
  <c r="AF92" i="7"/>
  <c r="AG92" i="7"/>
  <c r="AH92" i="7"/>
  <c r="AI92" i="7"/>
  <c r="AA93" i="7"/>
  <c r="AB93" i="7"/>
  <c r="AC93" i="7"/>
  <c r="AD93" i="7"/>
  <c r="AE93" i="7"/>
  <c r="AF93" i="7"/>
  <c r="AG93" i="7"/>
  <c r="AH93" i="7"/>
  <c r="AI93" i="7"/>
  <c r="AA94" i="7"/>
  <c r="AB94" i="7"/>
  <c r="AC94" i="7"/>
  <c r="AD94" i="7"/>
  <c r="AE94" i="7"/>
  <c r="AF94" i="7"/>
  <c r="AG94" i="7"/>
  <c r="AH94" i="7"/>
  <c r="AI94" i="7"/>
  <c r="AA95" i="7"/>
  <c r="AB95" i="7"/>
  <c r="AC95" i="7"/>
  <c r="AD95" i="7"/>
  <c r="AE95" i="7"/>
  <c r="AF95" i="7"/>
  <c r="AG95" i="7"/>
  <c r="AH95" i="7"/>
  <c r="AI95" i="7"/>
  <c r="AA96" i="7"/>
  <c r="AB96" i="7"/>
  <c r="AC96" i="7"/>
  <c r="AD96" i="7"/>
  <c r="AE96" i="7"/>
  <c r="AF96" i="7"/>
  <c r="AG96" i="7"/>
  <c r="AH96" i="7"/>
  <c r="AI96" i="7"/>
  <c r="AA97" i="7"/>
  <c r="AB97" i="7"/>
  <c r="AC97" i="7"/>
  <c r="AD97" i="7"/>
  <c r="AE97" i="7"/>
  <c r="AF97" i="7"/>
  <c r="AG97" i="7"/>
  <c r="AH97" i="7"/>
  <c r="AI97" i="7"/>
  <c r="AA98" i="7"/>
  <c r="AB98" i="7"/>
  <c r="AC98" i="7"/>
  <c r="AD98" i="7"/>
  <c r="AE98" i="7"/>
  <c r="AF98" i="7"/>
  <c r="AG98" i="7"/>
  <c r="AH98" i="7"/>
  <c r="AI98" i="7"/>
  <c r="AA99" i="7"/>
  <c r="AB99" i="7"/>
  <c r="AC99" i="7"/>
  <c r="AD99" i="7"/>
  <c r="AE99" i="7"/>
  <c r="AF99" i="7"/>
  <c r="AG99" i="7"/>
  <c r="AH99" i="7"/>
  <c r="AI99" i="7"/>
  <c r="AA100" i="7"/>
  <c r="AB100" i="7"/>
  <c r="AC100" i="7"/>
  <c r="AD100" i="7"/>
  <c r="AE100" i="7"/>
  <c r="AF100" i="7"/>
  <c r="AG100" i="7"/>
  <c r="AH100" i="7"/>
  <c r="AI100" i="7"/>
  <c r="AA101" i="7"/>
  <c r="AB101" i="7"/>
  <c r="AC101" i="7"/>
  <c r="AD101" i="7"/>
  <c r="AE101" i="7"/>
  <c r="AF101" i="7"/>
  <c r="AG101" i="7"/>
  <c r="AH101" i="7"/>
  <c r="AI101" i="7"/>
  <c r="AA102" i="7"/>
  <c r="AB102" i="7"/>
  <c r="AC102" i="7"/>
  <c r="AD102" i="7"/>
  <c r="AE102" i="7"/>
  <c r="AF102" i="7"/>
  <c r="AG102" i="7"/>
  <c r="AH102" i="7"/>
  <c r="AI102" i="7"/>
  <c r="AA103" i="7"/>
  <c r="AB103" i="7"/>
  <c r="AC103" i="7"/>
  <c r="AD103" i="7"/>
  <c r="AE103" i="7"/>
  <c r="AF103" i="7"/>
  <c r="AG103" i="7"/>
  <c r="AH103" i="7"/>
  <c r="AI103" i="7"/>
  <c r="AA104" i="7"/>
  <c r="AB104" i="7"/>
  <c r="AC104" i="7"/>
  <c r="AD104" i="7"/>
  <c r="AE104" i="7"/>
  <c r="AF104" i="7"/>
  <c r="AG104" i="7"/>
  <c r="AH104" i="7"/>
  <c r="AI104" i="7"/>
  <c r="AA105" i="7"/>
  <c r="AB105" i="7"/>
  <c r="AC105" i="7"/>
  <c r="AD105" i="7"/>
  <c r="AE105" i="7"/>
  <c r="AF105" i="7"/>
  <c r="AG105" i="7"/>
  <c r="AH105" i="7"/>
  <c r="AI105" i="7"/>
  <c r="AA109" i="7"/>
  <c r="AB109" i="7"/>
  <c r="AC109" i="7"/>
  <c r="AD109" i="7"/>
  <c r="AE109" i="7"/>
  <c r="AF109" i="7"/>
  <c r="AG109" i="7"/>
  <c r="AH109" i="7"/>
  <c r="AI109" i="7"/>
  <c r="AA110" i="7"/>
  <c r="AB110" i="7"/>
  <c r="AC110" i="7"/>
  <c r="AD110" i="7"/>
  <c r="AE110" i="7"/>
  <c r="AF110" i="7"/>
  <c r="AG110" i="7"/>
  <c r="AH110" i="7"/>
  <c r="AI110" i="7"/>
  <c r="AA111" i="7"/>
  <c r="AB111" i="7"/>
  <c r="AC111" i="7"/>
  <c r="AD111" i="7"/>
  <c r="AE111" i="7"/>
  <c r="AF111" i="7"/>
  <c r="AG111" i="7"/>
  <c r="AH111" i="7"/>
  <c r="AI111" i="7"/>
  <c r="AA112" i="7"/>
  <c r="AB112" i="7"/>
  <c r="AC112" i="7"/>
  <c r="AD112" i="7"/>
  <c r="AE112" i="7"/>
  <c r="AF112" i="7"/>
  <c r="AG112" i="7"/>
  <c r="AH112" i="7"/>
  <c r="AI112" i="7"/>
  <c r="AA113" i="7"/>
  <c r="AB113" i="7"/>
  <c r="AC113" i="7"/>
  <c r="AD113" i="7"/>
  <c r="AE113" i="7"/>
  <c r="AF113" i="7"/>
  <c r="AG113" i="7"/>
  <c r="AH113" i="7"/>
  <c r="AI113" i="7"/>
  <c r="AA114" i="7"/>
  <c r="AB114" i="7"/>
  <c r="AC114" i="7"/>
  <c r="AD114" i="7"/>
  <c r="AE114" i="7"/>
  <c r="AF114" i="7"/>
  <c r="AG114" i="7"/>
  <c r="AH114" i="7"/>
  <c r="AI114" i="7"/>
  <c r="AA115" i="7"/>
  <c r="AB115" i="7"/>
  <c r="AC115" i="7"/>
  <c r="AD115" i="7"/>
  <c r="AE115" i="7"/>
  <c r="AF115" i="7"/>
  <c r="AG115" i="7"/>
  <c r="AH115" i="7"/>
  <c r="AI115" i="7"/>
  <c r="AA116" i="7"/>
  <c r="AB116" i="7"/>
  <c r="AC116" i="7"/>
  <c r="AD116" i="7"/>
  <c r="AE116" i="7"/>
  <c r="AF116" i="7"/>
  <c r="AG116" i="7"/>
  <c r="AH116" i="7"/>
  <c r="AI116" i="7"/>
  <c r="AA117" i="7"/>
  <c r="AB117" i="7"/>
  <c r="AC117" i="7"/>
  <c r="AD117" i="7"/>
  <c r="AE117" i="7"/>
  <c r="AF117" i="7"/>
  <c r="AG117" i="7"/>
  <c r="AH117" i="7"/>
  <c r="AI117" i="7"/>
  <c r="AA118" i="7"/>
  <c r="AB118" i="7"/>
  <c r="AC118" i="7"/>
  <c r="AD118" i="7"/>
  <c r="AE118" i="7"/>
  <c r="AF118" i="7"/>
  <c r="AG118" i="7"/>
  <c r="AH118" i="7"/>
  <c r="AI118" i="7"/>
  <c r="AA119" i="7"/>
  <c r="AB119" i="7"/>
  <c r="AC119" i="7"/>
  <c r="AD119" i="7"/>
  <c r="AE119" i="7"/>
  <c r="AF119" i="7"/>
  <c r="AG119" i="7"/>
  <c r="AH119" i="7"/>
  <c r="AI119" i="7"/>
  <c r="AA120" i="7"/>
  <c r="AB120" i="7"/>
  <c r="AC120" i="7"/>
  <c r="AD120" i="7"/>
  <c r="AE120" i="7"/>
  <c r="AF120" i="7"/>
  <c r="AG120" i="7"/>
  <c r="AH120" i="7"/>
  <c r="AI120" i="7"/>
  <c r="AA121" i="7"/>
  <c r="AB121" i="7"/>
  <c r="AC121" i="7"/>
  <c r="AD121" i="7"/>
  <c r="AE121" i="7"/>
  <c r="AF121" i="7"/>
  <c r="AG121" i="7"/>
  <c r="AH121" i="7"/>
  <c r="AI121" i="7"/>
  <c r="AA122" i="7"/>
  <c r="AB122" i="7"/>
  <c r="AC122" i="7"/>
  <c r="AD122" i="7"/>
  <c r="AE122" i="7"/>
  <c r="AF122" i="7"/>
  <c r="AG122" i="7"/>
  <c r="AH122" i="7"/>
  <c r="AI122" i="7"/>
  <c r="AA123" i="7"/>
  <c r="AB123" i="7"/>
  <c r="AC123" i="7"/>
  <c r="AD123" i="7"/>
  <c r="AE123" i="7"/>
  <c r="AF123" i="7"/>
  <c r="AG123" i="7"/>
  <c r="AH123" i="7"/>
  <c r="AI123" i="7"/>
  <c r="AA124" i="7"/>
  <c r="AB124" i="7"/>
  <c r="AC124" i="7"/>
  <c r="AD124" i="7"/>
  <c r="AE124" i="7"/>
  <c r="AF124" i="7"/>
  <c r="AG124" i="7"/>
  <c r="AH124" i="7"/>
  <c r="AI124" i="7"/>
  <c r="AA125" i="7"/>
  <c r="AB125" i="7"/>
  <c r="AC125" i="7"/>
  <c r="AD125" i="7"/>
  <c r="AE125" i="7"/>
  <c r="AF125" i="7"/>
  <c r="AG125" i="7"/>
  <c r="AH125" i="7"/>
  <c r="AI125" i="7"/>
  <c r="AA126" i="7"/>
  <c r="AB126" i="7"/>
  <c r="AC126" i="7"/>
  <c r="AD126" i="7"/>
  <c r="AE126" i="7"/>
  <c r="AF126" i="7"/>
  <c r="AG126" i="7"/>
  <c r="AH126" i="7"/>
  <c r="AI126" i="7"/>
  <c r="AA127" i="7"/>
  <c r="AB127" i="7"/>
  <c r="AC127" i="7"/>
  <c r="AD127" i="7"/>
  <c r="AE127" i="7"/>
  <c r="AF127" i="7"/>
  <c r="AG127" i="7"/>
  <c r="AH127" i="7"/>
  <c r="AI127" i="7"/>
  <c r="AA128" i="7"/>
  <c r="AB128" i="7"/>
  <c r="AC128" i="7"/>
  <c r="AD128" i="7"/>
  <c r="AE128" i="7"/>
  <c r="AF128" i="7"/>
  <c r="AG128" i="7"/>
  <c r="AH128" i="7"/>
  <c r="AI128" i="7"/>
  <c r="AA129" i="7"/>
  <c r="AB129" i="7"/>
  <c r="AC129" i="7"/>
  <c r="AD129" i="7"/>
  <c r="AE129" i="7"/>
  <c r="AF129" i="7"/>
  <c r="AG129" i="7"/>
  <c r="AH129" i="7"/>
  <c r="AI129" i="7"/>
  <c r="AA130" i="7"/>
  <c r="AB130" i="7"/>
  <c r="AC130" i="7"/>
  <c r="AD130" i="7"/>
  <c r="AE130" i="7"/>
  <c r="AF130" i="7"/>
  <c r="AG130" i="7"/>
  <c r="AH130" i="7"/>
  <c r="AI130" i="7"/>
  <c r="AA131" i="7"/>
  <c r="AB131" i="7"/>
  <c r="AC131" i="7"/>
  <c r="AD131" i="7"/>
  <c r="AE131" i="7"/>
  <c r="AF131" i="7"/>
  <c r="AG131" i="7"/>
  <c r="AH131" i="7"/>
  <c r="AI131" i="7"/>
  <c r="AA132" i="7"/>
  <c r="AB132" i="7"/>
  <c r="AC132" i="7"/>
  <c r="AD132" i="7"/>
  <c r="AE132" i="7"/>
  <c r="AF132" i="7"/>
  <c r="AG132" i="7"/>
  <c r="AH132" i="7"/>
  <c r="AI132" i="7"/>
  <c r="AA133" i="7"/>
  <c r="AB133" i="7"/>
  <c r="AC133" i="7"/>
  <c r="AD133" i="7"/>
  <c r="AE133" i="7"/>
  <c r="AF133" i="7"/>
  <c r="AG133" i="7"/>
  <c r="AH133" i="7"/>
  <c r="AI133" i="7"/>
  <c r="AA134" i="7"/>
  <c r="AB134" i="7"/>
  <c r="AC134" i="7"/>
  <c r="AD134" i="7"/>
  <c r="AE134" i="7"/>
  <c r="AF134" i="7"/>
  <c r="AG134" i="7"/>
  <c r="AH134" i="7"/>
  <c r="AI134" i="7"/>
  <c r="AA135" i="7"/>
  <c r="AB135" i="7"/>
  <c r="AC135" i="7"/>
  <c r="AD135" i="7"/>
  <c r="AE135" i="7"/>
  <c r="AF135" i="7"/>
  <c r="AG135" i="7"/>
  <c r="AH135" i="7"/>
  <c r="AI135" i="7"/>
  <c r="AA136" i="7"/>
  <c r="AB136" i="7"/>
  <c r="AC136" i="7"/>
  <c r="AD136" i="7"/>
  <c r="AE136" i="7"/>
  <c r="AF136" i="7"/>
  <c r="AG136" i="7"/>
  <c r="AH136" i="7"/>
  <c r="AI136" i="7"/>
  <c r="AA137" i="7"/>
  <c r="AB137" i="7"/>
  <c r="AC137" i="7"/>
  <c r="AD137" i="7"/>
  <c r="AE137" i="7"/>
  <c r="AF137" i="7"/>
  <c r="AG137" i="7"/>
  <c r="AH137" i="7"/>
  <c r="AI137" i="7"/>
  <c r="AA138" i="7"/>
  <c r="AB138" i="7"/>
  <c r="AC138" i="7"/>
  <c r="AD138" i="7"/>
  <c r="AE138" i="7"/>
  <c r="AF138" i="7"/>
  <c r="AG138" i="7"/>
  <c r="AH138" i="7"/>
  <c r="AI138" i="7"/>
  <c r="AA139" i="7"/>
  <c r="AB139" i="7"/>
  <c r="AC139" i="7"/>
  <c r="AD139" i="7"/>
  <c r="AE139" i="7"/>
  <c r="AF139" i="7"/>
  <c r="AG139" i="7"/>
  <c r="AH139" i="7"/>
  <c r="AI139" i="7"/>
  <c r="AA140" i="7"/>
  <c r="AB140" i="7"/>
  <c r="AC140" i="7"/>
  <c r="AD140" i="7"/>
  <c r="AE140" i="7"/>
  <c r="AF140" i="7"/>
  <c r="AG140" i="7"/>
  <c r="AH140" i="7"/>
  <c r="AI140" i="7"/>
  <c r="AA141" i="7"/>
  <c r="AB141" i="7"/>
  <c r="AC141" i="7"/>
  <c r="AD141" i="7"/>
  <c r="AE141" i="7"/>
  <c r="AF141" i="7"/>
  <c r="AG141" i="7"/>
  <c r="AH141" i="7"/>
  <c r="AI141" i="7"/>
  <c r="AA142" i="7"/>
  <c r="AB142" i="7"/>
  <c r="AC142" i="7"/>
  <c r="AD142" i="7"/>
  <c r="AE142" i="7"/>
  <c r="AF142" i="7"/>
  <c r="AG142" i="7"/>
  <c r="AH142" i="7"/>
  <c r="AI142" i="7"/>
  <c r="AA143" i="7"/>
  <c r="AB143" i="7"/>
  <c r="AC143" i="7"/>
  <c r="AD143" i="7"/>
  <c r="AE143" i="7"/>
  <c r="AF143" i="7"/>
  <c r="AG143" i="7"/>
  <c r="AH143" i="7"/>
  <c r="AI143" i="7"/>
  <c r="AA144" i="7"/>
  <c r="AB144" i="7"/>
  <c r="AC144" i="7"/>
  <c r="AD144" i="7"/>
  <c r="AE144" i="7"/>
  <c r="AF144" i="7"/>
  <c r="AG144" i="7"/>
  <c r="AH144" i="7"/>
  <c r="AI144" i="7"/>
  <c r="AA145" i="7"/>
  <c r="AB145" i="7"/>
  <c r="AC145" i="7"/>
  <c r="AD145" i="7"/>
  <c r="AE145" i="7"/>
  <c r="AF145" i="7"/>
  <c r="AG145" i="7"/>
  <c r="AH145" i="7"/>
  <c r="AI145" i="7"/>
  <c r="AA146" i="7"/>
  <c r="AB146" i="7"/>
  <c r="AC146" i="7"/>
  <c r="AD146" i="7"/>
  <c r="AE146" i="7"/>
  <c r="AF146" i="7"/>
  <c r="AG146" i="7"/>
  <c r="AH146" i="7"/>
  <c r="AI146" i="7"/>
  <c r="AA147" i="7"/>
  <c r="AB147" i="7"/>
  <c r="AC147" i="7"/>
  <c r="AD147" i="7"/>
  <c r="AE147" i="7"/>
  <c r="AF147" i="7"/>
  <c r="AG147" i="7"/>
  <c r="AH147" i="7"/>
  <c r="AI147" i="7"/>
  <c r="AA148" i="7"/>
  <c r="AB148" i="7"/>
  <c r="AC148" i="7"/>
  <c r="AD148" i="7"/>
  <c r="AE148" i="7"/>
  <c r="AF148" i="7"/>
  <c r="AG148" i="7"/>
  <c r="AH148" i="7"/>
  <c r="AI148" i="7"/>
  <c r="AA149" i="7"/>
  <c r="AB149" i="7"/>
  <c r="AC149" i="7"/>
  <c r="AD149" i="7"/>
  <c r="AE149" i="7"/>
  <c r="AF149" i="7"/>
  <c r="AG149" i="7"/>
  <c r="AH149" i="7"/>
  <c r="AI149" i="7"/>
  <c r="AA150" i="7"/>
  <c r="AB150" i="7"/>
  <c r="AC150" i="7"/>
  <c r="AD150" i="7"/>
  <c r="AE150" i="7"/>
  <c r="AF150" i="7"/>
  <c r="AG150" i="7"/>
  <c r="AH150" i="7"/>
  <c r="AI150" i="7"/>
  <c r="AA106" i="7"/>
  <c r="AB106" i="7"/>
  <c r="AC106" i="7"/>
  <c r="AD106" i="7"/>
  <c r="AE106" i="7"/>
  <c r="AF106" i="7"/>
  <c r="AG106" i="7"/>
  <c r="AH106" i="7"/>
  <c r="AI106" i="7"/>
  <c r="AA107" i="7"/>
  <c r="AB107" i="7"/>
  <c r="AC107" i="7"/>
  <c r="AD107" i="7"/>
  <c r="AE107" i="7"/>
  <c r="AF107" i="7"/>
  <c r="AG107" i="7"/>
  <c r="AH107" i="7"/>
  <c r="AI107" i="7"/>
  <c r="AA108" i="7"/>
  <c r="AB108" i="7"/>
  <c r="AC108" i="7"/>
  <c r="AD108" i="7"/>
  <c r="AE108" i="7"/>
  <c r="AF108" i="7"/>
  <c r="AG108" i="7"/>
  <c r="AH108" i="7"/>
  <c r="AI108" i="7"/>
  <c r="AA11" i="7"/>
  <c r="S105" i="7"/>
  <c r="U105" i="7"/>
  <c r="W105" i="7"/>
  <c r="Y105" i="7"/>
  <c r="S109" i="7"/>
  <c r="U109" i="7"/>
  <c r="W109" i="7"/>
  <c r="Y109" i="7"/>
  <c r="S110" i="7"/>
  <c r="U110" i="7"/>
  <c r="W110" i="7"/>
  <c r="Y110" i="7"/>
  <c r="S111" i="7"/>
  <c r="U111" i="7"/>
  <c r="W111" i="7"/>
  <c r="Y111" i="7"/>
  <c r="S112" i="7"/>
  <c r="U112" i="7"/>
  <c r="W112" i="7"/>
  <c r="Y112" i="7"/>
  <c r="S113" i="7"/>
  <c r="U113" i="7"/>
  <c r="W113" i="7"/>
  <c r="Y113" i="7"/>
  <c r="S114" i="7"/>
  <c r="U114" i="7"/>
  <c r="W114" i="7"/>
  <c r="Y114" i="7"/>
  <c r="S115" i="7"/>
  <c r="U115" i="7"/>
  <c r="W115" i="7"/>
  <c r="Y115" i="7"/>
  <c r="S116" i="7"/>
  <c r="U116" i="7"/>
  <c r="W116" i="7"/>
  <c r="Y116" i="7"/>
  <c r="S117" i="7"/>
  <c r="U117" i="7"/>
  <c r="W117" i="7"/>
  <c r="Y117" i="7"/>
  <c r="S118" i="7"/>
  <c r="U118" i="7"/>
  <c r="W118" i="7"/>
  <c r="Y118" i="7"/>
  <c r="S119" i="7"/>
  <c r="U119" i="7"/>
  <c r="W119" i="7"/>
  <c r="Y119" i="7"/>
  <c r="S120" i="7"/>
  <c r="U120" i="7"/>
  <c r="W120" i="7"/>
  <c r="Y120" i="7"/>
  <c r="S121" i="7"/>
  <c r="U121" i="7"/>
  <c r="W121" i="7"/>
  <c r="Y121" i="7"/>
  <c r="S122" i="7"/>
  <c r="U122" i="7"/>
  <c r="W122" i="7"/>
  <c r="Y122" i="7"/>
  <c r="S123" i="7"/>
  <c r="U123" i="7"/>
  <c r="W123" i="7"/>
  <c r="Y123" i="7"/>
  <c r="S124" i="7"/>
  <c r="U124" i="7"/>
  <c r="W124" i="7"/>
  <c r="Y124" i="7"/>
  <c r="S125" i="7"/>
  <c r="U125" i="7"/>
  <c r="W125" i="7"/>
  <c r="Y125" i="7"/>
  <c r="S126" i="7"/>
  <c r="U126" i="7"/>
  <c r="W126" i="7"/>
  <c r="Y126" i="7"/>
  <c r="S127" i="7"/>
  <c r="U127" i="7"/>
  <c r="W127" i="7"/>
  <c r="Y127" i="7"/>
  <c r="S128" i="7"/>
  <c r="U128" i="7"/>
  <c r="W128" i="7"/>
  <c r="Y128" i="7"/>
  <c r="S129" i="7"/>
  <c r="U129" i="7"/>
  <c r="W129" i="7"/>
  <c r="Y129" i="7"/>
  <c r="S130" i="7"/>
  <c r="U130" i="7"/>
  <c r="W130" i="7"/>
  <c r="Y130" i="7"/>
  <c r="S131" i="7"/>
  <c r="U131" i="7"/>
  <c r="W131" i="7"/>
  <c r="Y131" i="7"/>
  <c r="S132" i="7"/>
  <c r="U132" i="7"/>
  <c r="W132" i="7"/>
  <c r="Y132" i="7"/>
  <c r="S133" i="7"/>
  <c r="U133" i="7"/>
  <c r="W133" i="7"/>
  <c r="Y133" i="7"/>
  <c r="S134" i="7"/>
  <c r="U134" i="7"/>
  <c r="W134" i="7"/>
  <c r="Y134" i="7"/>
  <c r="S135" i="7"/>
  <c r="U135" i="7"/>
  <c r="W135" i="7"/>
  <c r="Y135" i="7"/>
  <c r="S136" i="7"/>
  <c r="U136" i="7"/>
  <c r="W136" i="7"/>
  <c r="Y136" i="7"/>
  <c r="S137" i="7"/>
  <c r="U137" i="7"/>
  <c r="W137" i="7"/>
  <c r="Y137" i="7"/>
  <c r="S138" i="7"/>
  <c r="U138" i="7"/>
  <c r="W138" i="7"/>
  <c r="Y138" i="7"/>
  <c r="S139" i="7"/>
  <c r="U139" i="7"/>
  <c r="W139" i="7"/>
  <c r="Y139" i="7"/>
  <c r="S140" i="7"/>
  <c r="U140" i="7"/>
  <c r="W140" i="7"/>
  <c r="Y140" i="7"/>
  <c r="S141" i="7"/>
  <c r="U141" i="7"/>
  <c r="W141" i="7"/>
  <c r="Y141" i="7"/>
  <c r="S142" i="7"/>
  <c r="U142" i="7"/>
  <c r="W142" i="7"/>
  <c r="Y142" i="7"/>
  <c r="S143" i="7"/>
  <c r="U143" i="7"/>
  <c r="W143" i="7"/>
  <c r="Y143" i="7"/>
  <c r="S144" i="7"/>
  <c r="U144" i="7"/>
  <c r="W144" i="7"/>
  <c r="Y144" i="7"/>
  <c r="S145" i="7"/>
  <c r="U145" i="7"/>
  <c r="W145" i="7"/>
  <c r="Y145" i="7"/>
  <c r="S146" i="7"/>
  <c r="U146" i="7"/>
  <c r="W146" i="7"/>
  <c r="Y146" i="7"/>
  <c r="S147" i="7"/>
  <c r="U147" i="7"/>
  <c r="W147" i="7"/>
  <c r="Y147" i="7"/>
  <c r="S148" i="7"/>
  <c r="U148" i="7"/>
  <c r="W148" i="7"/>
  <c r="Y148" i="7"/>
  <c r="S149" i="7"/>
  <c r="U149" i="7"/>
  <c r="W149" i="7"/>
  <c r="Y149" i="7"/>
  <c r="S150" i="7"/>
  <c r="U150" i="7"/>
  <c r="W150" i="7"/>
  <c r="Y150" i="7"/>
  <c r="S106" i="7"/>
  <c r="U106" i="7"/>
  <c r="W106" i="7"/>
  <c r="Y106" i="7"/>
  <c r="S107" i="7"/>
  <c r="U107" i="7"/>
  <c r="W107" i="7"/>
  <c r="Y107" i="7"/>
  <c r="S108" i="7"/>
  <c r="U108" i="7"/>
  <c r="W108" i="7"/>
  <c r="Y108" i="7"/>
  <c r="S11" i="7"/>
  <c r="U11" i="7"/>
  <c r="W11" i="7"/>
  <c r="Y11" i="7"/>
  <c r="S12" i="7"/>
  <c r="U12" i="7"/>
  <c r="W12" i="7"/>
  <c r="Y12" i="7"/>
  <c r="S13" i="7"/>
  <c r="U13" i="7"/>
  <c r="W13" i="7"/>
  <c r="Y13" i="7"/>
  <c r="S14" i="7"/>
  <c r="U14" i="7"/>
  <c r="W14" i="7"/>
  <c r="Y14" i="7"/>
  <c r="S15" i="7"/>
  <c r="U15" i="7"/>
  <c r="W15" i="7"/>
  <c r="Y15" i="7"/>
  <c r="S16" i="7"/>
  <c r="U16" i="7"/>
  <c r="W16" i="7"/>
  <c r="Y16" i="7"/>
  <c r="S17" i="7"/>
  <c r="U17" i="7"/>
  <c r="W17" i="7"/>
  <c r="Y17" i="7"/>
  <c r="S18" i="7"/>
  <c r="U18" i="7"/>
  <c r="W18" i="7"/>
  <c r="Y18" i="7"/>
  <c r="S19" i="7"/>
  <c r="U19" i="7"/>
  <c r="W19" i="7"/>
  <c r="Y19" i="7"/>
  <c r="S20" i="7"/>
  <c r="U20" i="7"/>
  <c r="W20" i="7"/>
  <c r="Y20" i="7"/>
  <c r="S21" i="7"/>
  <c r="U21" i="7"/>
  <c r="W21" i="7"/>
  <c r="Y21" i="7"/>
  <c r="S22" i="7"/>
  <c r="U22" i="7"/>
  <c r="W22" i="7"/>
  <c r="Y22" i="7"/>
  <c r="S23" i="7"/>
  <c r="U23" i="7"/>
  <c r="W23" i="7"/>
  <c r="Y23" i="7"/>
  <c r="S24" i="7"/>
  <c r="U24" i="7"/>
  <c r="W24" i="7"/>
  <c r="Y24" i="7"/>
  <c r="S25" i="7"/>
  <c r="U25" i="7"/>
  <c r="W25" i="7"/>
  <c r="Y25" i="7"/>
  <c r="S26" i="7"/>
  <c r="U26" i="7"/>
  <c r="W26" i="7"/>
  <c r="Y26" i="7"/>
  <c r="S27" i="7"/>
  <c r="U27" i="7"/>
  <c r="W27" i="7"/>
  <c r="Y27" i="7"/>
  <c r="S28" i="7"/>
  <c r="U28" i="7"/>
  <c r="W28" i="7"/>
  <c r="Y28" i="7"/>
  <c r="S29" i="7"/>
  <c r="U29" i="7"/>
  <c r="W29" i="7"/>
  <c r="Y29" i="7"/>
  <c r="S30" i="7"/>
  <c r="U30" i="7"/>
  <c r="W30" i="7"/>
  <c r="Y30" i="7"/>
  <c r="S31" i="7"/>
  <c r="U31" i="7"/>
  <c r="W31" i="7"/>
  <c r="Y31" i="7"/>
  <c r="S32" i="7"/>
  <c r="U32" i="7"/>
  <c r="W32" i="7"/>
  <c r="Y32" i="7"/>
  <c r="S33" i="7"/>
  <c r="U33" i="7"/>
  <c r="W33" i="7"/>
  <c r="Y33" i="7"/>
  <c r="S34" i="7"/>
  <c r="U34" i="7"/>
  <c r="W34" i="7"/>
  <c r="Y34" i="7"/>
  <c r="S35" i="7"/>
  <c r="U35" i="7"/>
  <c r="W35" i="7"/>
  <c r="Y35" i="7"/>
  <c r="S36" i="7"/>
  <c r="U36" i="7"/>
  <c r="W36" i="7"/>
  <c r="Y36" i="7"/>
  <c r="S37" i="7"/>
  <c r="U37" i="7"/>
  <c r="W37" i="7"/>
  <c r="Y37" i="7"/>
  <c r="S38" i="7"/>
  <c r="U38" i="7"/>
  <c r="W38" i="7"/>
  <c r="Y38" i="7"/>
  <c r="S39" i="7"/>
  <c r="U39" i="7"/>
  <c r="W39" i="7"/>
  <c r="Y39" i="7"/>
  <c r="S40" i="7"/>
  <c r="U40" i="7"/>
  <c r="W40" i="7"/>
  <c r="Y40" i="7"/>
  <c r="S41" i="7"/>
  <c r="U41" i="7"/>
  <c r="W41" i="7"/>
  <c r="Y41" i="7"/>
  <c r="S42" i="7"/>
  <c r="U42" i="7"/>
  <c r="W42" i="7"/>
  <c r="Y42" i="7"/>
  <c r="S43" i="7"/>
  <c r="U43" i="7"/>
  <c r="W43" i="7"/>
  <c r="Y43" i="7"/>
  <c r="S44" i="7"/>
  <c r="U44" i="7"/>
  <c r="W44" i="7"/>
  <c r="Y44" i="7"/>
  <c r="S45" i="7"/>
  <c r="U45" i="7"/>
  <c r="W45" i="7"/>
  <c r="Y45" i="7"/>
  <c r="S46" i="7"/>
  <c r="U46" i="7"/>
  <c r="W46" i="7"/>
  <c r="Y46" i="7"/>
  <c r="S47" i="7"/>
  <c r="U47" i="7"/>
  <c r="W47" i="7"/>
  <c r="Y47" i="7"/>
  <c r="S48" i="7"/>
  <c r="U48" i="7"/>
  <c r="W48" i="7"/>
  <c r="Y48" i="7"/>
  <c r="S49" i="7"/>
  <c r="U49" i="7"/>
  <c r="W49" i="7"/>
  <c r="Y49" i="7"/>
  <c r="S50" i="7"/>
  <c r="U50" i="7"/>
  <c r="W50" i="7"/>
  <c r="Y50" i="7"/>
  <c r="S51" i="7"/>
  <c r="U51" i="7"/>
  <c r="W51" i="7"/>
  <c r="Y51" i="7"/>
  <c r="S52" i="7"/>
  <c r="U52" i="7"/>
  <c r="W52" i="7"/>
  <c r="Y52" i="7"/>
  <c r="S53" i="7"/>
  <c r="U53" i="7"/>
  <c r="W53" i="7"/>
  <c r="Y53" i="7"/>
  <c r="S54" i="7"/>
  <c r="U54" i="7"/>
  <c r="W54" i="7"/>
  <c r="Y54" i="7"/>
  <c r="S55" i="7"/>
  <c r="U55" i="7"/>
  <c r="W55" i="7"/>
  <c r="Y55" i="7"/>
  <c r="S56" i="7"/>
  <c r="U56" i="7"/>
  <c r="W56" i="7"/>
  <c r="Y56" i="7"/>
  <c r="S57" i="7"/>
  <c r="U57" i="7"/>
  <c r="W57" i="7"/>
  <c r="Y57" i="7"/>
  <c r="Q108" i="7"/>
  <c r="O108" i="7"/>
  <c r="M108" i="7"/>
  <c r="K108" i="7"/>
  <c r="I108" i="7"/>
  <c r="Q107" i="7"/>
  <c r="O107" i="7"/>
  <c r="M107" i="7"/>
  <c r="K107" i="7"/>
  <c r="I107" i="7"/>
  <c r="Q106" i="7"/>
  <c r="O106" i="7"/>
  <c r="M106" i="7"/>
  <c r="K106" i="7"/>
  <c r="I106" i="7"/>
  <c r="Q150" i="7"/>
  <c r="O150" i="7"/>
  <c r="M150" i="7"/>
  <c r="K150" i="7"/>
  <c r="I150" i="7"/>
  <c r="Q149" i="7"/>
  <c r="O149" i="7"/>
  <c r="M149" i="7"/>
  <c r="K149" i="7"/>
  <c r="I149" i="7"/>
  <c r="Q148" i="7"/>
  <c r="O148" i="7"/>
  <c r="M148" i="7"/>
  <c r="K148" i="7"/>
  <c r="I148" i="7"/>
  <c r="Q147" i="7"/>
  <c r="O147" i="7"/>
  <c r="M147" i="7"/>
  <c r="K147" i="7"/>
  <c r="I147" i="7"/>
  <c r="Q146" i="7"/>
  <c r="O146" i="7"/>
  <c r="M146" i="7"/>
  <c r="K146" i="7"/>
  <c r="I146" i="7"/>
  <c r="Q145" i="7"/>
  <c r="O145" i="7"/>
  <c r="M145" i="7"/>
  <c r="K145" i="7"/>
  <c r="I145" i="7"/>
  <c r="Q144" i="7"/>
  <c r="O144" i="7"/>
  <c r="M144" i="7"/>
  <c r="K144" i="7"/>
  <c r="I144" i="7"/>
  <c r="Q143" i="7"/>
  <c r="O143" i="7"/>
  <c r="M143" i="7"/>
  <c r="K143" i="7"/>
  <c r="I143" i="7"/>
  <c r="Q142" i="7"/>
  <c r="O142" i="7"/>
  <c r="M142" i="7"/>
  <c r="K142" i="7"/>
  <c r="I142" i="7"/>
  <c r="Q141" i="7"/>
  <c r="O141" i="7"/>
  <c r="M141" i="7"/>
  <c r="K141" i="7"/>
  <c r="I141" i="7"/>
  <c r="Q140" i="7"/>
  <c r="O140" i="7"/>
  <c r="M140" i="7"/>
  <c r="K140" i="7"/>
  <c r="I140" i="7"/>
  <c r="Q139" i="7"/>
  <c r="O139" i="7"/>
  <c r="M139" i="7"/>
  <c r="K139" i="7"/>
  <c r="I139" i="7"/>
  <c r="Q138" i="7"/>
  <c r="O138" i="7"/>
  <c r="M138" i="7"/>
  <c r="K138" i="7"/>
  <c r="I138" i="7"/>
  <c r="Q137" i="7"/>
  <c r="O137" i="7"/>
  <c r="M137" i="7"/>
  <c r="K137" i="7"/>
  <c r="I137" i="7"/>
  <c r="Q136" i="7"/>
  <c r="O136" i="7"/>
  <c r="M136" i="7"/>
  <c r="K136" i="7"/>
  <c r="I136" i="7"/>
  <c r="Q135" i="7"/>
  <c r="O135" i="7"/>
  <c r="M135" i="7"/>
  <c r="K135" i="7"/>
  <c r="I135" i="7"/>
  <c r="Q134" i="7"/>
  <c r="O134" i="7"/>
  <c r="M134" i="7"/>
  <c r="K134" i="7"/>
  <c r="I134" i="7"/>
  <c r="Q133" i="7"/>
  <c r="O133" i="7"/>
  <c r="M133" i="7"/>
  <c r="K133" i="7"/>
  <c r="I133" i="7"/>
  <c r="Q132" i="7"/>
  <c r="O132" i="7"/>
  <c r="M132" i="7"/>
  <c r="K132" i="7"/>
  <c r="I132" i="7"/>
  <c r="Q131" i="7"/>
  <c r="O131" i="7"/>
  <c r="M131" i="7"/>
  <c r="K131" i="7"/>
  <c r="I131" i="7"/>
  <c r="Q130" i="7"/>
  <c r="O130" i="7"/>
  <c r="M130" i="7"/>
  <c r="K130" i="7"/>
  <c r="I130" i="7"/>
  <c r="Q129" i="7"/>
  <c r="O129" i="7"/>
  <c r="M129" i="7"/>
  <c r="K129" i="7"/>
  <c r="I129" i="7"/>
  <c r="Q128" i="7"/>
  <c r="O128" i="7"/>
  <c r="M128" i="7"/>
  <c r="K128" i="7"/>
  <c r="I128" i="7"/>
  <c r="Q127" i="7"/>
  <c r="O127" i="7"/>
  <c r="M127" i="7"/>
  <c r="K127" i="7"/>
  <c r="I127" i="7"/>
  <c r="Q126" i="7"/>
  <c r="O126" i="7"/>
  <c r="M126" i="7"/>
  <c r="K126" i="7"/>
  <c r="I126" i="7"/>
  <c r="Q125" i="7"/>
  <c r="O125" i="7"/>
  <c r="M125" i="7"/>
  <c r="K125" i="7"/>
  <c r="I125" i="7"/>
  <c r="Q124" i="7"/>
  <c r="O124" i="7"/>
  <c r="M124" i="7"/>
  <c r="K124" i="7"/>
  <c r="I124" i="7"/>
  <c r="Q123" i="7"/>
  <c r="O123" i="7"/>
  <c r="M123" i="7"/>
  <c r="K123" i="7"/>
  <c r="I123" i="7"/>
  <c r="Q122" i="7"/>
  <c r="O122" i="7"/>
  <c r="M122" i="7"/>
  <c r="K122" i="7"/>
  <c r="I122" i="7"/>
  <c r="Q121" i="7"/>
  <c r="O121" i="7"/>
  <c r="M121" i="7"/>
  <c r="K121" i="7"/>
  <c r="I121" i="7"/>
  <c r="Q120" i="7"/>
  <c r="O120" i="7"/>
  <c r="M120" i="7"/>
  <c r="K120" i="7"/>
  <c r="I120" i="7"/>
  <c r="Q119" i="7"/>
  <c r="O119" i="7"/>
  <c r="M119" i="7"/>
  <c r="K119" i="7"/>
  <c r="I119" i="7"/>
  <c r="Q118" i="7"/>
  <c r="O118" i="7"/>
  <c r="M118" i="7"/>
  <c r="K118" i="7"/>
  <c r="I118" i="7"/>
  <c r="Q117" i="7"/>
  <c r="O117" i="7"/>
  <c r="M117" i="7"/>
  <c r="K117" i="7"/>
  <c r="I117" i="7"/>
  <c r="Q116" i="7"/>
  <c r="O116" i="7"/>
  <c r="M116" i="7"/>
  <c r="K116" i="7"/>
  <c r="I116" i="7"/>
  <c r="Q115" i="7"/>
  <c r="O115" i="7"/>
  <c r="M115" i="7"/>
  <c r="K115" i="7"/>
  <c r="I115" i="7"/>
  <c r="Q114" i="7"/>
  <c r="O114" i="7"/>
  <c r="M114" i="7"/>
  <c r="K114" i="7"/>
  <c r="I114" i="7"/>
  <c r="Q113" i="7"/>
  <c r="O113" i="7"/>
  <c r="M113" i="7"/>
  <c r="K113" i="7"/>
  <c r="I113" i="7"/>
  <c r="Q112" i="7"/>
  <c r="O112" i="7"/>
  <c r="M112" i="7"/>
  <c r="K112" i="7"/>
  <c r="I112" i="7"/>
  <c r="Q111" i="7"/>
  <c r="O111" i="7"/>
  <c r="M111" i="7"/>
  <c r="K111" i="7"/>
  <c r="I111" i="7"/>
  <c r="Q110" i="7"/>
  <c r="O110" i="7"/>
  <c r="M110" i="7"/>
  <c r="K110" i="7"/>
  <c r="I110" i="7"/>
  <c r="Q109" i="7"/>
  <c r="O109" i="7"/>
  <c r="M109" i="7"/>
  <c r="K109" i="7"/>
  <c r="I109" i="7"/>
  <c r="Q105" i="7"/>
  <c r="O105" i="7"/>
  <c r="M105" i="7"/>
  <c r="K105" i="7"/>
  <c r="I105" i="7"/>
  <c r="Q57" i="7"/>
  <c r="O57" i="7"/>
  <c r="M57" i="7"/>
  <c r="K57" i="7"/>
  <c r="I57" i="7"/>
  <c r="Q56" i="7"/>
  <c r="O56" i="7"/>
  <c r="M56" i="7"/>
  <c r="K56" i="7"/>
  <c r="I56" i="7"/>
  <c r="Q55" i="7"/>
  <c r="O55" i="7"/>
  <c r="M55" i="7"/>
  <c r="K55" i="7"/>
  <c r="I55" i="7"/>
  <c r="Q54" i="7"/>
  <c r="O54" i="7"/>
  <c r="M54" i="7"/>
  <c r="K54" i="7"/>
  <c r="I54" i="7"/>
  <c r="Q53" i="7"/>
  <c r="O53" i="7"/>
  <c r="M53" i="7"/>
  <c r="K53" i="7"/>
  <c r="I53" i="7"/>
  <c r="Q52" i="7"/>
  <c r="O52" i="7"/>
  <c r="M52" i="7"/>
  <c r="K52" i="7"/>
  <c r="I52" i="7"/>
  <c r="Q51" i="7"/>
  <c r="O51" i="7"/>
  <c r="M51" i="7"/>
  <c r="K51" i="7"/>
  <c r="I51" i="7"/>
  <c r="Q50" i="7"/>
  <c r="O50" i="7"/>
  <c r="M50" i="7"/>
  <c r="K50" i="7"/>
  <c r="I50" i="7"/>
  <c r="Q49" i="7"/>
  <c r="O49" i="7"/>
  <c r="M49" i="7"/>
  <c r="K49" i="7"/>
  <c r="I49" i="7"/>
  <c r="Q48" i="7"/>
  <c r="O48" i="7"/>
  <c r="M48" i="7"/>
  <c r="K48" i="7"/>
  <c r="I48" i="7"/>
  <c r="Q47" i="7"/>
  <c r="O47" i="7"/>
  <c r="M47" i="7"/>
  <c r="K47" i="7"/>
  <c r="I47" i="7"/>
  <c r="Q46" i="7"/>
  <c r="O46" i="7"/>
  <c r="M46" i="7"/>
  <c r="K46" i="7"/>
  <c r="I46" i="7"/>
  <c r="Q45" i="7"/>
  <c r="O45" i="7"/>
  <c r="M45" i="7"/>
  <c r="K45" i="7"/>
  <c r="I45" i="7"/>
  <c r="Q44" i="7"/>
  <c r="O44" i="7"/>
  <c r="M44" i="7"/>
  <c r="K44" i="7"/>
  <c r="I44" i="7"/>
  <c r="Q43" i="7"/>
  <c r="O43" i="7"/>
  <c r="M43" i="7"/>
  <c r="K43" i="7"/>
  <c r="I43" i="7"/>
  <c r="Q42" i="7"/>
  <c r="O42" i="7"/>
  <c r="M42" i="7"/>
  <c r="K42" i="7"/>
  <c r="I42" i="7"/>
  <c r="Q41" i="7"/>
  <c r="O41" i="7"/>
  <c r="M41" i="7"/>
  <c r="K41" i="7"/>
  <c r="I41" i="7"/>
  <c r="Q40" i="7"/>
  <c r="O40" i="7"/>
  <c r="M40" i="7"/>
  <c r="K40" i="7"/>
  <c r="I40" i="7"/>
  <c r="Q39" i="7"/>
  <c r="O39" i="7"/>
  <c r="M39" i="7"/>
  <c r="K39" i="7"/>
  <c r="I39" i="7"/>
  <c r="Q38" i="7"/>
  <c r="O38" i="7"/>
  <c r="M38" i="7"/>
  <c r="K38" i="7"/>
  <c r="I38" i="7"/>
  <c r="Q37" i="7"/>
  <c r="O37" i="7"/>
  <c r="M37" i="7"/>
  <c r="K37" i="7"/>
  <c r="I37" i="7"/>
  <c r="Q36" i="7"/>
  <c r="O36" i="7"/>
  <c r="M36" i="7"/>
  <c r="K36" i="7"/>
  <c r="I36" i="7"/>
  <c r="Q35" i="7"/>
  <c r="O35" i="7"/>
  <c r="M35" i="7"/>
  <c r="K35" i="7"/>
  <c r="I35" i="7"/>
  <c r="Q34" i="7"/>
  <c r="O34" i="7"/>
  <c r="M34" i="7"/>
  <c r="K34" i="7"/>
  <c r="I34" i="7"/>
  <c r="Q33" i="7"/>
  <c r="O33" i="7"/>
  <c r="M33" i="7"/>
  <c r="K33" i="7"/>
  <c r="I33" i="7"/>
  <c r="Q32" i="7"/>
  <c r="O32" i="7"/>
  <c r="M32" i="7"/>
  <c r="K32" i="7"/>
  <c r="I32" i="7"/>
  <c r="Q31" i="7"/>
  <c r="O31" i="7"/>
  <c r="M31" i="7"/>
  <c r="K31" i="7"/>
  <c r="I31" i="7"/>
  <c r="Q30" i="7"/>
  <c r="O30" i="7"/>
  <c r="M30" i="7"/>
  <c r="K30" i="7"/>
  <c r="I30" i="7"/>
  <c r="Q29" i="7"/>
  <c r="O29" i="7"/>
  <c r="M29" i="7"/>
  <c r="K29" i="7"/>
  <c r="I29" i="7"/>
  <c r="Q28" i="7"/>
  <c r="O28" i="7"/>
  <c r="M28" i="7"/>
  <c r="K28" i="7"/>
  <c r="I28" i="7"/>
  <c r="Q27" i="7"/>
  <c r="O27" i="7"/>
  <c r="M27" i="7"/>
  <c r="K27" i="7"/>
  <c r="I27" i="7"/>
  <c r="Q26" i="7"/>
  <c r="O26" i="7"/>
  <c r="M26" i="7"/>
  <c r="K26" i="7"/>
  <c r="I26" i="7"/>
  <c r="Q25" i="7"/>
  <c r="O25" i="7"/>
  <c r="M25" i="7"/>
  <c r="K25" i="7"/>
  <c r="I25" i="7"/>
  <c r="Q24" i="7"/>
  <c r="O24" i="7"/>
  <c r="M24" i="7"/>
  <c r="K24" i="7"/>
  <c r="I24" i="7"/>
  <c r="Q23" i="7"/>
  <c r="O23" i="7"/>
  <c r="M23" i="7"/>
  <c r="K23" i="7"/>
  <c r="I23" i="7"/>
  <c r="Q22" i="7"/>
  <c r="O22" i="7"/>
  <c r="M22" i="7"/>
  <c r="K22" i="7"/>
  <c r="I22" i="7"/>
  <c r="Q21" i="7"/>
  <c r="O21" i="7"/>
  <c r="M21" i="7"/>
  <c r="K21" i="7"/>
  <c r="I21" i="7"/>
  <c r="Q20" i="7"/>
  <c r="O20" i="7"/>
  <c r="M20" i="7"/>
  <c r="K20" i="7"/>
  <c r="I20" i="7"/>
  <c r="Q19" i="7"/>
  <c r="O19" i="7"/>
  <c r="M19" i="7"/>
  <c r="K19" i="7"/>
  <c r="I19" i="7"/>
  <c r="Q18" i="7"/>
  <c r="O18" i="7"/>
  <c r="M18" i="7"/>
  <c r="K18" i="7"/>
  <c r="I18" i="7"/>
  <c r="Q17" i="7"/>
  <c r="O17" i="7"/>
  <c r="M17" i="7"/>
  <c r="K17" i="7"/>
  <c r="I17" i="7"/>
  <c r="Q16" i="7"/>
  <c r="O16" i="7"/>
  <c r="M16" i="7"/>
  <c r="K16" i="7"/>
  <c r="I16" i="7"/>
  <c r="Q15" i="7"/>
  <c r="O15" i="7"/>
  <c r="M15" i="7"/>
  <c r="K15" i="7"/>
  <c r="I15" i="7"/>
  <c r="Q14" i="7"/>
  <c r="O14" i="7"/>
  <c r="M14" i="7"/>
  <c r="K14" i="7"/>
  <c r="I14" i="7"/>
  <c r="Q13" i="7"/>
  <c r="O13" i="7"/>
  <c r="M13" i="7"/>
  <c r="K13" i="7"/>
  <c r="I13" i="7"/>
  <c r="Q12" i="7"/>
  <c r="O12" i="7"/>
  <c r="M12" i="7"/>
  <c r="K12" i="7"/>
  <c r="I12" i="7"/>
  <c r="Q11" i="7"/>
  <c r="O11" i="7"/>
  <c r="M11" i="7"/>
  <c r="K11" i="7"/>
  <c r="I11" i="7"/>
  <c r="AI11" i="7"/>
  <c r="AH11" i="7"/>
  <c r="AG11" i="7"/>
  <c r="AF11" i="7"/>
  <c r="AE11" i="7"/>
  <c r="AD11" i="7"/>
  <c r="AC11" i="7"/>
  <c r="AB11" i="7"/>
  <c r="AL149" i="7" l="1" a="1"/>
  <c r="AL149" i="7" s="1"/>
  <c r="AK137" i="7" a="1"/>
  <c r="AK137" i="7" s="1"/>
  <c r="AM116" i="7" a="1"/>
  <c r="AM116" i="7" s="1"/>
  <c r="AM75" i="7" a="1"/>
  <c r="AM75" i="7" s="1"/>
  <c r="AK146" i="7" a="1"/>
  <c r="AK146" i="7" s="1"/>
  <c r="AK144" i="7" a="1"/>
  <c r="AK144" i="7" s="1"/>
  <c r="AK128" i="7" a="1"/>
  <c r="AK128" i="7" s="1"/>
  <c r="AK112" i="7" a="1"/>
  <c r="AK112" i="7" s="1"/>
  <c r="AK77" i="7" a="1"/>
  <c r="AK77" i="7" s="1"/>
  <c r="AK87" i="7" a="1"/>
  <c r="AK87" i="7" s="1"/>
  <c r="AN145" i="7" a="1"/>
  <c r="AN145" i="7" s="1"/>
  <c r="AL142" i="7" a="1"/>
  <c r="AL142" i="7" s="1"/>
  <c r="AL140" i="7" a="1"/>
  <c r="AL140" i="7" s="1"/>
  <c r="AM140" i="7" a="1"/>
  <c r="AM140" i="7" s="1"/>
  <c r="AK138" i="7" a="1"/>
  <c r="AK138" i="7" s="1"/>
  <c r="AK135" i="7" a="1"/>
  <c r="AK135" i="7" s="1"/>
  <c r="AK130" i="7" a="1"/>
  <c r="AK130" i="7" s="1"/>
  <c r="AL126" i="7" a="1"/>
  <c r="AL126" i="7" s="1"/>
  <c r="AL123" i="7" a="1"/>
  <c r="AL123" i="7" s="1"/>
  <c r="AN115" i="7" a="1"/>
  <c r="AN115" i="7" s="1"/>
  <c r="AM110" i="7" a="1"/>
  <c r="AM110" i="7" s="1"/>
  <c r="AN97" i="7" a="1"/>
  <c r="AN97" i="7" s="1"/>
  <c r="AL95" i="7" a="1"/>
  <c r="AL95" i="7" s="1"/>
  <c r="AK91" i="7" a="1"/>
  <c r="AK91" i="7" s="1"/>
  <c r="AL84" i="7" a="1"/>
  <c r="AL84" i="7" s="1"/>
  <c r="AN28" i="7" a="1"/>
  <c r="AN28" i="7" s="1"/>
  <c r="AL135" i="7" a="1"/>
  <c r="AL135" i="7" s="1"/>
  <c r="AM92" i="7" a="1"/>
  <c r="AM92" i="7" s="1"/>
  <c r="AL69" i="7" a="1"/>
  <c r="AL69" i="7" s="1"/>
  <c r="AL133" i="7" a="1"/>
  <c r="AL133" i="7" s="1"/>
  <c r="AM133" i="7" a="1"/>
  <c r="AM133" i="7" s="1"/>
  <c r="AM55" i="7" a="1"/>
  <c r="AM55" i="7" s="1"/>
  <c r="AK108" i="7" a="1"/>
  <c r="AK108" i="7" s="1"/>
  <c r="AN107" i="7" a="1"/>
  <c r="AN107" i="7" s="1"/>
  <c r="AL106" i="7" a="1"/>
  <c r="AL106" i="7" s="1"/>
  <c r="AK150" i="7" a="1"/>
  <c r="AK150" i="7" s="1"/>
  <c r="AM148" i="7" a="1"/>
  <c r="AM148" i="7" s="1"/>
  <c r="AM147" i="7" a="1"/>
  <c r="AM147" i="7" s="1"/>
  <c r="AN146" i="7" a="1"/>
  <c r="AN146" i="7" s="1"/>
  <c r="AK143" i="7" a="1"/>
  <c r="AK143" i="7" s="1"/>
  <c r="AM139" i="7" a="1"/>
  <c r="AM139" i="7" s="1"/>
  <c r="AK136" i="7" a="1"/>
  <c r="AK136" i="7" s="1"/>
  <c r="AL134" i="7" a="1"/>
  <c r="AL134" i="7" s="1"/>
  <c r="AM132" i="7" a="1"/>
  <c r="AM132" i="7" s="1"/>
  <c r="AK127" i="7" a="1"/>
  <c r="AK127" i="7" s="1"/>
  <c r="AK124" i="7" a="1"/>
  <c r="AK124" i="7" s="1"/>
  <c r="AK118" i="7" a="1"/>
  <c r="AK118" i="7" s="1"/>
  <c r="AN114" i="7" a="1"/>
  <c r="AN114" i="7" s="1"/>
  <c r="AL96" i="7" a="1"/>
  <c r="AL96" i="7" s="1"/>
  <c r="AM89" i="7" a="1"/>
  <c r="AM89" i="7" s="1"/>
  <c r="AM73" i="7" a="1"/>
  <c r="AM73" i="7" s="1"/>
  <c r="AK66" i="7" a="1"/>
  <c r="AK66" i="7" s="1"/>
  <c r="AM44" i="7" a="1"/>
  <c r="AM44" i="7" s="1"/>
  <c r="AM23" i="7" a="1"/>
  <c r="AM23" i="7" s="1"/>
  <c r="AK107" i="7" a="1"/>
  <c r="AK107" i="7" s="1"/>
  <c r="AM142" i="7" a="1"/>
  <c r="AM142" i="7" s="1"/>
  <c r="AL122" i="7" a="1"/>
  <c r="AL122" i="7" s="1"/>
  <c r="AN124" i="7" a="1"/>
  <c r="AN124" i="7" s="1"/>
  <c r="AK106" i="7" a="1"/>
  <c r="AK106" i="7" s="1"/>
  <c r="AK147" i="7" a="1"/>
  <c r="AK147" i="7" s="1"/>
  <c r="AM143" i="7" a="1"/>
  <c r="AM143" i="7" s="1"/>
  <c r="AK139" i="7" a="1"/>
  <c r="AK139" i="7" s="1"/>
  <c r="AM135" i="7" a="1"/>
  <c r="AM135" i="7" s="1"/>
  <c r="AK131" i="7" a="1"/>
  <c r="AK131" i="7" s="1"/>
  <c r="AL127" i="7" a="1"/>
  <c r="AL127" i="7" s="1"/>
  <c r="AM123" i="7" a="1"/>
  <c r="AM123" i="7" s="1"/>
  <c r="AK119" i="7" a="1"/>
  <c r="AK119" i="7" s="1"/>
  <c r="AL150" i="7" a="1"/>
  <c r="AL150" i="7" s="1"/>
  <c r="AL146" i="7" a="1"/>
  <c r="AL146" i="7" s="1"/>
  <c r="AN142" i="7" a="1"/>
  <c r="AN142" i="7" s="1"/>
  <c r="AL138" i="7" a="1"/>
  <c r="AL138" i="7" s="1"/>
  <c r="AN134" i="7" a="1"/>
  <c r="AN134" i="7" s="1"/>
  <c r="AL130" i="7" a="1"/>
  <c r="AL130" i="7" s="1"/>
  <c r="AM126" i="7" a="1"/>
  <c r="AM126" i="7" s="1"/>
  <c r="AM122" i="7" a="1"/>
  <c r="AM122" i="7" s="1"/>
  <c r="AL118" i="7" a="1"/>
  <c r="AL118" i="7" s="1"/>
  <c r="AK114" i="7" a="1"/>
  <c r="AK114" i="7" s="1"/>
  <c r="AN91" i="7" a="1"/>
  <c r="AN91" i="7" s="1"/>
  <c r="AN87" i="7" a="1"/>
  <c r="AN87" i="7" s="1"/>
  <c r="AM83" i="7" a="1"/>
  <c r="AM83" i="7" s="1"/>
  <c r="AL76" i="7" a="1"/>
  <c r="AL76" i="7" s="1"/>
  <c r="AN72" i="7" a="1"/>
  <c r="AN72" i="7" s="1"/>
  <c r="AM64" i="7" a="1"/>
  <c r="AM64" i="7" s="1"/>
  <c r="AN147" i="7" a="1"/>
  <c r="AN147" i="7" s="1"/>
  <c r="AN131" i="7" a="1"/>
  <c r="AN131" i="7" s="1"/>
  <c r="AM119" i="7" a="1"/>
  <c r="AM119" i="7" s="1"/>
  <c r="AN150" i="7" a="1"/>
  <c r="AN150" i="7" s="1"/>
  <c r="AN138" i="7" a="1"/>
  <c r="AN138" i="7" s="1"/>
  <c r="AN136" i="7" a="1"/>
  <c r="AN136" i="7" s="1"/>
  <c r="AN118" i="7" a="1"/>
  <c r="AN118" i="7" s="1"/>
  <c r="AL108" i="7" a="1"/>
  <c r="AL108" i="7" s="1"/>
  <c r="AM108" i="7" a="1"/>
  <c r="AM108" i="7" s="1"/>
  <c r="AM149" i="7" a="1"/>
  <c r="AM149" i="7" s="1"/>
  <c r="AK149" i="7" a="1"/>
  <c r="AK149" i="7" s="1"/>
  <c r="AL145" i="7" a="1"/>
  <c r="AL145" i="7" s="1"/>
  <c r="AM145" i="7" a="1"/>
  <c r="AM145" i="7" s="1"/>
  <c r="AN141" i="7" a="1"/>
  <c r="AN141" i="7" s="1"/>
  <c r="AK141" i="7" a="1"/>
  <c r="AK141" i="7" s="1"/>
  <c r="AL137" i="7" a="1"/>
  <c r="AL137" i="7" s="1"/>
  <c r="AM137" i="7" a="1"/>
  <c r="AM137" i="7" s="1"/>
  <c r="AN133" i="7" a="1"/>
  <c r="AN133" i="7" s="1"/>
  <c r="AK133" i="7" a="1"/>
  <c r="AK133" i="7" s="1"/>
  <c r="AL129" i="7" a="1"/>
  <c r="AL129" i="7" s="1"/>
  <c r="AN129" i="7" a="1"/>
  <c r="AN129" i="7" s="1"/>
  <c r="AM129" i="7" a="1"/>
  <c r="AM129" i="7" s="1"/>
  <c r="AL125" i="7" a="1"/>
  <c r="AL125" i="7" s="1"/>
  <c r="AK125" i="7" a="1"/>
  <c r="AK125" i="7" s="1"/>
  <c r="AN125" i="7" a="1"/>
  <c r="AN125" i="7" s="1"/>
  <c r="AN121" i="7" a="1"/>
  <c r="AN121" i="7" s="1"/>
  <c r="AM121" i="7" a="1"/>
  <c r="AM121" i="7" s="1"/>
  <c r="AL121" i="7" a="1"/>
  <c r="AL121" i="7" s="1"/>
  <c r="AM117" i="7" a="1"/>
  <c r="AM117" i="7" s="1"/>
  <c r="AK117" i="7" a="1"/>
  <c r="AK117" i="7" s="1"/>
  <c r="AN117" i="7" a="1"/>
  <c r="AN117" i="7" s="1"/>
  <c r="AK113" i="7" a="1"/>
  <c r="AK113" i="7" s="1"/>
  <c r="AN113" i="7" a="1"/>
  <c r="AN113" i="7" s="1"/>
  <c r="AL113" i="7" a="1"/>
  <c r="AL113" i="7" s="1"/>
  <c r="AL109" i="7" a="1"/>
  <c r="AL109" i="7" s="1"/>
  <c r="AM109" i="7" a="1"/>
  <c r="AM109" i="7" s="1"/>
  <c r="AN109" i="7" a="1"/>
  <c r="AN109" i="7" s="1"/>
  <c r="AL102" i="7" a="1"/>
  <c r="AL102" i="7" s="1"/>
  <c r="AM102" i="7" a="1"/>
  <c r="AM102" i="7" s="1"/>
  <c r="AK102" i="7" a="1"/>
  <c r="AK102" i="7" s="1"/>
  <c r="AN102" i="7" a="1"/>
  <c r="AN102" i="7" s="1"/>
  <c r="AK98" i="7" a="1"/>
  <c r="AK98" i="7" s="1"/>
  <c r="AN98" i="7" a="1"/>
  <c r="AN98" i="7" s="1"/>
  <c r="AL98" i="7" a="1"/>
  <c r="AL98" i="7" s="1"/>
  <c r="AM98" i="7" a="1"/>
  <c r="AM98" i="7" s="1"/>
  <c r="AN94" i="7" a="1"/>
  <c r="AN94" i="7" s="1"/>
  <c r="AL94" i="7" a="1"/>
  <c r="AL94" i="7" s="1"/>
  <c r="AM94" i="7" a="1"/>
  <c r="AM94" i="7" s="1"/>
  <c r="AM90" i="7" a="1"/>
  <c r="AM90" i="7" s="1"/>
  <c r="AK90" i="7" a="1"/>
  <c r="AK90" i="7" s="1"/>
  <c r="AN90" i="7" a="1"/>
  <c r="AN90" i="7" s="1"/>
  <c r="AL90" i="7" a="1"/>
  <c r="AL90" i="7" s="1"/>
  <c r="AK86" i="7" a="1"/>
  <c r="AK86" i="7" s="1"/>
  <c r="AN86" i="7" a="1"/>
  <c r="AN86" i="7" s="1"/>
  <c r="AL86" i="7" a="1"/>
  <c r="AL86" i="7" s="1"/>
  <c r="AM86" i="7" a="1"/>
  <c r="AM86" i="7" s="1"/>
  <c r="AL82" i="7" a="1"/>
  <c r="AL82" i="7" s="1"/>
  <c r="AM82" i="7" a="1"/>
  <c r="AM82" i="7" s="1"/>
  <c r="AK82" i="7" a="1"/>
  <c r="AK82" i="7" s="1"/>
  <c r="AL79" i="7" a="1"/>
  <c r="AL79" i="7" s="1"/>
  <c r="AM79" i="7" a="1"/>
  <c r="AM79" i="7" s="1"/>
  <c r="AK79" i="7" a="1"/>
  <c r="AK79" i="7" s="1"/>
  <c r="AN75" i="7" a="1"/>
  <c r="AN75" i="7" s="1"/>
  <c r="AK75" i="7" a="1"/>
  <c r="AK75" i="7" s="1"/>
  <c r="AL75" i="7" a="1"/>
  <c r="AL75" i="7" s="1"/>
  <c r="AL71" i="7" a="1"/>
  <c r="AL71" i="7" s="1"/>
  <c r="AM71" i="7" a="1"/>
  <c r="AM71" i="7" s="1"/>
  <c r="AN71" i="7" a="1"/>
  <c r="AN71" i="7" s="1"/>
  <c r="AK71" i="7" a="1"/>
  <c r="AK71" i="7" s="1"/>
  <c r="AK67" i="7" a="1"/>
  <c r="AK67" i="7" s="1"/>
  <c r="AL67" i="7" a="1"/>
  <c r="AL67" i="7" s="1"/>
  <c r="AM67" i="7" a="1"/>
  <c r="AM67" i="7" s="1"/>
  <c r="AN67" i="7" a="1"/>
  <c r="AN67" i="7" s="1"/>
  <c r="AL63" i="7" a="1"/>
  <c r="AL63" i="7" s="1"/>
  <c r="AM63" i="7" a="1"/>
  <c r="AM63" i="7" s="1"/>
  <c r="AN63" i="7" a="1"/>
  <c r="AN63" i="7" s="1"/>
  <c r="AM59" i="7" a="1"/>
  <c r="AM59" i="7" s="1"/>
  <c r="AN59" i="7" a="1"/>
  <c r="AN59" i="7" s="1"/>
  <c r="AK59" i="7" a="1"/>
  <c r="AK59" i="7" s="1"/>
  <c r="AL59" i="7" a="1"/>
  <c r="AL59" i="7" s="1"/>
  <c r="AK55" i="7" a="1"/>
  <c r="AK55" i="7" s="1"/>
  <c r="AN55" i="7" a="1"/>
  <c r="AN55" i="7" s="1"/>
  <c r="AL55" i="7" a="1"/>
  <c r="AL55" i="7" s="1"/>
  <c r="AK51" i="7" a="1"/>
  <c r="AK51" i="7" s="1"/>
  <c r="AL51" i="7" a="1"/>
  <c r="AL51" i="7" s="1"/>
  <c r="AM51" i="7" a="1"/>
  <c r="AM51" i="7" s="1"/>
  <c r="AN51" i="7" a="1"/>
  <c r="AN51" i="7" s="1"/>
  <c r="AL47" i="7" a="1"/>
  <c r="AL47" i="7" s="1"/>
  <c r="AM47" i="7" a="1"/>
  <c r="AM47" i="7" s="1"/>
  <c r="AN47" i="7" a="1"/>
  <c r="AN47" i="7" s="1"/>
  <c r="AK47" i="7" a="1"/>
  <c r="AK47" i="7" s="1"/>
  <c r="AL43" i="7" a="1"/>
  <c r="AL43" i="7" s="1"/>
  <c r="AM43" i="7" a="1"/>
  <c r="AM43" i="7" s="1"/>
  <c r="AK43" i="7" a="1"/>
  <c r="AK43" i="7" s="1"/>
  <c r="AN43" i="7" a="1"/>
  <c r="AN43" i="7" s="1"/>
  <c r="AL39" i="7" a="1"/>
  <c r="AL39" i="7" s="1"/>
  <c r="AM39" i="7" a="1"/>
  <c r="AM39" i="7" s="1"/>
  <c r="AN39" i="7" a="1"/>
  <c r="AN39" i="7" s="1"/>
  <c r="AM35" i="7" a="1"/>
  <c r="AM35" i="7" s="1"/>
  <c r="AK35" i="7" a="1"/>
  <c r="AK35" i="7" s="1"/>
  <c r="AN35" i="7" a="1"/>
  <c r="AN35" i="7" s="1"/>
  <c r="AL35" i="7" a="1"/>
  <c r="AL35" i="7" s="1"/>
  <c r="AN32" i="7" a="1"/>
  <c r="AN32" i="7" s="1"/>
  <c r="AK32" i="7" a="1"/>
  <c r="AK32" i="7" s="1"/>
  <c r="AL32" i="7" a="1"/>
  <c r="AL32" i="7" s="1"/>
  <c r="AM32" i="7" a="1"/>
  <c r="AM32" i="7" s="1"/>
  <c r="AL28" i="7" a="1"/>
  <c r="AL28" i="7" s="1"/>
  <c r="AM28" i="7" a="1"/>
  <c r="AM28" i="7" s="1"/>
  <c r="AK28" i="7" a="1"/>
  <c r="AK28" i="7" s="1"/>
  <c r="AM24" i="7" a="1"/>
  <c r="AM24" i="7" s="1"/>
  <c r="AN24" i="7" a="1"/>
  <c r="AN24" i="7" s="1"/>
  <c r="AK24" i="7" a="1"/>
  <c r="AK24" i="7" s="1"/>
  <c r="AL24" i="7" a="1"/>
  <c r="AL24" i="7" s="1"/>
  <c r="AK20" i="7" a="1"/>
  <c r="AK20" i="7" s="1"/>
  <c r="AN20" i="7" a="1"/>
  <c r="AN20" i="7" s="1"/>
  <c r="AL20" i="7" a="1"/>
  <c r="AL20" i="7" s="1"/>
  <c r="AM20" i="7" a="1"/>
  <c r="AM20" i="7" s="1"/>
  <c r="AK16" i="7" a="1"/>
  <c r="AK16" i="7" s="1"/>
  <c r="AL16" i="7" a="1"/>
  <c r="AL16" i="7" s="1"/>
  <c r="AM16" i="7" a="1"/>
  <c r="AM16" i="7" s="1"/>
  <c r="AN16" i="7" a="1"/>
  <c r="AN16" i="7" s="1"/>
  <c r="AK12" i="7" a="1"/>
  <c r="AK12" i="7" s="1"/>
  <c r="AN12" i="7" a="1"/>
  <c r="AN12" i="7" s="1"/>
  <c r="AL12" i="7" a="1"/>
  <c r="AL12" i="7" s="1"/>
  <c r="AM12" i="7" a="1"/>
  <c r="AM12" i="7" s="1"/>
  <c r="AM106" i="7" a="1"/>
  <c r="AM106" i="7" s="1"/>
  <c r="AK145" i="7" a="1"/>
  <c r="AK145" i="7" s="1"/>
  <c r="AL143" i="7" a="1"/>
  <c r="AL143" i="7" s="1"/>
  <c r="AM141" i="7" a="1"/>
  <c r="AM141" i="7" s="1"/>
  <c r="AN139" i="7" a="1"/>
  <c r="AN139" i="7" s="1"/>
  <c r="AM134" i="7" a="1"/>
  <c r="AM134" i="7" s="1"/>
  <c r="AK121" i="7" a="1"/>
  <c r="AK121" i="7" s="1"/>
  <c r="AK109" i="7" a="1"/>
  <c r="AK109" i="7" s="1"/>
  <c r="AN79" i="7" a="1"/>
  <c r="AN79" i="7" s="1"/>
  <c r="AK63" i="7" a="1"/>
  <c r="AK63" i="7" s="1"/>
  <c r="AL107" i="7" a="1"/>
  <c r="AL107" i="7" s="1"/>
  <c r="AN148" i="7" a="1"/>
  <c r="AN148" i="7" s="1"/>
  <c r="AK148" i="7" a="1"/>
  <c r="AK148" i="7" s="1"/>
  <c r="AL144" i="7" a="1"/>
  <c r="AL144" i="7" s="1"/>
  <c r="AM144" i="7" a="1"/>
  <c r="AM144" i="7" s="1"/>
  <c r="AN140" i="7" a="1"/>
  <c r="AN140" i="7" s="1"/>
  <c r="AK140" i="7" a="1"/>
  <c r="AK140" i="7" s="1"/>
  <c r="AL136" i="7" a="1"/>
  <c r="AL136" i="7" s="1"/>
  <c r="AM136" i="7" a="1"/>
  <c r="AM136" i="7" s="1"/>
  <c r="AN132" i="7" a="1"/>
  <c r="AN132" i="7" s="1"/>
  <c r="AK132" i="7" a="1"/>
  <c r="AK132" i="7" s="1"/>
  <c r="AM131" i="7" a="1"/>
  <c r="AM131" i="7" s="1"/>
  <c r="AN130" i="7" a="1"/>
  <c r="AN130" i="7" s="1"/>
  <c r="AL128" i="7" a="1"/>
  <c r="AL128" i="7" s="1"/>
  <c r="AN128" i="7" a="1"/>
  <c r="AN128" i="7" s="1"/>
  <c r="AM128" i="7" a="1"/>
  <c r="AM128" i="7" s="1"/>
  <c r="AN127" i="7" a="1"/>
  <c r="AN127" i="7" s="1"/>
  <c r="AK126" i="7" a="1"/>
  <c r="AK126" i="7" s="1"/>
  <c r="AL124" i="7" a="1"/>
  <c r="AL124" i="7" s="1"/>
  <c r="AM124" i="7" a="1"/>
  <c r="AM124" i="7" s="1"/>
  <c r="AP124" i="7" s="1"/>
  <c r="AK122" i="7" a="1"/>
  <c r="AK122" i="7" s="1"/>
  <c r="AN122" i="7" a="1"/>
  <c r="AN122" i="7" s="1"/>
  <c r="AM120" i="7" a="1"/>
  <c r="AM120" i="7" s="1"/>
  <c r="AK120" i="7" a="1"/>
  <c r="AK120" i="7" s="1"/>
  <c r="AN120" i="7" a="1"/>
  <c r="AN120" i="7" s="1"/>
  <c r="AL119" i="7" a="1"/>
  <c r="AL119" i="7" s="1"/>
  <c r="AM118" i="7" a="1"/>
  <c r="AM118" i="7" s="1"/>
  <c r="AO118" i="7" s="1"/>
  <c r="AK116" i="7" a="1"/>
  <c r="AK116" i="7" s="1"/>
  <c r="AN116" i="7" a="1"/>
  <c r="AN116" i="7" s="1"/>
  <c r="AL116" i="7" a="1"/>
  <c r="AL116" i="7" s="1"/>
  <c r="AM115" i="7" a="1"/>
  <c r="AM115" i="7" s="1"/>
  <c r="AM114" i="7" a="1"/>
  <c r="AM114" i="7" s="1"/>
  <c r="AL112" i="7" a="1"/>
  <c r="AL112" i="7" s="1"/>
  <c r="AM112" i="7" a="1"/>
  <c r="AM112" i="7" s="1"/>
  <c r="AN112" i="7" a="1"/>
  <c r="AN112" i="7" s="1"/>
  <c r="AN111" i="7" a="1"/>
  <c r="AN111" i="7" s="1"/>
  <c r="AM105" i="7" a="1"/>
  <c r="AM105" i="7" s="1"/>
  <c r="AK105" i="7" a="1"/>
  <c r="AK105" i="7" s="1"/>
  <c r="AN105" i="7" a="1"/>
  <c r="AN105" i="7" s="1"/>
  <c r="AL105" i="7" a="1"/>
  <c r="AL105" i="7" s="1"/>
  <c r="AL104" i="7" a="1"/>
  <c r="AL104" i="7" s="1"/>
  <c r="AL103" i="7" a="1"/>
  <c r="AL103" i="7" s="1"/>
  <c r="AN101" i="7" a="1"/>
  <c r="AN101" i="7" s="1"/>
  <c r="AK101" i="7" a="1"/>
  <c r="AK101" i="7" s="1"/>
  <c r="AL101" i="7" a="1"/>
  <c r="AL101" i="7" s="1"/>
  <c r="AM101" i="7" a="1"/>
  <c r="AM101" i="7" s="1"/>
  <c r="AM100" i="7" a="1"/>
  <c r="AM100" i="7" s="1"/>
  <c r="AK99" i="7" a="1"/>
  <c r="AK99" i="7" s="1"/>
  <c r="AL97" i="7" a="1"/>
  <c r="AL97" i="7" s="1"/>
  <c r="AM97" i="7" a="1"/>
  <c r="AM97" i="7" s="1"/>
  <c r="AK97" i="7" a="1"/>
  <c r="AK97" i="7" s="1"/>
  <c r="AK95" i="7" a="1"/>
  <c r="AK95" i="7" s="1"/>
  <c r="AM93" i="7" a="1"/>
  <c r="AM93" i="7" s="1"/>
  <c r="AN93" i="7" a="1"/>
  <c r="AN93" i="7" s="1"/>
  <c r="AK93" i="7" a="1"/>
  <c r="AK93" i="7" s="1"/>
  <c r="AL93" i="7" a="1"/>
  <c r="AL93" i="7" s="1"/>
  <c r="AL92" i="7" a="1"/>
  <c r="AL92" i="7" s="1"/>
  <c r="AK89" i="7" a="1"/>
  <c r="AK89" i="7" s="1"/>
  <c r="AN89" i="7" a="1"/>
  <c r="AN89" i="7" s="1"/>
  <c r="AL89" i="7" a="1"/>
  <c r="AL89" i="7" s="1"/>
  <c r="AK88" i="7" a="1"/>
  <c r="AK88" i="7" s="1"/>
  <c r="AL85" i="7" a="1"/>
  <c r="AL85" i="7" s="1"/>
  <c r="AM85" i="7" a="1"/>
  <c r="AM85" i="7" s="1"/>
  <c r="AN85" i="7" a="1"/>
  <c r="AN85" i="7" s="1"/>
  <c r="AK85" i="7" a="1"/>
  <c r="AK85" i="7" s="1"/>
  <c r="AM81" i="7" a="1"/>
  <c r="AM81" i="7" s="1"/>
  <c r="AK81" i="7" a="1"/>
  <c r="AK81" i="7" s="1"/>
  <c r="AN81" i="7" a="1"/>
  <c r="AN81" i="7" s="1"/>
  <c r="AL81" i="7" a="1"/>
  <c r="AL81" i="7" s="1"/>
  <c r="AN78" i="7" a="1"/>
  <c r="AN78" i="7" s="1"/>
  <c r="AK78" i="7" a="1"/>
  <c r="AK78" i="7" s="1"/>
  <c r="AL78" i="7" a="1"/>
  <c r="AL78" i="7" s="1"/>
  <c r="AN76" i="7" a="1"/>
  <c r="AN76" i="7" s="1"/>
  <c r="AN74" i="7" a="1"/>
  <c r="AN74" i="7" s="1"/>
  <c r="AK74" i="7" a="1"/>
  <c r="AK74" i="7" s="1"/>
  <c r="AL74" i="7" a="1"/>
  <c r="AL74" i="7" s="1"/>
  <c r="AM74" i="7" a="1"/>
  <c r="AM74" i="7" s="1"/>
  <c r="AL73" i="7" a="1"/>
  <c r="AL73" i="7" s="1"/>
  <c r="AM70" i="7" a="1"/>
  <c r="AM70" i="7" s="1"/>
  <c r="AK70" i="7" a="1"/>
  <c r="AK70" i="7" s="1"/>
  <c r="AL70" i="7" a="1"/>
  <c r="AL70" i="7" s="1"/>
  <c r="AN70" i="7" a="1"/>
  <c r="AN70" i="7" s="1"/>
  <c r="AK69" i="7" a="1"/>
  <c r="AK69" i="7" s="1"/>
  <c r="AL66" i="7" a="1"/>
  <c r="AL66" i="7" s="1"/>
  <c r="AM66" i="7" a="1"/>
  <c r="AM66" i="7" s="1"/>
  <c r="AN66" i="7" a="1"/>
  <c r="AN66" i="7" s="1"/>
  <c r="AN65" i="7" a="1"/>
  <c r="AN65" i="7" s="1"/>
  <c r="AM62" i="7" a="1"/>
  <c r="AM62" i="7" s="1"/>
  <c r="AK62" i="7" a="1"/>
  <c r="AK62" i="7" s="1"/>
  <c r="AN62" i="7" a="1"/>
  <c r="AN62" i="7" s="1"/>
  <c r="AL62" i="7" a="1"/>
  <c r="AL62" i="7" s="1"/>
  <c r="AM60" i="7" a="1"/>
  <c r="AM60" i="7" s="1"/>
  <c r="AK58" i="7" a="1"/>
  <c r="AK58" i="7" s="1"/>
  <c r="AN58" i="7" a="1"/>
  <c r="AN58" i="7" s="1"/>
  <c r="AL58" i="7" a="1"/>
  <c r="AL58" i="7" s="1"/>
  <c r="AM58" i="7" a="1"/>
  <c r="AM58" i="7" s="1"/>
  <c r="AL54" i="7" a="1"/>
  <c r="AL54" i="7" s="1"/>
  <c r="AM54" i="7" a="1"/>
  <c r="AM54" i="7" s="1"/>
  <c r="AK54" i="7" a="1"/>
  <c r="AK54" i="7" s="1"/>
  <c r="AN54" i="7" a="1"/>
  <c r="AN54" i="7" s="1"/>
  <c r="AL50" i="7" a="1"/>
  <c r="AL50" i="7" s="1"/>
  <c r="AM50" i="7" a="1"/>
  <c r="AM50" i="7" s="1"/>
  <c r="AK50" i="7" a="1"/>
  <c r="AK50" i="7" s="1"/>
  <c r="AN50" i="7" a="1"/>
  <c r="AN50" i="7" s="1"/>
  <c r="AM46" i="7" a="1"/>
  <c r="AM46" i="7" s="1"/>
  <c r="AK46" i="7" a="1"/>
  <c r="AK46" i="7" s="1"/>
  <c r="AN46" i="7" a="1"/>
  <c r="AN46" i="7" s="1"/>
  <c r="AL46" i="7" a="1"/>
  <c r="AL46" i="7" s="1"/>
  <c r="AL42" i="7" a="1"/>
  <c r="AL42" i="7" s="1"/>
  <c r="AM42" i="7" a="1"/>
  <c r="AM42" i="7" s="1"/>
  <c r="AK42" i="7" a="1"/>
  <c r="AK42" i="7" s="1"/>
  <c r="AN42" i="7" a="1"/>
  <c r="AN42" i="7" s="1"/>
  <c r="AM38" i="7" a="1"/>
  <c r="AM38" i="7" s="1"/>
  <c r="AK38" i="7" a="1"/>
  <c r="AK38" i="7" s="1"/>
  <c r="AN38" i="7" a="1"/>
  <c r="AN38" i="7" s="1"/>
  <c r="AL38" i="7" a="1"/>
  <c r="AL38" i="7" s="1"/>
  <c r="AK34" i="7" a="1"/>
  <c r="AK34" i="7" s="1"/>
  <c r="AN34" i="7" a="1"/>
  <c r="AN34" i="7" s="1"/>
  <c r="AL34" i="7" a="1"/>
  <c r="AL34" i="7" s="1"/>
  <c r="AM34" i="7" a="1"/>
  <c r="AM34" i="7" s="1"/>
  <c r="AN33" i="7" a="1"/>
  <c r="AN33" i="7" s="1"/>
  <c r="AN31" i="7" a="1"/>
  <c r="AN31" i="7" s="1"/>
  <c r="AL31" i="7" a="1"/>
  <c r="AL31" i="7" s="1"/>
  <c r="AM31" i="7" a="1"/>
  <c r="AM31" i="7" s="1"/>
  <c r="AK31" i="7" a="1"/>
  <c r="AK31" i="7" s="1"/>
  <c r="AM27" i="7" a="1"/>
  <c r="AM27" i="7" s="1"/>
  <c r="AK27" i="7" a="1"/>
  <c r="AK27" i="7" s="1"/>
  <c r="AN27" i="7" a="1"/>
  <c r="AN27" i="7" s="1"/>
  <c r="AL27" i="7" a="1"/>
  <c r="AL27" i="7" s="1"/>
  <c r="AK23" i="7" a="1"/>
  <c r="AK23" i="7" s="1"/>
  <c r="AN23" i="7" a="1"/>
  <c r="AN23" i="7" s="1"/>
  <c r="AL23" i="7" a="1"/>
  <c r="AL23" i="7" s="1"/>
  <c r="AN22" i="7" a="1"/>
  <c r="AN22" i="7" s="1"/>
  <c r="AL19" i="7" a="1"/>
  <c r="AL19" i="7" s="1"/>
  <c r="AM19" i="7" a="1"/>
  <c r="AM19" i="7" s="1"/>
  <c r="AK19" i="7" a="1"/>
  <c r="AK19" i="7" s="1"/>
  <c r="AN19" i="7" a="1"/>
  <c r="AN19" i="7" s="1"/>
  <c r="AL17" i="7" a="1"/>
  <c r="AL17" i="7" s="1"/>
  <c r="AL15" i="7" a="1"/>
  <c r="AL15" i="7" s="1"/>
  <c r="AM15" i="7" a="1"/>
  <c r="AM15" i="7" s="1"/>
  <c r="AK15" i="7" a="1"/>
  <c r="AK15" i="7" s="1"/>
  <c r="AN15" i="7" a="1"/>
  <c r="AN15" i="7" s="1"/>
  <c r="AN108" i="7" a="1"/>
  <c r="AN108" i="7" s="1"/>
  <c r="AM107" i="7" a="1"/>
  <c r="AM107" i="7" s="1"/>
  <c r="AN149" i="7" a="1"/>
  <c r="AN149" i="7" s="1"/>
  <c r="AL148" i="7" a="1"/>
  <c r="AL148" i="7" s="1"/>
  <c r="AN144" i="7" a="1"/>
  <c r="AN144" i="7" s="1"/>
  <c r="AL141" i="7" a="1"/>
  <c r="AL141" i="7" s="1"/>
  <c r="AN137" i="7" a="1"/>
  <c r="AN137" i="7" s="1"/>
  <c r="AL132" i="7" a="1"/>
  <c r="AL132" i="7" s="1"/>
  <c r="AK129" i="7" a="1"/>
  <c r="AK129" i="7" s="1"/>
  <c r="AM125" i="7" a="1"/>
  <c r="AM125" i="7" s="1"/>
  <c r="AL120" i="7" a="1"/>
  <c r="AL120" i="7" s="1"/>
  <c r="AL117" i="7" a="1"/>
  <c r="AL117" i="7" s="1"/>
  <c r="AM113" i="7" a="1"/>
  <c r="AM113" i="7" s="1"/>
  <c r="AM104" i="7" a="1"/>
  <c r="AM104" i="7" s="1"/>
  <c r="AL99" i="7" a="1"/>
  <c r="AL99" i="7" s="1"/>
  <c r="AK94" i="7" a="1"/>
  <c r="AK94" i="7" s="1"/>
  <c r="AN82" i="7" a="1"/>
  <c r="AN82" i="7" s="1"/>
  <c r="AM78" i="7" a="1"/>
  <c r="AM78" i="7" s="1"/>
  <c r="AK39" i="7" a="1"/>
  <c r="AK39" i="7" s="1"/>
  <c r="AL115" i="7" a="1"/>
  <c r="AL115" i="7" s="1"/>
  <c r="AM111" i="7" a="1"/>
  <c r="AM111" i="7" s="1"/>
  <c r="AK111" i="7" a="1"/>
  <c r="AK111" i="7" s="1"/>
  <c r="AK104" i="7" a="1"/>
  <c r="AK104" i="7" s="1"/>
  <c r="AN104" i="7" a="1"/>
  <c r="AN104" i="7" s="1"/>
  <c r="AN100" i="7" a="1"/>
  <c r="AN100" i="7" s="1"/>
  <c r="AL100" i="7" a="1"/>
  <c r="AL100" i="7" s="1"/>
  <c r="AM96" i="7" a="1"/>
  <c r="AM96" i="7" s="1"/>
  <c r="AK96" i="7" a="1"/>
  <c r="AK96" i="7" s="1"/>
  <c r="AN96" i="7" a="1"/>
  <c r="AN96" i="7" s="1"/>
  <c r="AK92" i="7" a="1"/>
  <c r="AK92" i="7" s="1"/>
  <c r="AN92" i="7" a="1"/>
  <c r="AN92" i="7" s="1"/>
  <c r="AL88" i="7" a="1"/>
  <c r="AL88" i="7" s="1"/>
  <c r="AM88" i="7" a="1"/>
  <c r="AM88" i="7" s="1"/>
  <c r="AM84" i="7" a="1"/>
  <c r="AM84" i="7" s="1"/>
  <c r="AK84" i="7" a="1"/>
  <c r="AK84" i="7" s="1"/>
  <c r="AN77" i="7" a="1"/>
  <c r="AN77" i="7" s="1"/>
  <c r="AL77" i="7" a="1"/>
  <c r="AL77" i="7" s="1"/>
  <c r="AN73" i="7" a="1"/>
  <c r="AN73" i="7" s="1"/>
  <c r="AK73" i="7" a="1"/>
  <c r="AK73" i="7" s="1"/>
  <c r="AM69" i="7" a="1"/>
  <c r="AM69" i="7" s="1"/>
  <c r="AN69" i="7" a="1"/>
  <c r="AN69" i="7" s="1"/>
  <c r="AM65" i="7" a="1"/>
  <c r="AM65" i="7" s="1"/>
  <c r="AK65" i="7" a="1"/>
  <c r="AK65" i="7" s="1"/>
  <c r="AL65" i="7" a="1"/>
  <c r="AL65" i="7" s="1"/>
  <c r="AM61" i="7" a="1"/>
  <c r="AM61" i="7" s="1"/>
  <c r="AK61" i="7" a="1"/>
  <c r="AK61" i="7" s="1"/>
  <c r="AL61" i="7" a="1"/>
  <c r="AL61" i="7" s="1"/>
  <c r="AL57" i="7" a="1"/>
  <c r="AL57" i="7" s="1"/>
  <c r="AM57" i="7" a="1"/>
  <c r="AM57" i="7" s="1"/>
  <c r="AK57" i="7" a="1"/>
  <c r="AK57" i="7" s="1"/>
  <c r="AK53" i="7" a="1"/>
  <c r="AK53" i="7" s="1"/>
  <c r="AN53" i="7" a="1"/>
  <c r="AN53" i="7" s="1"/>
  <c r="AL53" i="7" a="1"/>
  <c r="AL53" i="7" s="1"/>
  <c r="AM53" i="7" a="1"/>
  <c r="AM53" i="7" s="1"/>
  <c r="AM49" i="7" a="1"/>
  <c r="AM49" i="7" s="1"/>
  <c r="AK49" i="7" a="1"/>
  <c r="AK49" i="7" s="1"/>
  <c r="AN49" i="7" a="1"/>
  <c r="AN49" i="7" s="1"/>
  <c r="AL49" i="7" a="1"/>
  <c r="AL49" i="7" s="1"/>
  <c r="AM45" i="7" a="1"/>
  <c r="AM45" i="7" s="1"/>
  <c r="AK45" i="7" a="1"/>
  <c r="AK45" i="7" s="1"/>
  <c r="AN45" i="7" a="1"/>
  <c r="AN45" i="7" s="1"/>
  <c r="AL45" i="7" a="1"/>
  <c r="AL45" i="7" s="1"/>
  <c r="AL41" i="7" a="1"/>
  <c r="AL41" i="7" s="1"/>
  <c r="AM41" i="7" a="1"/>
  <c r="AM41" i="7" s="1"/>
  <c r="AN37" i="7" a="1"/>
  <c r="AN37" i="7" s="1"/>
  <c r="AK37" i="7" a="1"/>
  <c r="AK37" i="7" s="1"/>
  <c r="AL37" i="7" a="1"/>
  <c r="AL37" i="7" s="1"/>
  <c r="AM37" i="7" a="1"/>
  <c r="AM37" i="7" s="1"/>
  <c r="AM30" i="7" a="1"/>
  <c r="AM30" i="7" s="1"/>
  <c r="AK30" i="7" a="1"/>
  <c r="AK30" i="7" s="1"/>
  <c r="AN30" i="7" a="1"/>
  <c r="AN30" i="7" s="1"/>
  <c r="AL30" i="7" a="1"/>
  <c r="AL30" i="7" s="1"/>
  <c r="AM26" i="7" a="1"/>
  <c r="AM26" i="7" s="1"/>
  <c r="AK26" i="7" a="1"/>
  <c r="AK26" i="7" s="1"/>
  <c r="AN26" i="7" a="1"/>
  <c r="AN26" i="7" s="1"/>
  <c r="AL22" i="7" a="1"/>
  <c r="AL22" i="7" s="1"/>
  <c r="AM22" i="7" a="1"/>
  <c r="AM22" i="7" s="1"/>
  <c r="AK22" i="7" a="1"/>
  <c r="AK22" i="7" s="1"/>
  <c r="AK18" i="7" a="1"/>
  <c r="AK18" i="7" s="1"/>
  <c r="AN18" i="7" a="1"/>
  <c r="AN18" i="7" s="1"/>
  <c r="AL18" i="7" a="1"/>
  <c r="AL18" i="7" s="1"/>
  <c r="AM18" i="7" a="1"/>
  <c r="AM18" i="7" s="1"/>
  <c r="AM14" i="7" a="1"/>
  <c r="AM14" i="7" s="1"/>
  <c r="AN14" i="7" a="1"/>
  <c r="AN14" i="7" s="1"/>
  <c r="AK14" i="7" a="1"/>
  <c r="AK14" i="7" s="1"/>
  <c r="AN106" i="7" a="1"/>
  <c r="AN106" i="7" s="1"/>
  <c r="AM150" i="7" a="1"/>
  <c r="AM150" i="7" s="1"/>
  <c r="AL147" i="7" a="1"/>
  <c r="AL147" i="7" s="1"/>
  <c r="AM146" i="7" a="1"/>
  <c r="AM146" i="7" s="1"/>
  <c r="AO146" i="7" s="1"/>
  <c r="AN143" i="7" a="1"/>
  <c r="AN143" i="7" s="1"/>
  <c r="AK142" i="7" a="1"/>
  <c r="AK142" i="7" s="1"/>
  <c r="AL139" i="7" a="1"/>
  <c r="AL139" i="7" s="1"/>
  <c r="AM138" i="7" a="1"/>
  <c r="AM138" i="7" s="1"/>
  <c r="AN135" i="7" a="1"/>
  <c r="AN135" i="7" s="1"/>
  <c r="AK134" i="7" a="1"/>
  <c r="AK134" i="7" s="1"/>
  <c r="AL131" i="7" a="1"/>
  <c r="AL131" i="7" s="1"/>
  <c r="AM130" i="7" a="1"/>
  <c r="AM130" i="7" s="1"/>
  <c r="AO130" i="7" s="1"/>
  <c r="AM127" i="7" a="1"/>
  <c r="AM127" i="7" s="1"/>
  <c r="AN126" i="7" a="1"/>
  <c r="AN126" i="7" s="1"/>
  <c r="AN123" i="7" a="1"/>
  <c r="AN123" i="7" s="1"/>
  <c r="AK123" i="7" a="1"/>
  <c r="AK123" i="7" s="1"/>
  <c r="AN119" i="7" a="1"/>
  <c r="AN119" i="7" s="1"/>
  <c r="AL111" i="7" a="1"/>
  <c r="AL111" i="7" s="1"/>
  <c r="AK100" i="7" a="1"/>
  <c r="AK100" i="7" s="1"/>
  <c r="AN41" i="7" a="1"/>
  <c r="AN41" i="7" s="1"/>
  <c r="AL26" i="7" a="1"/>
  <c r="AL26" i="7" s="1"/>
  <c r="AL114" i="7" a="1"/>
  <c r="AL114" i="7" s="1"/>
  <c r="AK110" i="7" a="1"/>
  <c r="AK110" i="7" s="1"/>
  <c r="AN110" i="7" a="1"/>
  <c r="AN110" i="7" s="1"/>
  <c r="AL110" i="7" a="1"/>
  <c r="AL110" i="7" s="1"/>
  <c r="AM103" i="7" a="1"/>
  <c r="AM103" i="7" s="1"/>
  <c r="AK103" i="7" a="1"/>
  <c r="AK103" i="7" s="1"/>
  <c r="AN103" i="7" a="1"/>
  <c r="AN103" i="7" s="1"/>
  <c r="AM99" i="7" a="1"/>
  <c r="AM99" i="7" s="1"/>
  <c r="AM95" i="7" a="1"/>
  <c r="AM95" i="7" s="1"/>
  <c r="AL91" i="7" a="1"/>
  <c r="AL91" i="7" s="1"/>
  <c r="AL87" i="7" a="1"/>
  <c r="AL87" i="7" s="1"/>
  <c r="AK83" i="7" a="1"/>
  <c r="AK83" i="7" s="1"/>
  <c r="AN83" i="7" a="1"/>
  <c r="AN83" i="7" s="1"/>
  <c r="AL83" i="7" a="1"/>
  <c r="AL83" i="7" s="1"/>
  <c r="AM80" i="7" a="1"/>
  <c r="AM80" i="7" s="1"/>
  <c r="AK80" i="7" a="1"/>
  <c r="AK80" i="7" s="1"/>
  <c r="AN80" i="7" a="1"/>
  <c r="AN80" i="7" s="1"/>
  <c r="AM76" i="7" a="1"/>
  <c r="AM76" i="7" s="1"/>
  <c r="AP76" i="7" s="1"/>
  <c r="AK72" i="7" a="1"/>
  <c r="AK72" i="7" s="1"/>
  <c r="AL72" i="7" a="1"/>
  <c r="AL72" i="7" s="1"/>
  <c r="AN68" i="7" a="1"/>
  <c r="AN68" i="7" s="1"/>
  <c r="AK68" i="7" a="1"/>
  <c r="AK68" i="7" s="1"/>
  <c r="AL68" i="7" a="1"/>
  <c r="AL68" i="7" s="1"/>
  <c r="AM68" i="7" a="1"/>
  <c r="AM68" i="7" s="1"/>
  <c r="AK64" i="7" a="1"/>
  <c r="AK64" i="7" s="1"/>
  <c r="AN64" i="7" a="1"/>
  <c r="AN64" i="7" s="1"/>
  <c r="AN60" i="7" a="1"/>
  <c r="AN60" i="7" s="1"/>
  <c r="AL60" i="7" a="1"/>
  <c r="AL60" i="7" s="1"/>
  <c r="AK60" i="7" a="1"/>
  <c r="AK60" i="7" s="1"/>
  <c r="AM56" i="7" a="1"/>
  <c r="AM56" i="7" s="1"/>
  <c r="AK56" i="7" a="1"/>
  <c r="AK56" i="7" s="1"/>
  <c r="AN56" i="7" a="1"/>
  <c r="AN56" i="7" s="1"/>
  <c r="AL56" i="7" a="1"/>
  <c r="AL56" i="7" s="1"/>
  <c r="AM52" i="7" a="1"/>
  <c r="AM52" i="7" s="1"/>
  <c r="AK52" i="7" a="1"/>
  <c r="AK52" i="7" s="1"/>
  <c r="AN52" i="7" a="1"/>
  <c r="AN52" i="7" s="1"/>
  <c r="AK48" i="7" a="1"/>
  <c r="AK48" i="7" s="1"/>
  <c r="AN48" i="7" a="1"/>
  <c r="AN48" i="7" s="1"/>
  <c r="AL48" i="7" a="1"/>
  <c r="AL48" i="7" s="1"/>
  <c r="AM48" i="7" a="1"/>
  <c r="AM48" i="7" s="1"/>
  <c r="AK44" i="7" a="1"/>
  <c r="AK44" i="7" s="1"/>
  <c r="AN44" i="7" a="1"/>
  <c r="AN44" i="7" s="1"/>
  <c r="AL44" i="7" a="1"/>
  <c r="AL44" i="7" s="1"/>
  <c r="AK40" i="7" a="1"/>
  <c r="AK40" i="7" s="1"/>
  <c r="AN40" i="7" a="1"/>
  <c r="AN40" i="7" s="1"/>
  <c r="AL40" i="7" a="1"/>
  <c r="AL40" i="7" s="1"/>
  <c r="AM40" i="7" a="1"/>
  <c r="AM40" i="7" s="1"/>
  <c r="AK36" i="7" a="1"/>
  <c r="AK36" i="7" s="1"/>
  <c r="AN36" i="7" a="1"/>
  <c r="AN36" i="7" s="1"/>
  <c r="AL36" i="7" a="1"/>
  <c r="AL36" i="7" s="1"/>
  <c r="AM36" i="7" a="1"/>
  <c r="AM36" i="7" s="1"/>
  <c r="AL33" i="7" a="1"/>
  <c r="AL33" i="7" s="1"/>
  <c r="AM33" i="7" a="1"/>
  <c r="AM33" i="7" s="1"/>
  <c r="AK33" i="7" a="1"/>
  <c r="AK33" i="7" s="1"/>
  <c r="AK29" i="7" a="1"/>
  <c r="AK29" i="7" s="1"/>
  <c r="AN29" i="7" a="1"/>
  <c r="AN29" i="7" s="1"/>
  <c r="AL29" i="7" a="1"/>
  <c r="AL29" i="7" s="1"/>
  <c r="AM29" i="7" a="1"/>
  <c r="AM29" i="7" s="1"/>
  <c r="AN25" i="7" a="1"/>
  <c r="AN25" i="7" s="1"/>
  <c r="AL25" i="7" a="1"/>
  <c r="AL25" i="7" s="1"/>
  <c r="AM25" i="7" a="1"/>
  <c r="AM25" i="7" s="1"/>
  <c r="AK25" i="7" a="1"/>
  <c r="AK25" i="7" s="1"/>
  <c r="AM21" i="7" a="1"/>
  <c r="AM21" i="7" s="1"/>
  <c r="AK21" i="7" a="1"/>
  <c r="AK21" i="7" s="1"/>
  <c r="AN21" i="7" a="1"/>
  <c r="AN21" i="7" s="1"/>
  <c r="AL21" i="7" a="1"/>
  <c r="AL21" i="7" s="1"/>
  <c r="AM17" i="7" a="1"/>
  <c r="AM17" i="7" s="1"/>
  <c r="AK17" i="7" a="1"/>
  <c r="AK17" i="7" s="1"/>
  <c r="AN17" i="7" a="1"/>
  <c r="AN17" i="7" s="1"/>
  <c r="AK13" i="7" a="1"/>
  <c r="AK13" i="7" s="1"/>
  <c r="AN13" i="7" a="1"/>
  <c r="AN13" i="7" s="1"/>
  <c r="AL13" i="7" a="1"/>
  <c r="AL13" i="7" s="1"/>
  <c r="AM13" i="7" a="1"/>
  <c r="AM13" i="7" s="1"/>
  <c r="AK115" i="7" a="1"/>
  <c r="AK115" i="7" s="1"/>
  <c r="AN99" i="7" a="1"/>
  <c r="AN99" i="7" s="1"/>
  <c r="AN95" i="7" a="1"/>
  <c r="AN95" i="7" s="1"/>
  <c r="AM91" i="7" a="1"/>
  <c r="AM91" i="7" s="1"/>
  <c r="AP91" i="7" s="1"/>
  <c r="AN88" i="7" a="1"/>
  <c r="AN88" i="7" s="1"/>
  <c r="AM87" i="7" a="1"/>
  <c r="AM87" i="7" s="1"/>
  <c r="AN84" i="7" a="1"/>
  <c r="AN84" i="7" s="1"/>
  <c r="AL80" i="7" a="1"/>
  <c r="AL80" i="7" s="1"/>
  <c r="AM77" i="7" a="1"/>
  <c r="AM77" i="7" s="1"/>
  <c r="AK76" i="7" a="1"/>
  <c r="AK76" i="7" s="1"/>
  <c r="AM72" i="7" a="1"/>
  <c r="AM72" i="7" s="1"/>
  <c r="AL64" i="7" a="1"/>
  <c r="AL64" i="7" s="1"/>
  <c r="AN61" i="7" a="1"/>
  <c r="AN61" i="7" s="1"/>
  <c r="AN57" i="7" a="1"/>
  <c r="AN57" i="7" s="1"/>
  <c r="AL52" i="7" a="1"/>
  <c r="AL52" i="7" s="1"/>
  <c r="AK41" i="7" a="1"/>
  <c r="AK41" i="7" s="1"/>
  <c r="AL14" i="7" a="1"/>
  <c r="AL14" i="7" s="1"/>
  <c r="AM11" i="7" a="1"/>
  <c r="AM11" i="7" s="1"/>
  <c r="AK11" i="7" a="1"/>
  <c r="AK11" i="7" s="1"/>
  <c r="AN11" i="7" a="1"/>
  <c r="AN11" i="7" s="1"/>
  <c r="AL11" i="7" a="1"/>
  <c r="AL11" i="7" s="1"/>
  <c r="AO64" i="7" l="1"/>
  <c r="AP116" i="7"/>
  <c r="AO127" i="7"/>
  <c r="AP143" i="7"/>
  <c r="AO116" i="7"/>
  <c r="AP85" i="7"/>
  <c r="AP100" i="7"/>
  <c r="AP128" i="7"/>
  <c r="AO128" i="7"/>
  <c r="AP139" i="7"/>
  <c r="AO82" i="7"/>
  <c r="AP23" i="7"/>
  <c r="AP82" i="7"/>
  <c r="AP110" i="7"/>
  <c r="AO148" i="7"/>
  <c r="AP131" i="7"/>
  <c r="AO131" i="7"/>
  <c r="AP44" i="7"/>
  <c r="AO22" i="7"/>
  <c r="AZ22" i="7" s="1"/>
  <c r="AO14" i="7"/>
  <c r="AX14" i="7" s="1"/>
  <c r="AO85" i="7"/>
  <c r="AO24" i="7"/>
  <c r="AO126" i="7"/>
  <c r="AP14" i="7"/>
  <c r="AP101" i="7"/>
  <c r="AP117" i="7"/>
  <c r="AO48" i="7"/>
  <c r="AX48" i="7" s="1"/>
  <c r="AP45" i="7"/>
  <c r="AP105" i="7"/>
  <c r="AO47" i="7"/>
  <c r="AP99" i="7"/>
  <c r="AO65" i="7"/>
  <c r="AP70" i="7"/>
  <c r="AO141" i="7"/>
  <c r="AO39" i="7"/>
  <c r="AO29" i="7"/>
  <c r="AP49" i="7"/>
  <c r="AP149" i="7"/>
  <c r="AO120" i="7"/>
  <c r="AO136" i="7"/>
  <c r="AP51" i="7"/>
  <c r="AP19" i="7"/>
  <c r="AO56" i="7"/>
  <c r="AO30" i="7"/>
  <c r="AO38" i="7"/>
  <c r="AP28" i="7"/>
  <c r="AO26" i="7"/>
  <c r="AY26" i="7" s="1"/>
  <c r="AP55" i="7"/>
  <c r="AP75" i="7"/>
  <c r="AP69" i="7"/>
  <c r="AO12" i="7"/>
  <c r="AP114" i="7"/>
  <c r="AP37" i="7"/>
  <c r="AO57" i="7"/>
  <c r="AO144" i="7"/>
  <c r="AP150" i="7"/>
  <c r="AO133" i="7"/>
  <c r="AO84" i="7"/>
  <c r="AP111" i="7"/>
  <c r="AO129" i="7"/>
  <c r="AP115" i="7"/>
  <c r="AP132" i="7"/>
  <c r="AP112" i="7"/>
  <c r="AO111" i="7"/>
  <c r="AO83" i="7"/>
  <c r="AO69" i="7"/>
  <c r="AO63" i="7"/>
  <c r="AO74" i="7"/>
  <c r="AO109" i="7"/>
  <c r="AO110" i="7"/>
  <c r="AP83" i="7"/>
  <c r="AO95" i="7"/>
  <c r="AP84" i="7"/>
  <c r="AO114" i="7"/>
  <c r="AO134" i="7"/>
  <c r="AO75" i="7"/>
  <c r="AP118" i="7"/>
  <c r="AP126" i="7"/>
  <c r="AP142" i="7"/>
  <c r="AP89" i="7"/>
  <c r="AO147" i="7"/>
  <c r="AP92" i="7"/>
  <c r="AP93" i="7"/>
  <c r="AP67" i="7"/>
  <c r="AP68" i="7"/>
  <c r="AP32" i="7"/>
  <c r="AO55" i="7"/>
  <c r="AO51" i="7"/>
  <c r="AP16" i="7"/>
  <c r="AO31" i="7"/>
  <c r="AO43" i="7"/>
  <c r="AO23" i="7"/>
  <c r="AY23" i="7" s="1"/>
  <c r="AP29" i="7"/>
  <c r="AP30" i="7"/>
  <c r="AO37" i="7"/>
  <c r="AP119" i="7"/>
  <c r="AO91" i="7"/>
  <c r="AP123" i="7"/>
  <c r="AO124" i="7"/>
  <c r="AP107" i="7"/>
  <c r="AO28" i="7"/>
  <c r="AP24" i="7"/>
  <c r="AP120" i="7"/>
  <c r="AP130" i="7"/>
  <c r="AO119" i="7"/>
  <c r="AO89" i="7"/>
  <c r="AP133" i="7"/>
  <c r="AO139" i="7"/>
  <c r="AP57" i="7"/>
  <c r="AP38" i="7"/>
  <c r="AP95" i="7"/>
  <c r="AO76" i="7"/>
  <c r="AP56" i="7"/>
  <c r="AO150" i="7"/>
  <c r="AO77" i="7"/>
  <c r="AO87" i="7"/>
  <c r="AO13" i="7"/>
  <c r="AO21" i="7"/>
  <c r="AZ21" i="7" s="1"/>
  <c r="AO36" i="7"/>
  <c r="AO80" i="7"/>
  <c r="AP103" i="7"/>
  <c r="AP41" i="7"/>
  <c r="AO135" i="7"/>
  <c r="AW135" i="7" s="1"/>
  <c r="AO18" i="7"/>
  <c r="AO53" i="7"/>
  <c r="AO73" i="7"/>
  <c r="AP104" i="7"/>
  <c r="AO15" i="7"/>
  <c r="AY15" i="7" s="1"/>
  <c r="AP31" i="7"/>
  <c r="AO42" i="7"/>
  <c r="AO50" i="7"/>
  <c r="AO54" i="7"/>
  <c r="AO58" i="7"/>
  <c r="AP74" i="7"/>
  <c r="AP78" i="7"/>
  <c r="AO81" i="7"/>
  <c r="AO93" i="7"/>
  <c r="AP97" i="7"/>
  <c r="AO122" i="7"/>
  <c r="AP140" i="7"/>
  <c r="AO16" i="7"/>
  <c r="AY16" i="7" s="1"/>
  <c r="AO35" i="7"/>
  <c r="AP39" i="7"/>
  <c r="AP47" i="7"/>
  <c r="AP59" i="7"/>
  <c r="AO90" i="7"/>
  <c r="AP109" i="7"/>
  <c r="AO125" i="7"/>
  <c r="AO137" i="7"/>
  <c r="AP145" i="7"/>
  <c r="AO108" i="7"/>
  <c r="AZ108" i="7" s="1"/>
  <c r="AP138" i="7"/>
  <c r="AO70" i="7"/>
  <c r="AP125" i="7"/>
  <c r="AP66" i="7"/>
  <c r="AP15" i="7"/>
  <c r="AP81" i="7"/>
  <c r="AO145" i="7"/>
  <c r="AP136" i="7"/>
  <c r="AO72" i="7"/>
  <c r="AO123" i="7"/>
  <c r="AP12" i="7"/>
  <c r="AP20" i="7"/>
  <c r="AP35" i="7"/>
  <c r="AP43" i="7"/>
  <c r="AP63" i="7"/>
  <c r="AO71" i="7"/>
  <c r="AP90" i="7"/>
  <c r="AO98" i="7"/>
  <c r="AO117" i="7"/>
  <c r="AO142" i="7"/>
  <c r="AP50" i="7"/>
  <c r="AP18" i="7"/>
  <c r="AO59" i="7"/>
  <c r="AP64" i="7"/>
  <c r="AP108" i="7"/>
  <c r="AP13" i="7"/>
  <c r="AO107" i="7"/>
  <c r="AP22" i="7"/>
  <c r="AP87" i="7"/>
  <c r="AP122" i="7"/>
  <c r="AO92" i="7"/>
  <c r="AP146" i="7"/>
  <c r="AS146" i="7" s="1"/>
  <c r="AO105" i="7"/>
  <c r="AP147" i="7"/>
  <c r="AP144" i="7"/>
  <c r="AO115" i="7"/>
  <c r="AP129" i="7"/>
  <c r="AP54" i="7"/>
  <c r="AO78" i="7"/>
  <c r="AO112" i="7"/>
  <c r="AP77" i="7"/>
  <c r="AP73" i="7"/>
  <c r="AO46" i="7"/>
  <c r="AP46" i="7"/>
  <c r="AP106" i="7"/>
  <c r="AO106" i="7"/>
  <c r="AO149" i="7"/>
  <c r="AO44" i="7"/>
  <c r="AP17" i="7"/>
  <c r="AO17" i="7"/>
  <c r="AP40" i="7"/>
  <c r="AO40" i="7"/>
  <c r="AO27" i="7"/>
  <c r="AP27" i="7"/>
  <c r="AP102" i="7"/>
  <c r="AO102" i="7"/>
  <c r="AP121" i="7"/>
  <c r="AO121" i="7"/>
  <c r="AP53" i="7"/>
  <c r="AO99" i="7"/>
  <c r="AO132" i="7"/>
  <c r="AO97" i="7"/>
  <c r="AO61" i="7"/>
  <c r="AP26" i="7"/>
  <c r="AV26" i="7" s="1"/>
  <c r="AP21" i="7"/>
  <c r="AP71" i="7"/>
  <c r="AP80" i="7"/>
  <c r="AP134" i="7"/>
  <c r="AP127" i="7"/>
  <c r="AP48" i="7"/>
  <c r="AP33" i="7"/>
  <c r="AO33" i="7"/>
  <c r="AO103" i="7"/>
  <c r="AO41" i="7"/>
  <c r="AO104" i="7"/>
  <c r="AO34" i="7"/>
  <c r="AP34" i="7"/>
  <c r="AP60" i="7"/>
  <c r="AO60" i="7"/>
  <c r="AO62" i="7"/>
  <c r="AP62" i="7"/>
  <c r="AP141" i="7"/>
  <c r="AP79" i="7"/>
  <c r="AO79" i="7"/>
  <c r="AP137" i="7"/>
  <c r="AO143" i="7"/>
  <c r="AP36" i="7"/>
  <c r="AO140" i="7"/>
  <c r="AP148" i="7"/>
  <c r="AP52" i="7"/>
  <c r="AO52" i="7"/>
  <c r="AO138" i="7"/>
  <c r="AY138" i="7" s="1"/>
  <c r="AO96" i="7"/>
  <c r="AP96" i="7"/>
  <c r="AO20" i="7"/>
  <c r="AP98" i="7"/>
  <c r="AO66" i="7"/>
  <c r="AP25" i="7"/>
  <c r="AO25" i="7"/>
  <c r="AY25" i="7" s="1"/>
  <c r="AO32" i="7"/>
  <c r="AP42" i="7"/>
  <c r="AP61" i="7"/>
  <c r="AO49" i="7"/>
  <c r="AP58" i="7"/>
  <c r="AO101" i="7"/>
  <c r="AP72" i="7"/>
  <c r="AP135" i="7"/>
  <c r="AO68" i="7"/>
  <c r="AO45" i="7"/>
  <c r="AO88" i="7"/>
  <c r="AP88" i="7"/>
  <c r="AP113" i="7"/>
  <c r="AO113" i="7"/>
  <c r="AO19" i="7"/>
  <c r="AP65" i="7"/>
  <c r="AO100" i="7"/>
  <c r="AO67" i="7"/>
  <c r="AP86" i="7"/>
  <c r="AO86" i="7"/>
  <c r="AP94" i="7"/>
  <c r="AO94" i="7"/>
  <c r="AY146" i="7"/>
  <c r="AW146" i="7"/>
  <c r="AX146" i="7"/>
  <c r="AV146" i="7"/>
  <c r="AR146" i="7"/>
  <c r="AZ146" i="7"/>
  <c r="AO11" i="7"/>
  <c r="AP11" i="7"/>
  <c r="AW26" i="7" l="1"/>
  <c r="AZ26" i="7"/>
  <c r="AV24" i="7"/>
  <c r="AX26" i="7"/>
  <c r="AX21" i="7"/>
  <c r="AX22" i="7"/>
  <c r="AW17" i="7"/>
  <c r="AT14" i="7"/>
  <c r="AY22" i="7"/>
  <c r="AV14" i="7"/>
  <c r="AR48" i="7"/>
  <c r="AZ48" i="7"/>
  <c r="AZ138" i="7"/>
  <c r="AT22" i="7"/>
  <c r="AW48" i="7"/>
  <c r="AY48" i="7"/>
  <c r="AW22" i="7"/>
  <c r="AV22" i="7"/>
  <c r="AV20" i="7"/>
  <c r="AR17" i="7"/>
  <c r="AV13" i="7"/>
  <c r="AV12" i="7"/>
  <c r="AZ20" i="7"/>
  <c r="AS138" i="7"/>
  <c r="AR22" i="7"/>
  <c r="AV138" i="7"/>
  <c r="AW138" i="7"/>
  <c r="AR138" i="7"/>
  <c r="AR20" i="7"/>
  <c r="AX138" i="7"/>
  <c r="AW20" i="7"/>
  <c r="AT16" i="7"/>
  <c r="AS26" i="7"/>
  <c r="AX20" i="7"/>
  <c r="AR26" i="7"/>
  <c r="AV21" i="7"/>
  <c r="AY20" i="7"/>
  <c r="AT20" i="7"/>
  <c r="AV18" i="7"/>
  <c r="AW11" i="7"/>
  <c r="AR11" i="7"/>
  <c r="AU20" i="7"/>
  <c r="AR135" i="7"/>
  <c r="AX17" i="7"/>
  <c r="AV25" i="7"/>
  <c r="AX108" i="7"/>
  <c r="AZ17" i="7"/>
  <c r="AY17" i="7"/>
  <c r="AT17" i="7"/>
  <c r="AV17" i="7"/>
  <c r="AT138" i="7"/>
  <c r="AT48" i="7"/>
  <c r="AW14" i="7"/>
  <c r="AY14" i="7"/>
  <c r="AR23" i="7"/>
  <c r="AV23" i="7"/>
  <c r="AS135" i="7"/>
  <c r="AX135" i="7"/>
  <c r="AY108" i="7"/>
  <c r="AV48" i="7"/>
  <c r="AR14" i="7"/>
  <c r="AW23" i="7"/>
  <c r="AS14" i="7"/>
  <c r="AS108" i="7"/>
  <c r="AW108" i="7"/>
  <c r="AU108" i="7"/>
  <c r="AU138" i="7"/>
  <c r="AS48" i="7"/>
  <c r="AZ14" i="7"/>
  <c r="AU48" i="7"/>
  <c r="AT135" i="7"/>
  <c r="AZ135" i="7"/>
  <c r="AY135" i="7"/>
  <c r="AY21" i="7"/>
  <c r="AW12" i="7"/>
  <c r="AY11" i="7"/>
  <c r="AT18" i="7"/>
  <c r="AT12" i="7"/>
  <c r="AU21" i="7"/>
  <c r="AR21" i="7"/>
  <c r="AR18" i="7"/>
  <c r="AY12" i="7"/>
  <c r="AW21" i="7"/>
  <c r="AX18" i="7"/>
  <c r="AX16" i="7"/>
  <c r="AR16" i="7"/>
  <c r="AU22" i="7"/>
  <c r="AW16" i="7"/>
  <c r="AU16" i="7"/>
  <c r="AZ16" i="7"/>
  <c r="AS22" i="7"/>
  <c r="AV16" i="7"/>
  <c r="AS16" i="7"/>
  <c r="AV108" i="7"/>
  <c r="AT146" i="7"/>
  <c r="AU146" i="7"/>
  <c r="AR108" i="7"/>
  <c r="AT108" i="7"/>
  <c r="AU13" i="7"/>
  <c r="AZ18" i="7"/>
  <c r="AR13" i="7"/>
  <c r="AW18" i="7"/>
  <c r="AU14" i="7"/>
  <c r="AS20" i="7"/>
  <c r="AW13" i="7"/>
  <c r="AU12" i="7"/>
  <c r="AY18" i="7"/>
  <c r="AX13" i="7"/>
  <c r="AZ13" i="7"/>
  <c r="AV135" i="7"/>
  <c r="AU135" i="7"/>
  <c r="AU148" i="7"/>
  <c r="AY148" i="7"/>
  <c r="AS148" i="7"/>
  <c r="AX148" i="7"/>
  <c r="AW148" i="7"/>
  <c r="AT148" i="7"/>
  <c r="AV148" i="7"/>
  <c r="AR148" i="7"/>
  <c r="AZ148" i="7"/>
  <c r="AV105" i="7"/>
  <c r="AT105" i="7"/>
  <c r="AZ105" i="7"/>
  <c r="AX105" i="7"/>
  <c r="AW105" i="7"/>
  <c r="AS105" i="7"/>
  <c r="AU105" i="7"/>
  <c r="AR105" i="7"/>
  <c r="AY105" i="7"/>
  <c r="AV116" i="7"/>
  <c r="AT116" i="7"/>
  <c r="AZ116" i="7"/>
  <c r="AX116" i="7"/>
  <c r="AW116" i="7"/>
  <c r="AR116" i="7"/>
  <c r="AU116" i="7"/>
  <c r="AS116" i="7"/>
  <c r="AY116" i="7"/>
  <c r="AX24" i="7"/>
  <c r="AV11" i="7"/>
  <c r="AZ24" i="7"/>
  <c r="AZ23" i="7"/>
  <c r="AX23" i="7"/>
  <c r="AR15" i="7"/>
  <c r="AV110" i="7"/>
  <c r="AZ110" i="7"/>
  <c r="AT110" i="7"/>
  <c r="AX110" i="7"/>
  <c r="AW110" i="7"/>
  <c r="AU110" i="7"/>
  <c r="AS110" i="7"/>
  <c r="AR110" i="7"/>
  <c r="AY110" i="7"/>
  <c r="AV118" i="7"/>
  <c r="AZ118" i="7"/>
  <c r="AT118" i="7"/>
  <c r="AX118" i="7"/>
  <c r="AS118" i="7"/>
  <c r="AR118" i="7"/>
  <c r="AU118" i="7"/>
  <c r="AW118" i="7"/>
  <c r="AY118" i="7"/>
  <c r="AZ126" i="7"/>
  <c r="AX126" i="7"/>
  <c r="AV126" i="7"/>
  <c r="AT126" i="7"/>
  <c r="AY126" i="7"/>
  <c r="AS126" i="7"/>
  <c r="AR126" i="7"/>
  <c r="AW126" i="7"/>
  <c r="AU126" i="7"/>
  <c r="AX133" i="7"/>
  <c r="AW133" i="7"/>
  <c r="AT133" i="7"/>
  <c r="AR133" i="7"/>
  <c r="AZ133" i="7"/>
  <c r="AS133" i="7"/>
  <c r="AU133" i="7"/>
  <c r="AY133" i="7"/>
  <c r="AV133" i="7"/>
  <c r="AU106" i="7"/>
  <c r="AT106" i="7"/>
  <c r="AS106" i="7"/>
  <c r="AY106" i="7"/>
  <c r="AX106" i="7"/>
  <c r="AR106" i="7"/>
  <c r="AV106" i="7"/>
  <c r="AZ106" i="7"/>
  <c r="AW106" i="7"/>
  <c r="AV115" i="7"/>
  <c r="AX115" i="7"/>
  <c r="AZ115" i="7"/>
  <c r="AT115" i="7"/>
  <c r="AS115" i="7"/>
  <c r="AU115" i="7"/>
  <c r="AY115" i="7"/>
  <c r="AR115" i="7"/>
  <c r="AW115" i="7"/>
  <c r="AV123" i="7"/>
  <c r="AX123" i="7"/>
  <c r="AT123" i="7"/>
  <c r="AZ123" i="7"/>
  <c r="AR123" i="7"/>
  <c r="AU123" i="7"/>
  <c r="AS123" i="7"/>
  <c r="AW123" i="7"/>
  <c r="AY123" i="7"/>
  <c r="AT137" i="7"/>
  <c r="AX137" i="7"/>
  <c r="AR137" i="7"/>
  <c r="AZ137" i="7"/>
  <c r="AU137" i="7"/>
  <c r="AY137" i="7"/>
  <c r="AS137" i="7"/>
  <c r="AW137" i="7"/>
  <c r="AV137" i="7"/>
  <c r="AV131" i="7"/>
  <c r="AZ131" i="7"/>
  <c r="AX131" i="7"/>
  <c r="AT131" i="7"/>
  <c r="AS131" i="7"/>
  <c r="AY131" i="7"/>
  <c r="AR131" i="7"/>
  <c r="AW131" i="7"/>
  <c r="AU131" i="7"/>
  <c r="AX145" i="7"/>
  <c r="AS145" i="7"/>
  <c r="AY145" i="7"/>
  <c r="AT145" i="7"/>
  <c r="AW145" i="7"/>
  <c r="AZ145" i="7"/>
  <c r="AU145" i="7"/>
  <c r="AR145" i="7"/>
  <c r="AV145" i="7"/>
  <c r="AV124" i="7"/>
  <c r="AT124" i="7"/>
  <c r="AZ124" i="7"/>
  <c r="AX124" i="7"/>
  <c r="AS124" i="7"/>
  <c r="AU124" i="7"/>
  <c r="AR124" i="7"/>
  <c r="AW124" i="7"/>
  <c r="AY124" i="7"/>
  <c r="AT139" i="7"/>
  <c r="AX139" i="7"/>
  <c r="AV139" i="7"/>
  <c r="AR139" i="7"/>
  <c r="AS139" i="7"/>
  <c r="AU139" i="7"/>
  <c r="AW139" i="7"/>
  <c r="AZ139" i="7"/>
  <c r="AY139" i="7"/>
  <c r="AT144" i="7"/>
  <c r="AX144" i="7"/>
  <c r="AZ144" i="7"/>
  <c r="AV144" i="7"/>
  <c r="AS144" i="7"/>
  <c r="AY144" i="7"/>
  <c r="AW144" i="7"/>
  <c r="AR144" i="7"/>
  <c r="AU144" i="7"/>
  <c r="AV113" i="7"/>
  <c r="AX113" i="7"/>
  <c r="AT113" i="7"/>
  <c r="AZ113" i="7"/>
  <c r="AY113" i="7"/>
  <c r="AS113" i="7"/>
  <c r="AR113" i="7"/>
  <c r="AW113" i="7"/>
  <c r="AU113" i="7"/>
  <c r="AV121" i="7"/>
  <c r="AX121" i="7"/>
  <c r="AZ121" i="7"/>
  <c r="AT121" i="7"/>
  <c r="AR121" i="7"/>
  <c r="AU121" i="7"/>
  <c r="AW121" i="7"/>
  <c r="AY121" i="7"/>
  <c r="AS121" i="7"/>
  <c r="AX129" i="7"/>
  <c r="AV129" i="7"/>
  <c r="AT129" i="7"/>
  <c r="AS129" i="7"/>
  <c r="AZ129" i="7"/>
  <c r="AW129" i="7"/>
  <c r="AU129" i="7"/>
  <c r="AR129" i="7"/>
  <c r="AY129" i="7"/>
  <c r="AY24" i="7"/>
  <c r="AX142" i="7"/>
  <c r="AV142" i="7"/>
  <c r="AT142" i="7"/>
  <c r="AZ142" i="7"/>
  <c r="AW142" i="7"/>
  <c r="AU142" i="7"/>
  <c r="AY142" i="7"/>
  <c r="AS142" i="7"/>
  <c r="AR142" i="7"/>
  <c r="AU107" i="7"/>
  <c r="AY107" i="7"/>
  <c r="AW107" i="7"/>
  <c r="AS107" i="7"/>
  <c r="AT107" i="7"/>
  <c r="AV107" i="7"/>
  <c r="AX107" i="7"/>
  <c r="AR107" i="7"/>
  <c r="AZ107" i="7"/>
  <c r="AV112" i="7"/>
  <c r="AT112" i="7"/>
  <c r="AZ112" i="7"/>
  <c r="AX112" i="7"/>
  <c r="AR112" i="7"/>
  <c r="AW112" i="7"/>
  <c r="AU112" i="7"/>
  <c r="AS112" i="7"/>
  <c r="AY112" i="7"/>
  <c r="AV120" i="7"/>
  <c r="AT120" i="7"/>
  <c r="AX120" i="7"/>
  <c r="AZ120" i="7"/>
  <c r="AS120" i="7"/>
  <c r="AR120" i="7"/>
  <c r="AW120" i="7"/>
  <c r="AU120" i="7"/>
  <c r="AY120" i="7"/>
  <c r="AU150" i="7"/>
  <c r="AY150" i="7"/>
  <c r="AX150" i="7"/>
  <c r="AS150" i="7"/>
  <c r="AW150" i="7"/>
  <c r="AR150" i="7"/>
  <c r="AZ150" i="7"/>
  <c r="AT150" i="7"/>
  <c r="AV150" i="7"/>
  <c r="AU23" i="7"/>
  <c r="AV114" i="7"/>
  <c r="AZ114" i="7"/>
  <c r="AX114" i="7"/>
  <c r="AT114" i="7"/>
  <c r="AS114" i="7"/>
  <c r="AW114" i="7"/>
  <c r="AR114" i="7"/>
  <c r="AU114" i="7"/>
  <c r="AY114" i="7"/>
  <c r="AV122" i="7"/>
  <c r="AZ122" i="7"/>
  <c r="AX122" i="7"/>
  <c r="AT122" i="7"/>
  <c r="AS122" i="7"/>
  <c r="AU122" i="7"/>
  <c r="AW122" i="7"/>
  <c r="AR122" i="7"/>
  <c r="AY122" i="7"/>
  <c r="AV130" i="7"/>
  <c r="AZ130" i="7"/>
  <c r="AX130" i="7"/>
  <c r="AT130" i="7"/>
  <c r="AU130" i="7"/>
  <c r="AR130" i="7"/>
  <c r="AY130" i="7"/>
  <c r="AS130" i="7"/>
  <c r="AW130" i="7"/>
  <c r="AX134" i="7"/>
  <c r="AT134" i="7"/>
  <c r="AW134" i="7"/>
  <c r="AV134" i="7"/>
  <c r="AZ134" i="7"/>
  <c r="AR134" i="7"/>
  <c r="AS134" i="7"/>
  <c r="AU134" i="7"/>
  <c r="AY134" i="7"/>
  <c r="AU149" i="7"/>
  <c r="AY149" i="7"/>
  <c r="AS149" i="7"/>
  <c r="AT149" i="7"/>
  <c r="AZ149" i="7"/>
  <c r="AR149" i="7"/>
  <c r="AX149" i="7"/>
  <c r="AV149" i="7"/>
  <c r="AW149" i="7"/>
  <c r="AV111" i="7"/>
  <c r="AX111" i="7"/>
  <c r="AZ111" i="7"/>
  <c r="AT111" i="7"/>
  <c r="AR111" i="7"/>
  <c r="AS111" i="7"/>
  <c r="AY111" i="7"/>
  <c r="AW111" i="7"/>
  <c r="AU111" i="7"/>
  <c r="AV119" i="7"/>
  <c r="AX119" i="7"/>
  <c r="AT119" i="7"/>
  <c r="AZ119" i="7"/>
  <c r="AS119" i="7"/>
  <c r="AU119" i="7"/>
  <c r="AY119" i="7"/>
  <c r="AR119" i="7"/>
  <c r="AW119" i="7"/>
  <c r="AX136" i="7"/>
  <c r="AT136" i="7"/>
  <c r="AW136" i="7"/>
  <c r="AV136" i="7"/>
  <c r="AS136" i="7"/>
  <c r="AR136" i="7"/>
  <c r="AU136" i="7"/>
  <c r="AZ136" i="7"/>
  <c r="AY136" i="7"/>
  <c r="AT127" i="7"/>
  <c r="AZ127" i="7"/>
  <c r="AX127" i="7"/>
  <c r="AV127" i="7"/>
  <c r="AW127" i="7"/>
  <c r="AY127" i="7"/>
  <c r="AU127" i="7"/>
  <c r="AR127" i="7"/>
  <c r="AS127" i="7"/>
  <c r="AZ143" i="7"/>
  <c r="AV143" i="7"/>
  <c r="AX143" i="7"/>
  <c r="AT143" i="7"/>
  <c r="AY143" i="7"/>
  <c r="AW143" i="7"/>
  <c r="AS143" i="7"/>
  <c r="AR143" i="7"/>
  <c r="AU143" i="7"/>
  <c r="AU147" i="7"/>
  <c r="AT147" i="7"/>
  <c r="AY147" i="7"/>
  <c r="AZ147" i="7"/>
  <c r="AW147" i="7"/>
  <c r="AX147" i="7"/>
  <c r="AR147" i="7"/>
  <c r="AV147" i="7"/>
  <c r="AS147" i="7"/>
  <c r="AV128" i="7"/>
  <c r="AT128" i="7"/>
  <c r="AZ128" i="7"/>
  <c r="AS128" i="7"/>
  <c r="AX128" i="7"/>
  <c r="AY128" i="7"/>
  <c r="AR128" i="7"/>
  <c r="AW128" i="7"/>
  <c r="AU128" i="7"/>
  <c r="AT140" i="7"/>
  <c r="AZ140" i="7"/>
  <c r="AX140" i="7"/>
  <c r="AV140" i="7"/>
  <c r="AU140" i="7"/>
  <c r="AW140" i="7"/>
  <c r="AY140" i="7"/>
  <c r="AR140" i="7"/>
  <c r="AS140" i="7"/>
  <c r="AV109" i="7"/>
  <c r="AZ109" i="7"/>
  <c r="AX109" i="7"/>
  <c r="AT109" i="7"/>
  <c r="AS109" i="7"/>
  <c r="AW109" i="7"/>
  <c r="AY109" i="7"/>
  <c r="AR109" i="7"/>
  <c r="AU109" i="7"/>
  <c r="AV117" i="7"/>
  <c r="AT117" i="7"/>
  <c r="AZ117" i="7"/>
  <c r="AX117" i="7"/>
  <c r="AU117" i="7"/>
  <c r="AY117" i="7"/>
  <c r="AS117" i="7"/>
  <c r="AW117" i="7"/>
  <c r="AR117" i="7"/>
  <c r="AX125" i="7"/>
  <c r="AV125" i="7"/>
  <c r="AT125" i="7"/>
  <c r="AS125" i="7"/>
  <c r="AZ125" i="7"/>
  <c r="AR125" i="7"/>
  <c r="AU125" i="7"/>
  <c r="AY125" i="7"/>
  <c r="AW125" i="7"/>
  <c r="AT132" i="7"/>
  <c r="AZ132" i="7"/>
  <c r="AR132" i="7"/>
  <c r="AV132" i="7"/>
  <c r="AW132" i="7"/>
  <c r="AU132" i="7"/>
  <c r="AS132" i="7"/>
  <c r="AY132" i="7"/>
  <c r="AX132" i="7"/>
  <c r="AV141" i="7"/>
  <c r="AX141" i="7"/>
  <c r="AS141" i="7"/>
  <c r="AZ141" i="7"/>
  <c r="AT141" i="7"/>
  <c r="AU141" i="7"/>
  <c r="AY141" i="7"/>
  <c r="AR141" i="7"/>
  <c r="AW141" i="7"/>
  <c r="AR25" i="7"/>
  <c r="AS25" i="7"/>
  <c r="AU24" i="7"/>
  <c r="AY13" i="7"/>
  <c r="AR24" i="7"/>
  <c r="AR12" i="7"/>
  <c r="AT26" i="7"/>
  <c r="AT21" i="7"/>
  <c r="AW25" i="7"/>
  <c r="AS13" i="7"/>
  <c r="AZ25" i="7"/>
  <c r="AX12" i="7"/>
  <c r="AU25" i="7"/>
  <c r="AW24" i="7"/>
  <c r="AT13" i="7"/>
  <c r="AZ12" i="7"/>
  <c r="AS24" i="7"/>
  <c r="AT15" i="7"/>
  <c r="AU26" i="7"/>
  <c r="AS12" i="7"/>
  <c r="AS21" i="7"/>
  <c r="AT25" i="7"/>
  <c r="AT24" i="7"/>
  <c r="AT23" i="7"/>
  <c r="AX15" i="7"/>
  <c r="AU11" i="7"/>
  <c r="AW15" i="7"/>
  <c r="AX25" i="7"/>
  <c r="AZ15" i="7"/>
  <c r="AU17" i="7"/>
  <c r="AS11" i="7"/>
  <c r="AX11" i="7"/>
  <c r="AS17" i="7"/>
  <c r="AZ11" i="7"/>
  <c r="AS18" i="7"/>
  <c r="AU18" i="7"/>
  <c r="AV15" i="7"/>
  <c r="AS23" i="7"/>
  <c r="AT11" i="7"/>
  <c r="AS15" i="7"/>
  <c r="AU15" i="7"/>
  <c r="AZ37" i="7"/>
  <c r="AT37" i="7"/>
  <c r="AR37" i="7"/>
  <c r="AX37" i="7"/>
  <c r="AW37" i="7"/>
  <c r="AV37" i="7"/>
  <c r="AU37" i="7"/>
  <c r="AS37" i="7"/>
  <c r="AY37" i="7"/>
  <c r="AT45" i="7"/>
  <c r="AR45" i="7"/>
  <c r="AX45" i="7"/>
  <c r="AU45" i="7"/>
  <c r="AZ45" i="7"/>
  <c r="AS45" i="7"/>
  <c r="AV45" i="7"/>
  <c r="AY45" i="7"/>
  <c r="AW45" i="7"/>
  <c r="AU40" i="7"/>
  <c r="AY40" i="7"/>
  <c r="AW40" i="7"/>
  <c r="AS40" i="7"/>
  <c r="AR40" i="7"/>
  <c r="AT40" i="7"/>
  <c r="AX40" i="7"/>
  <c r="AZ40" i="7"/>
  <c r="AV40" i="7"/>
  <c r="AS31" i="7"/>
  <c r="AW31" i="7"/>
  <c r="AV31" i="7"/>
  <c r="AY31" i="7"/>
  <c r="AT31" i="7"/>
  <c r="AZ31" i="7"/>
  <c r="AX31" i="7"/>
  <c r="AR31" i="7"/>
  <c r="AU31" i="7"/>
  <c r="AU41" i="7"/>
  <c r="AY41" i="7"/>
  <c r="AS41" i="7"/>
  <c r="AW41" i="7"/>
  <c r="AV41" i="7"/>
  <c r="AZ41" i="7"/>
  <c r="AX41" i="7"/>
  <c r="AR41" i="7"/>
  <c r="AT41" i="7"/>
  <c r="AT53" i="7"/>
  <c r="AR53" i="7"/>
  <c r="AX53" i="7"/>
  <c r="AS53" i="7"/>
  <c r="AU53" i="7"/>
  <c r="AZ53" i="7"/>
  <c r="AW53" i="7"/>
  <c r="AV53" i="7"/>
  <c r="AY53" i="7"/>
  <c r="AZ55" i="7"/>
  <c r="AY55" i="7"/>
  <c r="AR55" i="7"/>
  <c r="AV55" i="7"/>
  <c r="AT55" i="7"/>
  <c r="AU55" i="7"/>
  <c r="AX55" i="7"/>
  <c r="AW55" i="7"/>
  <c r="AS55" i="7"/>
  <c r="AR56" i="7"/>
  <c r="AZ56" i="7"/>
  <c r="AX56" i="7"/>
  <c r="AV56" i="7"/>
  <c r="AU56" i="7"/>
  <c r="AW56" i="7"/>
  <c r="AT56" i="7"/>
  <c r="AY56" i="7"/>
  <c r="AS56" i="7"/>
  <c r="AS32" i="7"/>
  <c r="AV32" i="7"/>
  <c r="AW32" i="7"/>
  <c r="AR32" i="7"/>
  <c r="AZ32" i="7"/>
  <c r="AU32" i="7"/>
  <c r="AX32" i="7"/>
  <c r="AY32" i="7"/>
  <c r="AT32" i="7"/>
  <c r="AU42" i="7"/>
  <c r="AY42" i="7"/>
  <c r="AW42" i="7"/>
  <c r="AS42" i="7"/>
  <c r="AR42" i="7"/>
  <c r="AT42" i="7"/>
  <c r="AZ42" i="7"/>
  <c r="AX42" i="7"/>
  <c r="AV42" i="7"/>
  <c r="AT51" i="7"/>
  <c r="AR51" i="7"/>
  <c r="AX51" i="7"/>
  <c r="AW51" i="7"/>
  <c r="AY51" i="7"/>
  <c r="AZ51" i="7"/>
  <c r="AS51" i="7"/>
  <c r="AV51" i="7"/>
  <c r="AU51" i="7"/>
  <c r="AT44" i="7"/>
  <c r="AX44" i="7"/>
  <c r="AS44" i="7"/>
  <c r="AU44" i="7"/>
  <c r="AR44" i="7"/>
  <c r="AY44" i="7"/>
  <c r="AV44" i="7"/>
  <c r="AZ44" i="7"/>
  <c r="AW44" i="7"/>
  <c r="AY27" i="7"/>
  <c r="AU27" i="7"/>
  <c r="AX27" i="7"/>
  <c r="AS27" i="7"/>
  <c r="AW27" i="7"/>
  <c r="AT27" i="7"/>
  <c r="AV27" i="7"/>
  <c r="AR27" i="7"/>
  <c r="AZ27" i="7"/>
  <c r="AS34" i="7"/>
  <c r="AW34" i="7"/>
  <c r="AV34" i="7"/>
  <c r="AY34" i="7"/>
  <c r="AT34" i="7"/>
  <c r="AZ34" i="7"/>
  <c r="AX34" i="7"/>
  <c r="AR34" i="7"/>
  <c r="AU34" i="7"/>
  <c r="AU38" i="7"/>
  <c r="AY38" i="7"/>
  <c r="AW38" i="7"/>
  <c r="AS38" i="7"/>
  <c r="AR38" i="7"/>
  <c r="AT38" i="7"/>
  <c r="AZ38" i="7"/>
  <c r="AX38" i="7"/>
  <c r="AV38" i="7"/>
  <c r="AT52" i="7"/>
  <c r="AX52" i="7"/>
  <c r="AS52" i="7"/>
  <c r="AR52" i="7"/>
  <c r="AY52" i="7"/>
  <c r="AW52" i="7"/>
  <c r="AU52" i="7"/>
  <c r="AV52" i="7"/>
  <c r="AZ52" i="7"/>
  <c r="AY28" i="7"/>
  <c r="AV28" i="7"/>
  <c r="AW28" i="7"/>
  <c r="AR28" i="7"/>
  <c r="AU28" i="7"/>
  <c r="AT28" i="7"/>
  <c r="AZ28" i="7"/>
  <c r="AS28" i="7"/>
  <c r="AX28" i="7"/>
  <c r="AS30" i="7"/>
  <c r="AW30" i="7"/>
  <c r="AV30" i="7"/>
  <c r="AR30" i="7"/>
  <c r="AU30" i="7"/>
  <c r="AZ30" i="7"/>
  <c r="AX30" i="7"/>
  <c r="AY30" i="7"/>
  <c r="AT30" i="7"/>
  <c r="AR57" i="7"/>
  <c r="AV57" i="7"/>
  <c r="AU57" i="7"/>
  <c r="AT57" i="7"/>
  <c r="AZ57" i="7"/>
  <c r="AS57" i="7"/>
  <c r="AW57" i="7"/>
  <c r="AY57" i="7"/>
  <c r="AX57" i="7"/>
  <c r="AS29" i="7"/>
  <c r="AW29" i="7"/>
  <c r="AV29" i="7"/>
  <c r="AY29" i="7"/>
  <c r="AT29" i="7"/>
  <c r="AZ29" i="7"/>
  <c r="AX29" i="7"/>
  <c r="AR29" i="7"/>
  <c r="AU29" i="7"/>
  <c r="AS33" i="7"/>
  <c r="AV33" i="7"/>
  <c r="AW33" i="7"/>
  <c r="AY33" i="7"/>
  <c r="AT33" i="7"/>
  <c r="AZ33" i="7"/>
  <c r="AX33" i="7"/>
  <c r="AR33" i="7"/>
  <c r="AU33" i="7"/>
  <c r="AU39" i="7"/>
  <c r="AY39" i="7"/>
  <c r="AW39" i="7"/>
  <c r="AS39" i="7"/>
  <c r="AV39" i="7"/>
  <c r="AZ39" i="7"/>
  <c r="AX39" i="7"/>
  <c r="AR39" i="7"/>
  <c r="AT39" i="7"/>
  <c r="AT50" i="7"/>
  <c r="AX50" i="7"/>
  <c r="AS50" i="7"/>
  <c r="AR50" i="7"/>
  <c r="AW50" i="7"/>
  <c r="AU50" i="7"/>
  <c r="AV50" i="7"/>
  <c r="AZ50" i="7"/>
  <c r="AY50" i="7"/>
  <c r="AW35" i="7"/>
  <c r="AS35" i="7"/>
  <c r="AV35" i="7"/>
  <c r="AZ35" i="7"/>
  <c r="AR35" i="7"/>
  <c r="AT35" i="7"/>
  <c r="AY35" i="7"/>
  <c r="AU35" i="7"/>
  <c r="AX35" i="7"/>
  <c r="AT54" i="7"/>
  <c r="AX54" i="7"/>
  <c r="AS54" i="7"/>
  <c r="AV54" i="7"/>
  <c r="AY54" i="7"/>
  <c r="AU54" i="7"/>
  <c r="AZ54" i="7"/>
  <c r="AR54" i="7"/>
  <c r="AW54" i="7"/>
  <c r="AT47" i="7"/>
  <c r="AX47" i="7"/>
  <c r="AR47" i="7"/>
  <c r="AZ47" i="7"/>
  <c r="AW47" i="7"/>
  <c r="AV47" i="7"/>
  <c r="AS47" i="7"/>
  <c r="AU47" i="7"/>
  <c r="AY47" i="7"/>
  <c r="AT46" i="7"/>
  <c r="AX46" i="7"/>
  <c r="AS46" i="7"/>
  <c r="AV46" i="7"/>
  <c r="AY46" i="7"/>
  <c r="AZ46" i="7"/>
  <c r="AR46" i="7"/>
  <c r="AW46" i="7"/>
  <c r="AU46" i="7"/>
  <c r="AY19" i="7"/>
  <c r="AU19" i="7"/>
  <c r="AX19" i="7"/>
  <c r="AT19" i="7"/>
  <c r="AW19" i="7"/>
  <c r="AS19" i="7"/>
  <c r="AV19" i="7"/>
  <c r="AR19" i="7"/>
  <c r="AZ19" i="7"/>
  <c r="AT49" i="7"/>
  <c r="AX49" i="7"/>
  <c r="AR49" i="7"/>
  <c r="AS49" i="7"/>
  <c r="AU49" i="7"/>
  <c r="AV49" i="7"/>
  <c r="AW49" i="7"/>
  <c r="AY49" i="7"/>
  <c r="AZ49" i="7"/>
  <c r="AT43" i="7"/>
  <c r="AR43" i="7"/>
  <c r="AX43" i="7"/>
  <c r="AS43" i="7"/>
  <c r="AV43" i="7"/>
  <c r="AZ43" i="7"/>
  <c r="AW43" i="7"/>
  <c r="AY43" i="7"/>
  <c r="AU43" i="7"/>
  <c r="AW36" i="7"/>
  <c r="AS36" i="7"/>
  <c r="AV36" i="7"/>
  <c r="AR36" i="7"/>
  <c r="AZ36" i="7"/>
  <c r="AY36" i="7"/>
  <c r="AX36" i="7"/>
  <c r="AU36" i="7"/>
  <c r="AT36" i="7"/>
  <c r="BF146" i="7" l="1"/>
  <c r="BF116" i="7"/>
  <c r="BE116" i="7"/>
  <c r="BD116" i="7"/>
  <c r="BB116" i="7"/>
  <c r="BC116" i="7"/>
  <c r="BC150" i="7"/>
  <c r="BD150" i="7"/>
  <c r="BJ150" i="7" s="1"/>
  <c r="BF150" i="7"/>
  <c r="BL150" i="7" s="1"/>
  <c r="BB150" i="7"/>
  <c r="BH150" i="7" s="1"/>
  <c r="BE150" i="7"/>
  <c r="BK150" i="7" s="1"/>
  <c r="BC51" i="7"/>
  <c r="BI51" i="7" s="1"/>
  <c r="BB51" i="7"/>
  <c r="BH51" i="7" s="1"/>
  <c r="BE51" i="7"/>
  <c r="BK51" i="7" s="1"/>
  <c r="BD51" i="7"/>
  <c r="BJ51" i="7" s="1"/>
  <c r="BF51" i="7"/>
  <c r="BL51" i="7" s="1"/>
  <c r="BF137" i="7"/>
  <c r="BE137" i="7"/>
  <c r="BD137" i="7"/>
  <c r="BJ137" i="7" s="1"/>
  <c r="BB137" i="7"/>
  <c r="BC137" i="7"/>
  <c r="BI137" i="7" s="1"/>
  <c r="BE134" i="7"/>
  <c r="BD134" i="7"/>
  <c r="BC134" i="7"/>
  <c r="BB134" i="7"/>
  <c r="BF134" i="7"/>
  <c r="BD111" i="7"/>
  <c r="BC111" i="7"/>
  <c r="BB111" i="7"/>
  <c r="BF111" i="7"/>
  <c r="BE111" i="7"/>
  <c r="BK111" i="7" s="1"/>
  <c r="BC12" i="7"/>
  <c r="BI12" i="7" s="1"/>
  <c r="BB12" i="7"/>
  <c r="BH12" i="7" s="1"/>
  <c r="BF12" i="7"/>
  <c r="BL12" i="7" s="1"/>
  <c r="BD12" i="7"/>
  <c r="BJ12" i="7" s="1"/>
  <c r="BE12" i="7"/>
  <c r="BK12" i="7" s="1"/>
  <c r="BF135" i="7"/>
  <c r="BL135" i="7" s="1"/>
  <c r="BE135" i="7"/>
  <c r="BD135" i="7"/>
  <c r="BJ135" i="7" s="1"/>
  <c r="BC135" i="7"/>
  <c r="BI135" i="7" s="1"/>
  <c r="BB135" i="7"/>
  <c r="BH135" i="7" s="1"/>
  <c r="BF56" i="7"/>
  <c r="BE56" i="7"/>
  <c r="BD56" i="7"/>
  <c r="BC56" i="7"/>
  <c r="BB56" i="7"/>
  <c r="BF41" i="7"/>
  <c r="BB41" i="7"/>
  <c r="BD41" i="7"/>
  <c r="BC41" i="7"/>
  <c r="BE41" i="7"/>
  <c r="BF24" i="7"/>
  <c r="BD24" i="7"/>
  <c r="BC24" i="7"/>
  <c r="BE24" i="7"/>
  <c r="BB24" i="7"/>
  <c r="BD132" i="7"/>
  <c r="BJ132" i="7" s="1"/>
  <c r="BC132" i="7"/>
  <c r="BI132" i="7" s="1"/>
  <c r="BB132" i="7"/>
  <c r="BH132" i="7" s="1"/>
  <c r="BE132" i="7"/>
  <c r="BK132" i="7" s="1"/>
  <c r="BF132" i="7"/>
  <c r="BL132" i="7" s="1"/>
  <c r="BE114" i="7"/>
  <c r="BD114" i="7"/>
  <c r="BC114" i="7"/>
  <c r="BB114" i="7"/>
  <c r="BF114" i="7"/>
  <c r="BF120" i="7"/>
  <c r="BB120" i="7"/>
  <c r="BH120" i="7" s="1"/>
  <c r="BE120" i="7"/>
  <c r="BK120" i="7" s="1"/>
  <c r="BC120" i="7"/>
  <c r="BI120" i="7" s="1"/>
  <c r="BD120" i="7"/>
  <c r="BF121" i="7"/>
  <c r="BC121" i="7"/>
  <c r="BB121" i="7"/>
  <c r="BE121" i="7"/>
  <c r="BD121" i="7"/>
  <c r="BJ121" i="7" s="1"/>
  <c r="BF26" i="7"/>
  <c r="BE26" i="7"/>
  <c r="BD26" i="7"/>
  <c r="BJ26" i="7" s="1"/>
  <c r="BC26" i="7"/>
  <c r="BI26" i="7" s="1"/>
  <c r="BB26" i="7"/>
  <c r="BH26" i="7" s="1"/>
  <c r="BC43" i="7"/>
  <c r="BD43" i="7"/>
  <c r="BB43" i="7"/>
  <c r="BF43" i="7"/>
  <c r="BE43" i="7"/>
  <c r="BF38" i="7"/>
  <c r="BE38" i="7"/>
  <c r="BD38" i="7"/>
  <c r="BC38" i="7"/>
  <c r="BI38" i="7" s="1"/>
  <c r="BB38" i="7"/>
  <c r="BC129" i="7"/>
  <c r="BI129" i="7" s="1"/>
  <c r="BB129" i="7"/>
  <c r="BF129" i="7"/>
  <c r="BL129" i="7" s="1"/>
  <c r="BE129" i="7"/>
  <c r="BK129" i="7" s="1"/>
  <c r="BD129" i="7"/>
  <c r="BJ129" i="7" s="1"/>
  <c r="BD53" i="7"/>
  <c r="BC53" i="7"/>
  <c r="BI53" i="7" s="1"/>
  <c r="BB53" i="7"/>
  <c r="BE53" i="7"/>
  <c r="BF53" i="7"/>
  <c r="BL53" i="7" s="1"/>
  <c r="BF22" i="7"/>
  <c r="BB22" i="7"/>
  <c r="BC22" i="7"/>
  <c r="BD22" i="7"/>
  <c r="BE22" i="7"/>
  <c r="BD143" i="7"/>
  <c r="BF143" i="7"/>
  <c r="BL143" i="7" s="1"/>
  <c r="BE143" i="7"/>
  <c r="BC143" i="7"/>
  <c r="BB143" i="7"/>
  <c r="BE34" i="7"/>
  <c r="BD34" i="7"/>
  <c r="BC34" i="7"/>
  <c r="BB34" i="7"/>
  <c r="BF34" i="7"/>
  <c r="BD123" i="7"/>
  <c r="BJ123" i="7" s="1"/>
  <c r="BF123" i="7"/>
  <c r="BL123" i="7" s="1"/>
  <c r="BC123" i="7"/>
  <c r="BI123" i="7" s="1"/>
  <c r="BE123" i="7"/>
  <c r="BK123" i="7" s="1"/>
  <c r="BB123" i="7"/>
  <c r="BH123" i="7" s="1"/>
  <c r="BD44" i="7"/>
  <c r="BC44" i="7"/>
  <c r="BF44" i="7"/>
  <c r="BB44" i="7"/>
  <c r="BE44" i="7"/>
  <c r="BF36" i="7"/>
  <c r="BE36" i="7"/>
  <c r="BK36" i="7" s="1"/>
  <c r="BD36" i="7"/>
  <c r="BC36" i="7"/>
  <c r="BI36" i="7" s="1"/>
  <c r="BB36" i="7"/>
  <c r="BH36" i="7" s="1"/>
  <c r="BF57" i="7"/>
  <c r="BE57" i="7"/>
  <c r="BD57" i="7"/>
  <c r="BB57" i="7"/>
  <c r="BC57" i="7"/>
  <c r="BI57" i="7" s="1"/>
  <c r="BF40" i="7"/>
  <c r="BL40" i="7" s="1"/>
  <c r="BE40" i="7"/>
  <c r="BK40" i="7" s="1"/>
  <c r="BB40" i="7"/>
  <c r="BH40" i="7" s="1"/>
  <c r="BC40" i="7"/>
  <c r="BI40" i="7" s="1"/>
  <c r="BD40" i="7"/>
  <c r="BJ40" i="7" s="1"/>
  <c r="BF37" i="7"/>
  <c r="BE37" i="7"/>
  <c r="BD37" i="7"/>
  <c r="BB37" i="7"/>
  <c r="BC37" i="7"/>
  <c r="BB128" i="7"/>
  <c r="BF128" i="7"/>
  <c r="BC128" i="7"/>
  <c r="BD128" i="7"/>
  <c r="BE128" i="7"/>
  <c r="BE124" i="7"/>
  <c r="BD124" i="7"/>
  <c r="BF124" i="7"/>
  <c r="BB124" i="7"/>
  <c r="BC124" i="7"/>
  <c r="BF13" i="7"/>
  <c r="BL13" i="7" s="1"/>
  <c r="BD13" i="7"/>
  <c r="BC13" i="7"/>
  <c r="BI13" i="7" s="1"/>
  <c r="BB13" i="7"/>
  <c r="BH13" i="7" s="1"/>
  <c r="BE13" i="7"/>
  <c r="BK13" i="7" s="1"/>
  <c r="BF18" i="7"/>
  <c r="BE18" i="7"/>
  <c r="BD18" i="7"/>
  <c r="BC18" i="7"/>
  <c r="BB18" i="7"/>
  <c r="BF14" i="7"/>
  <c r="BD14" i="7"/>
  <c r="BC14" i="7"/>
  <c r="BB14" i="7"/>
  <c r="BE14" i="7"/>
  <c r="BK14" i="7" s="1"/>
  <c r="BD11" i="7"/>
  <c r="BC11" i="7"/>
  <c r="BB11" i="7"/>
  <c r="BH11" i="7" s="1"/>
  <c r="BE11" i="7"/>
  <c r="BK11" i="7" s="1"/>
  <c r="BF11" i="7"/>
  <c r="BE55" i="7"/>
  <c r="BD55" i="7"/>
  <c r="BJ55" i="7" s="1"/>
  <c r="BC55" i="7"/>
  <c r="BI55" i="7" s="1"/>
  <c r="BB55" i="7"/>
  <c r="BH55" i="7" s="1"/>
  <c r="BF55" i="7"/>
  <c r="BL55" i="7" s="1"/>
  <c r="BF127" i="7"/>
  <c r="BB127" i="7"/>
  <c r="BC127" i="7"/>
  <c r="BD127" i="7"/>
  <c r="BE127" i="7"/>
  <c r="BF27" i="7"/>
  <c r="BE27" i="7"/>
  <c r="BD27" i="7"/>
  <c r="BC27" i="7"/>
  <c r="BB27" i="7"/>
  <c r="BD33" i="7"/>
  <c r="BJ33" i="7" s="1"/>
  <c r="BC33" i="7"/>
  <c r="BI33" i="7" s="1"/>
  <c r="BB33" i="7"/>
  <c r="BH33" i="7" s="1"/>
  <c r="BF33" i="7"/>
  <c r="BL33" i="7" s="1"/>
  <c r="BE33" i="7"/>
  <c r="BK33" i="7" s="1"/>
  <c r="BF42" i="7"/>
  <c r="BL42" i="7" s="1"/>
  <c r="BC42" i="7"/>
  <c r="BI42" i="7" s="1"/>
  <c r="BB42" i="7"/>
  <c r="BH42" i="7" s="1"/>
  <c r="BD42" i="7"/>
  <c r="BJ42" i="7" s="1"/>
  <c r="BE42" i="7"/>
  <c r="BK42" i="7" s="1"/>
  <c r="BD131" i="7"/>
  <c r="BC131" i="7"/>
  <c r="BB131" i="7"/>
  <c r="BE131" i="7"/>
  <c r="BF131" i="7"/>
  <c r="BC50" i="7"/>
  <c r="BB50" i="7"/>
  <c r="BF50" i="7"/>
  <c r="BE50" i="7"/>
  <c r="BD50" i="7"/>
  <c r="BC109" i="7"/>
  <c r="BI109" i="7" s="1"/>
  <c r="BB109" i="7"/>
  <c r="BH109" i="7" s="1"/>
  <c r="BD109" i="7"/>
  <c r="BJ109" i="7" s="1"/>
  <c r="BF109" i="7"/>
  <c r="BL109" i="7" s="1"/>
  <c r="BE109" i="7"/>
  <c r="BK109" i="7" s="1"/>
  <c r="BE144" i="7"/>
  <c r="BD144" i="7"/>
  <c r="BB144" i="7"/>
  <c r="BH144" i="7" s="1"/>
  <c r="BF144" i="7"/>
  <c r="BL144" i="7" s="1"/>
  <c r="BC144" i="7"/>
  <c r="BI144" i="7" s="1"/>
  <c r="BF21" i="7"/>
  <c r="BE21" i="7"/>
  <c r="BC21" i="7"/>
  <c r="BB21" i="7"/>
  <c r="BD21" i="7"/>
  <c r="BF17" i="7"/>
  <c r="BE17" i="7"/>
  <c r="BD17" i="7"/>
  <c r="BC17" i="7"/>
  <c r="BI17" i="7" s="1"/>
  <c r="BB17" i="7"/>
  <c r="BH17" i="7" s="1"/>
  <c r="BD146" i="7"/>
  <c r="BF47" i="7"/>
  <c r="BE47" i="7"/>
  <c r="BK47" i="7" s="1"/>
  <c r="BB47" i="7"/>
  <c r="BH47" i="7" s="1"/>
  <c r="BC47" i="7"/>
  <c r="BI47" i="7" s="1"/>
  <c r="BD47" i="7"/>
  <c r="BJ47" i="7" s="1"/>
  <c r="BE133" i="7"/>
  <c r="BK133" i="7" s="1"/>
  <c r="BD133" i="7"/>
  <c r="BJ133" i="7" s="1"/>
  <c r="BC133" i="7"/>
  <c r="BI133" i="7" s="1"/>
  <c r="BB133" i="7"/>
  <c r="BH133" i="7" s="1"/>
  <c r="BF133" i="7"/>
  <c r="BF23" i="7"/>
  <c r="BC23" i="7"/>
  <c r="BB23" i="7"/>
  <c r="BE23" i="7"/>
  <c r="BD23" i="7"/>
  <c r="BC31" i="7"/>
  <c r="BI31" i="7" s="1"/>
  <c r="BB31" i="7"/>
  <c r="BH31" i="7" s="1"/>
  <c r="BF31" i="7"/>
  <c r="BL31" i="7" s="1"/>
  <c r="BD31" i="7"/>
  <c r="BJ31" i="7" s="1"/>
  <c r="BE31" i="7"/>
  <c r="BK31" i="7" s="1"/>
  <c r="BF145" i="7"/>
  <c r="BL145" i="7" s="1"/>
  <c r="BE145" i="7"/>
  <c r="BK145" i="7" s="1"/>
  <c r="BB145" i="7"/>
  <c r="BH145" i="7" s="1"/>
  <c r="BC145" i="7"/>
  <c r="BD145" i="7"/>
  <c r="BJ145" i="7" s="1"/>
  <c r="BF147" i="7"/>
  <c r="BL147" i="7" s="1"/>
  <c r="BD147" i="7"/>
  <c r="BJ147" i="7" s="1"/>
  <c r="BB147" i="7"/>
  <c r="BH147" i="7" s="1"/>
  <c r="BE147" i="7"/>
  <c r="BK147" i="7" s="1"/>
  <c r="BC147" i="7"/>
  <c r="BC122" i="7"/>
  <c r="BE122" i="7"/>
  <c r="BF122" i="7"/>
  <c r="BB122" i="7"/>
  <c r="BD122" i="7"/>
  <c r="BC110" i="7"/>
  <c r="BI110" i="7" s="1"/>
  <c r="BB110" i="7"/>
  <c r="BH110" i="7" s="1"/>
  <c r="BD110" i="7"/>
  <c r="BJ110" i="7" s="1"/>
  <c r="BF110" i="7"/>
  <c r="BL110" i="7" s="1"/>
  <c r="BE110" i="7"/>
  <c r="BK110" i="7" s="1"/>
  <c r="BF20" i="7"/>
  <c r="BE20" i="7"/>
  <c r="BB20" i="7"/>
  <c r="BH20" i="7" s="1"/>
  <c r="BD20" i="7"/>
  <c r="BJ20" i="7" s="1"/>
  <c r="BC20" i="7"/>
  <c r="BI20" i="7" s="1"/>
  <c r="BF139" i="7"/>
  <c r="BE139" i="7"/>
  <c r="BC139" i="7"/>
  <c r="BI139" i="7" s="1"/>
  <c r="BB139" i="7"/>
  <c r="BH139" i="7" s="1"/>
  <c r="BD139" i="7"/>
  <c r="BF136" i="7"/>
  <c r="BE136" i="7"/>
  <c r="BD136" i="7"/>
  <c r="BC136" i="7"/>
  <c r="BB136" i="7"/>
  <c r="BC130" i="7"/>
  <c r="BB130" i="7"/>
  <c r="BF130" i="7"/>
  <c r="BD130" i="7"/>
  <c r="BJ130" i="7" s="1"/>
  <c r="BE130" i="7"/>
  <c r="BK130" i="7" s="1"/>
  <c r="BF118" i="7"/>
  <c r="BE118" i="7"/>
  <c r="BK118" i="7" s="1"/>
  <c r="BB118" i="7"/>
  <c r="BC118" i="7"/>
  <c r="BD118" i="7"/>
  <c r="BJ118" i="7" s="1"/>
  <c r="BB148" i="7"/>
  <c r="BH148" i="7" s="1"/>
  <c r="BF148" i="7"/>
  <c r="BL148" i="7" s="1"/>
  <c r="BC148" i="7"/>
  <c r="BI148" i="7" s="1"/>
  <c r="BD148" i="7"/>
  <c r="BJ148" i="7" s="1"/>
  <c r="BE148" i="7"/>
  <c r="BC146" i="7"/>
  <c r="BC32" i="7"/>
  <c r="BF32" i="7"/>
  <c r="BE32" i="7"/>
  <c r="BB32" i="7"/>
  <c r="BD32" i="7"/>
  <c r="BE54" i="7"/>
  <c r="BD54" i="7"/>
  <c r="BC54" i="7"/>
  <c r="BB54" i="7"/>
  <c r="BF54" i="7"/>
  <c r="BF140" i="7"/>
  <c r="BL140" i="7" s="1"/>
  <c r="BB140" i="7"/>
  <c r="BH140" i="7" s="1"/>
  <c r="BC140" i="7"/>
  <c r="BI140" i="7" s="1"/>
  <c r="BD140" i="7"/>
  <c r="BJ140" i="7" s="1"/>
  <c r="BE140" i="7"/>
  <c r="BK140" i="7" s="1"/>
  <c r="BF48" i="7"/>
  <c r="BL48" i="7" s="1"/>
  <c r="BB48" i="7"/>
  <c r="BH48" i="7" s="1"/>
  <c r="BC48" i="7"/>
  <c r="BI48" i="7" s="1"/>
  <c r="BD48" i="7"/>
  <c r="BE48" i="7"/>
  <c r="BF126" i="7"/>
  <c r="BE126" i="7"/>
  <c r="BC126" i="7"/>
  <c r="BD126" i="7"/>
  <c r="BJ126" i="7" s="1"/>
  <c r="BB126" i="7"/>
  <c r="BH126" i="7" s="1"/>
  <c r="BF46" i="7"/>
  <c r="BE46" i="7"/>
  <c r="BB46" i="7"/>
  <c r="BC46" i="7"/>
  <c r="BI46" i="7" s="1"/>
  <c r="BD46" i="7"/>
  <c r="BJ46" i="7" s="1"/>
  <c r="BF138" i="7"/>
  <c r="BL138" i="7" s="1"/>
  <c r="BE138" i="7"/>
  <c r="BC138" i="7"/>
  <c r="BI138" i="7" s="1"/>
  <c r="BB138" i="7"/>
  <c r="BD138" i="7"/>
  <c r="BF107" i="7"/>
  <c r="BB107" i="7"/>
  <c r="BE107" i="7"/>
  <c r="BD107" i="7"/>
  <c r="BC107" i="7"/>
  <c r="BF106" i="7"/>
  <c r="BL106" i="7" s="1"/>
  <c r="BE106" i="7"/>
  <c r="BB106" i="7"/>
  <c r="BH106" i="7" s="1"/>
  <c r="BC106" i="7"/>
  <c r="BI106" i="7" s="1"/>
  <c r="BD106" i="7"/>
  <c r="BJ106" i="7" s="1"/>
  <c r="BF16" i="7"/>
  <c r="BL16" i="7" s="1"/>
  <c r="BE16" i="7"/>
  <c r="BK16" i="7" s="1"/>
  <c r="BD16" i="7"/>
  <c r="BJ16" i="7" s="1"/>
  <c r="BC16" i="7"/>
  <c r="BI16" i="7" s="1"/>
  <c r="BB16" i="7"/>
  <c r="BH16" i="7" s="1"/>
  <c r="BF15" i="7"/>
  <c r="BL15" i="7" s="1"/>
  <c r="BE15" i="7"/>
  <c r="BK15" i="7" s="1"/>
  <c r="BD15" i="7"/>
  <c r="BJ15" i="7" s="1"/>
  <c r="BC15" i="7"/>
  <c r="BB15" i="7"/>
  <c r="BB49" i="7"/>
  <c r="BF49" i="7"/>
  <c r="BC49" i="7"/>
  <c r="BD49" i="7"/>
  <c r="BE49" i="7"/>
  <c r="BE35" i="7"/>
  <c r="BK35" i="7" s="1"/>
  <c r="BD35" i="7"/>
  <c r="BJ35" i="7" s="1"/>
  <c r="BC35" i="7"/>
  <c r="BB35" i="7"/>
  <c r="BF35" i="7"/>
  <c r="BF19" i="7"/>
  <c r="BL19" i="7" s="1"/>
  <c r="BE19" i="7"/>
  <c r="BK19" i="7" s="1"/>
  <c r="BD19" i="7"/>
  <c r="BJ19" i="7" s="1"/>
  <c r="BB19" i="7"/>
  <c r="BH19" i="7" s="1"/>
  <c r="BC19" i="7"/>
  <c r="BF25" i="7"/>
  <c r="BL25" i="7" s="1"/>
  <c r="BE25" i="7"/>
  <c r="BD25" i="7"/>
  <c r="BJ25" i="7" s="1"/>
  <c r="BB25" i="7"/>
  <c r="BC25" i="7"/>
  <c r="BC142" i="7"/>
  <c r="BE142" i="7"/>
  <c r="BF142" i="7"/>
  <c r="BB142" i="7"/>
  <c r="BD142" i="7"/>
  <c r="BB146" i="7"/>
  <c r="BB30" i="7"/>
  <c r="BF30" i="7"/>
  <c r="BC30" i="7"/>
  <c r="BI30" i="7" s="1"/>
  <c r="BE30" i="7"/>
  <c r="BK30" i="7" s="1"/>
  <c r="BD30" i="7"/>
  <c r="BJ30" i="7" s="1"/>
  <c r="BF117" i="7"/>
  <c r="BE117" i="7"/>
  <c r="BK117" i="7" s="1"/>
  <c r="BD117" i="7"/>
  <c r="BJ117" i="7" s="1"/>
  <c r="BC117" i="7"/>
  <c r="BI117" i="7" s="1"/>
  <c r="BB117" i="7"/>
  <c r="BH117" i="7" s="1"/>
  <c r="BF105" i="7"/>
  <c r="BL105" i="7" s="1"/>
  <c r="BE105" i="7"/>
  <c r="BK105" i="7" s="1"/>
  <c r="BC105" i="7"/>
  <c r="BB105" i="7"/>
  <c r="BD105" i="7"/>
  <c r="BB108" i="7"/>
  <c r="BF108" i="7"/>
  <c r="BD108" i="7"/>
  <c r="BE108" i="7"/>
  <c r="BC108" i="7"/>
  <c r="BE146" i="7"/>
  <c r="BF39" i="7"/>
  <c r="BL39" i="7" s="1"/>
  <c r="BE39" i="7"/>
  <c r="BK39" i="7" s="1"/>
  <c r="BB39" i="7"/>
  <c r="BH39" i="7" s="1"/>
  <c r="BC39" i="7"/>
  <c r="BI39" i="7" s="1"/>
  <c r="BD39" i="7"/>
  <c r="BJ39" i="7" s="1"/>
  <c r="BD112" i="7"/>
  <c r="BJ112" i="7" s="1"/>
  <c r="BC112" i="7"/>
  <c r="BI112" i="7" s="1"/>
  <c r="BB112" i="7"/>
  <c r="BH112" i="7" s="1"/>
  <c r="BE112" i="7"/>
  <c r="BK112" i="7" s="1"/>
  <c r="BF112" i="7"/>
  <c r="BL112" i="7" s="1"/>
  <c r="BE45" i="7"/>
  <c r="BK45" i="7" s="1"/>
  <c r="BD45" i="7"/>
  <c r="BB45" i="7"/>
  <c r="BC45" i="7"/>
  <c r="BF45" i="7"/>
  <c r="BE113" i="7"/>
  <c r="BD113" i="7"/>
  <c r="BC113" i="7"/>
  <c r="BB113" i="7"/>
  <c r="BF113" i="7"/>
  <c r="BF28" i="7"/>
  <c r="BE28" i="7"/>
  <c r="BD28" i="7"/>
  <c r="BB28" i="7"/>
  <c r="BH28" i="7" s="1"/>
  <c r="BC28" i="7"/>
  <c r="BI28" i="7" s="1"/>
  <c r="BF29" i="7"/>
  <c r="BL29" i="7" s="1"/>
  <c r="BD29" i="7"/>
  <c r="BE29" i="7"/>
  <c r="BK29" i="7" s="1"/>
  <c r="BC29" i="7"/>
  <c r="BI29" i="7" s="1"/>
  <c r="BB29" i="7"/>
  <c r="BH29" i="7" s="1"/>
  <c r="BD52" i="7"/>
  <c r="BJ52" i="7" s="1"/>
  <c r="BC52" i="7"/>
  <c r="BB52" i="7"/>
  <c r="BF52" i="7"/>
  <c r="BE52" i="7"/>
  <c r="BF119" i="7"/>
  <c r="BL119" i="7" s="1"/>
  <c r="BE119" i="7"/>
  <c r="BK119" i="7" s="1"/>
  <c r="BC119" i="7"/>
  <c r="BI119" i="7" s="1"/>
  <c r="BD119" i="7"/>
  <c r="BJ119" i="7" s="1"/>
  <c r="BB119" i="7"/>
  <c r="BH119" i="7" s="1"/>
  <c r="BC149" i="7"/>
  <c r="BB149" i="7"/>
  <c r="BE149" i="7"/>
  <c r="BD149" i="7"/>
  <c r="BF149" i="7"/>
  <c r="BF115" i="7"/>
  <c r="BL115" i="7" s="1"/>
  <c r="BE115" i="7"/>
  <c r="BK115" i="7" s="1"/>
  <c r="BD115" i="7"/>
  <c r="BJ115" i="7" s="1"/>
  <c r="BC115" i="7"/>
  <c r="BI115" i="7" s="1"/>
  <c r="BB115" i="7"/>
  <c r="BH115" i="7" s="1"/>
  <c r="BF141" i="7"/>
  <c r="BL141" i="7" s="1"/>
  <c r="BC141" i="7"/>
  <c r="BB141" i="7"/>
  <c r="BD141" i="7"/>
  <c r="BE141" i="7"/>
  <c r="BF125" i="7"/>
  <c r="BL125" i="7" s="1"/>
  <c r="BE125" i="7"/>
  <c r="BK125" i="7" s="1"/>
  <c r="BD125" i="7"/>
  <c r="BJ125" i="7" s="1"/>
  <c r="BB125" i="7"/>
  <c r="BH125" i="7" s="1"/>
  <c r="BC125" i="7"/>
  <c r="BK20" i="7"/>
  <c r="BL17" i="7"/>
  <c r="BL146" i="7"/>
  <c r="BJ138" i="7"/>
  <c r="BK146" i="7"/>
  <c r="BK135" i="7"/>
  <c r="BL36" i="7"/>
  <c r="BJ36" i="7"/>
  <c r="BJ29" i="7"/>
  <c r="BK57" i="7"/>
  <c r="BH57" i="7"/>
  <c r="BL57" i="7"/>
  <c r="BK52" i="7"/>
  <c r="BH52" i="7"/>
  <c r="BL52" i="7"/>
  <c r="BI52" i="7"/>
  <c r="BJ38" i="7"/>
  <c r="BK38" i="7"/>
  <c r="BH38" i="7"/>
  <c r="BL38" i="7"/>
  <c r="BK55" i="7"/>
  <c r="BJ128" i="7"/>
  <c r="BK128" i="7"/>
  <c r="BL128" i="7"/>
  <c r="BI128" i="7"/>
  <c r="BH128" i="7"/>
  <c r="BH111" i="7"/>
  <c r="BL111" i="7"/>
  <c r="BI111" i="7"/>
  <c r="BJ111" i="7"/>
  <c r="BI149" i="7"/>
  <c r="BJ149" i="7"/>
  <c r="BK149" i="7"/>
  <c r="BJ124" i="7"/>
  <c r="BK124" i="7"/>
  <c r="BH124" i="7"/>
  <c r="BI124" i="7"/>
  <c r="BL124" i="7"/>
  <c r="BI145" i="7"/>
  <c r="BI126" i="7"/>
  <c r="BK126" i="7"/>
  <c r="BJ13" i="7"/>
  <c r="BI108" i="7"/>
  <c r="BJ108" i="7"/>
  <c r="BK108" i="7"/>
  <c r="BL108" i="7"/>
  <c r="BH108" i="7"/>
  <c r="BK18" i="7"/>
  <c r="BH18" i="7"/>
  <c r="BL18" i="7"/>
  <c r="BI18" i="7"/>
  <c r="BJ14" i="7"/>
  <c r="BH14" i="7"/>
  <c r="BL14" i="7"/>
  <c r="BI14" i="7"/>
  <c r="BK46" i="7"/>
  <c r="BL46" i="7"/>
  <c r="BH46" i="7"/>
  <c r="BI50" i="7"/>
  <c r="BJ50" i="7"/>
  <c r="BH50" i="7"/>
  <c r="BL50" i="7"/>
  <c r="BK56" i="7"/>
  <c r="BH56" i="7"/>
  <c r="BL56" i="7"/>
  <c r="BI56" i="7"/>
  <c r="BJ56" i="7"/>
  <c r="BJ41" i="7"/>
  <c r="BK41" i="7"/>
  <c r="BH41" i="7"/>
  <c r="BI41" i="7"/>
  <c r="BI141" i="7"/>
  <c r="BJ141" i="7"/>
  <c r="BK141" i="7"/>
  <c r="BH141" i="7"/>
  <c r="BI125" i="7"/>
  <c r="BK143" i="7"/>
  <c r="BH143" i="7"/>
  <c r="BI143" i="7"/>
  <c r="BJ143" i="7"/>
  <c r="BJ136" i="7"/>
  <c r="BK136" i="7"/>
  <c r="BL136" i="7"/>
  <c r="BH136" i="7"/>
  <c r="BI136" i="7"/>
  <c r="BH134" i="7"/>
  <c r="BL134" i="7"/>
  <c r="BI134" i="7"/>
  <c r="BJ134" i="7"/>
  <c r="BK134" i="7"/>
  <c r="BH122" i="7"/>
  <c r="BL122" i="7"/>
  <c r="BI122" i="7"/>
  <c r="BJ122" i="7"/>
  <c r="BK122" i="7"/>
  <c r="BI113" i="7"/>
  <c r="BL113" i="7"/>
  <c r="BH113" i="7"/>
  <c r="BK113" i="7"/>
  <c r="BJ144" i="7"/>
  <c r="BK144" i="7"/>
  <c r="BI15" i="7"/>
  <c r="BH15" i="7"/>
  <c r="BJ105" i="7"/>
  <c r="BH105" i="7"/>
  <c r="BI105" i="7"/>
  <c r="BK21" i="7"/>
  <c r="BH21" i="7"/>
  <c r="BL21" i="7"/>
  <c r="BI21" i="7"/>
  <c r="BJ21" i="7"/>
  <c r="BJ48" i="7"/>
  <c r="BK48" i="7"/>
  <c r="BL47" i="7"/>
  <c r="BI54" i="7"/>
  <c r="BJ54" i="7"/>
  <c r="BK54" i="7"/>
  <c r="BH54" i="7"/>
  <c r="BL54" i="7"/>
  <c r="BH35" i="7"/>
  <c r="BL35" i="7"/>
  <c r="BI35" i="7"/>
  <c r="BH30" i="7"/>
  <c r="BL30" i="7"/>
  <c r="BI34" i="7"/>
  <c r="BJ34" i="7"/>
  <c r="BK34" i="7"/>
  <c r="BH34" i="7"/>
  <c r="BL34" i="7"/>
  <c r="BJ53" i="7"/>
  <c r="BK53" i="7"/>
  <c r="BH53" i="7"/>
  <c r="BJ45" i="7"/>
  <c r="BH45" i="7"/>
  <c r="BL45" i="7"/>
  <c r="BI45" i="7"/>
  <c r="BJ37" i="7"/>
  <c r="BK37" i="7"/>
  <c r="BH37" i="7"/>
  <c r="BL37" i="7"/>
  <c r="BI37" i="7"/>
  <c r="BK127" i="7"/>
  <c r="BH127" i="7"/>
  <c r="BL127" i="7"/>
  <c r="BI127" i="7"/>
  <c r="BJ127" i="7"/>
  <c r="BH130" i="7"/>
  <c r="BL130" i="7"/>
  <c r="BI130" i="7"/>
  <c r="BI150" i="7"/>
  <c r="BH129" i="7"/>
  <c r="BI121" i="7"/>
  <c r="BL121" i="7"/>
  <c r="BH121" i="7"/>
  <c r="BK121" i="7"/>
  <c r="BK139" i="7"/>
  <c r="BL139" i="7"/>
  <c r="BJ139" i="7"/>
  <c r="BK131" i="7"/>
  <c r="BH131" i="7"/>
  <c r="BL131" i="7"/>
  <c r="BJ131" i="7"/>
  <c r="BI131" i="7"/>
  <c r="BL133" i="7"/>
  <c r="BH118" i="7"/>
  <c r="BL118" i="7"/>
  <c r="BI118" i="7"/>
  <c r="BJ116" i="7"/>
  <c r="BK116" i="7"/>
  <c r="BH116" i="7"/>
  <c r="BI116" i="7"/>
  <c r="BL116" i="7"/>
  <c r="BK148" i="7"/>
  <c r="BH22" i="7"/>
  <c r="BI23" i="7"/>
  <c r="BJ23" i="7"/>
  <c r="BK23" i="7"/>
  <c r="BH23" i="7"/>
  <c r="BL23" i="7"/>
  <c r="BK26" i="7"/>
  <c r="BK138" i="7"/>
  <c r="BH138" i="7"/>
  <c r="BI22" i="7"/>
  <c r="BJ22" i="7"/>
  <c r="BI146" i="7"/>
  <c r="BJ17" i="7"/>
  <c r="BK17" i="7"/>
  <c r="BH43" i="7"/>
  <c r="BL43" i="7"/>
  <c r="BI43" i="7"/>
  <c r="BJ43" i="7"/>
  <c r="BK43" i="7"/>
  <c r="BJ49" i="7"/>
  <c r="BK49" i="7"/>
  <c r="BH49" i="7"/>
  <c r="BL49" i="7"/>
  <c r="BI49" i="7"/>
  <c r="BI19" i="7"/>
  <c r="BL28" i="7"/>
  <c r="BJ28" i="7"/>
  <c r="BK28" i="7"/>
  <c r="BI27" i="7"/>
  <c r="BJ27" i="7"/>
  <c r="BK27" i="7"/>
  <c r="BH27" i="7"/>
  <c r="BL27" i="7"/>
  <c r="BK44" i="7"/>
  <c r="BH44" i="7"/>
  <c r="BL44" i="7"/>
  <c r="BI44" i="7"/>
  <c r="BJ44" i="7"/>
  <c r="BH32" i="7"/>
  <c r="BL32" i="7"/>
  <c r="BI32" i="7"/>
  <c r="BJ32" i="7"/>
  <c r="BK32" i="7"/>
  <c r="BH24" i="7"/>
  <c r="BL24" i="7"/>
  <c r="BI24" i="7"/>
  <c r="BJ24" i="7"/>
  <c r="BK24" i="7"/>
  <c r="BK25" i="7"/>
  <c r="BH25" i="7"/>
  <c r="BI25" i="7"/>
  <c r="BL117" i="7"/>
  <c r="BH114" i="7"/>
  <c r="BL114" i="7"/>
  <c r="BI114" i="7"/>
  <c r="BJ114" i="7"/>
  <c r="BK114" i="7"/>
  <c r="BJ120" i="7"/>
  <c r="BL120" i="7"/>
  <c r="BJ107" i="7"/>
  <c r="BK107" i="7"/>
  <c r="BL107" i="7"/>
  <c r="BH107" i="7"/>
  <c r="BI107" i="7"/>
  <c r="BH142" i="7"/>
  <c r="BL142" i="7"/>
  <c r="BI142" i="7"/>
  <c r="BJ142" i="7"/>
  <c r="BK142" i="7"/>
  <c r="BK137" i="7"/>
  <c r="BL137" i="7"/>
  <c r="BH137" i="7"/>
  <c r="BK106" i="7"/>
  <c r="BL20" i="7"/>
  <c r="BL22" i="7"/>
  <c r="BJ146" i="7"/>
  <c r="BH146" i="7"/>
  <c r="BL26" i="7"/>
  <c r="BK22" i="7"/>
  <c r="BH149" i="7"/>
  <c r="BL149" i="7"/>
  <c r="BI147" i="7"/>
  <c r="BJ113" i="7"/>
  <c r="BL126" i="7"/>
  <c r="BI11" i="7"/>
  <c r="BJ18" i="7"/>
  <c r="BJ11" i="7"/>
  <c r="BJ57" i="7"/>
  <c r="BK50" i="7"/>
  <c r="BL41" i="7"/>
  <c r="BL11" i="7" l="1"/>
  <c r="BO113" i="7"/>
  <c r="BO127" i="7"/>
  <c r="BO144" i="7"/>
  <c r="BO107" i="7"/>
  <c r="BO132" i="7"/>
  <c r="BO133" i="7"/>
  <c r="BO150" i="7"/>
  <c r="BO124" i="7"/>
  <c r="BO12" i="7"/>
  <c r="BO28" i="7"/>
  <c r="BO48" i="7"/>
  <c r="BO42" i="7"/>
  <c r="BO29" i="7"/>
  <c r="BO34" i="7"/>
  <c r="BO20" i="7"/>
  <c r="BO119" i="7"/>
  <c r="BN119" i="7" s="1"/>
  <c r="BO32" i="7"/>
  <c r="BO131" i="7"/>
  <c r="BN131" i="7" s="1"/>
  <c r="BO36" i="7"/>
  <c r="BO120" i="7"/>
  <c r="BO51" i="7"/>
  <c r="BO17" i="7"/>
  <c r="BO139" i="7"/>
  <c r="BO45" i="7"/>
  <c r="BO35" i="7"/>
  <c r="BO21" i="7"/>
  <c r="BO105" i="7"/>
  <c r="BN105" i="7" s="1"/>
  <c r="BO15" i="7"/>
  <c r="BO110" i="7"/>
  <c r="BN110" i="7" s="1"/>
  <c r="BO134" i="7"/>
  <c r="BO136" i="7"/>
  <c r="BO141" i="7"/>
  <c r="BN141" i="7" s="1"/>
  <c r="BO56" i="7"/>
  <c r="BO14" i="7"/>
  <c r="BO13" i="7"/>
  <c r="BO43" i="7"/>
  <c r="BO122" i="7"/>
  <c r="BN122" i="7" s="1"/>
  <c r="BO125" i="7"/>
  <c r="BN125" i="7" s="1"/>
  <c r="BO149" i="7"/>
  <c r="BO52" i="7"/>
  <c r="BO50" i="7"/>
  <c r="BO121" i="7"/>
  <c r="BO148" i="7"/>
  <c r="BO135" i="7"/>
  <c r="BO137" i="7"/>
  <c r="BO27" i="7"/>
  <c r="BO46" i="7"/>
  <c r="BO117" i="7"/>
  <c r="BN117" i="7" s="1"/>
  <c r="BO109" i="7"/>
  <c r="BN109" i="7" s="1"/>
  <c r="BO22" i="7"/>
  <c r="BO138" i="7"/>
  <c r="BN138" i="7" s="1"/>
  <c r="BO146" i="7"/>
  <c r="BO106" i="7"/>
  <c r="BO25" i="7"/>
  <c r="BO44" i="7"/>
  <c r="BO140" i="7"/>
  <c r="BN140" i="7" s="1"/>
  <c r="BO108" i="7"/>
  <c r="BO145" i="7"/>
  <c r="BO118" i="7"/>
  <c r="BO23" i="7"/>
  <c r="BO142" i="7"/>
  <c r="BO19" i="7"/>
  <c r="BO37" i="7"/>
  <c r="BO53" i="7"/>
  <c r="BO39" i="7"/>
  <c r="BO54" i="7"/>
  <c r="BO147" i="7"/>
  <c r="BO128" i="7"/>
  <c r="BO57" i="7"/>
  <c r="BO30" i="7"/>
  <c r="BO38" i="7"/>
  <c r="BO31" i="7"/>
  <c r="BO47" i="7"/>
  <c r="BO112" i="7"/>
  <c r="BN112" i="7" s="1"/>
  <c r="BO130" i="7"/>
  <c r="BN130" i="7" s="1"/>
  <c r="BO16" i="7"/>
  <c r="BO33" i="7"/>
  <c r="BO55" i="7"/>
  <c r="BO49" i="7"/>
  <c r="BO18" i="7"/>
  <c r="BO114" i="7"/>
  <c r="BO24" i="7"/>
  <c r="BO26" i="7"/>
  <c r="BO116" i="7"/>
  <c r="BO123" i="7"/>
  <c r="BO129" i="7"/>
  <c r="BN129" i="7" s="1"/>
  <c r="BO40" i="7"/>
  <c r="BO143" i="7"/>
  <c r="BO41" i="7"/>
  <c r="BO126" i="7"/>
  <c r="BO115" i="7"/>
  <c r="BO111" i="7"/>
  <c r="BN111" i="7" s="1"/>
  <c r="BO11" i="7"/>
  <c r="BN127" i="7"/>
  <c r="BN126" i="7"/>
  <c r="BN124" i="7"/>
  <c r="BN123" i="7"/>
  <c r="BN121" i="7"/>
  <c r="BN120" i="7"/>
  <c r="BN118" i="7"/>
  <c r="BN142" i="7"/>
  <c r="BN139" i="7"/>
  <c r="BN116" i="7"/>
  <c r="BN115" i="7"/>
  <c r="BN114" i="7"/>
  <c r="BN137" i="7"/>
  <c r="BN136" i="7"/>
  <c r="BN135" i="7"/>
  <c r="BN134" i="7"/>
  <c r="BN133" i="7"/>
  <c r="BN132" i="7"/>
  <c r="BN30" i="7" l="1"/>
  <c r="BN46" i="7"/>
  <c r="BN57" i="7"/>
  <c r="BN17" i="7"/>
  <c r="BN23" i="7"/>
  <c r="BN29" i="7"/>
  <c r="BN147" i="7"/>
  <c r="BN54" i="7"/>
  <c r="BN148" i="7"/>
  <c r="BN36" i="7"/>
  <c r="BN48" i="7"/>
  <c r="BN41" i="7"/>
  <c r="BN47" i="7"/>
  <c r="BN39" i="7"/>
  <c r="BN145" i="7"/>
  <c r="BN22" i="7"/>
  <c r="BN14" i="7"/>
  <c r="BN21" i="7"/>
  <c r="BN28" i="7"/>
  <c r="BN44" i="7"/>
  <c r="BN150" i="7"/>
  <c r="BN27" i="7"/>
  <c r="BN34" i="7"/>
  <c r="BN128" i="7"/>
  <c r="BN146" i="7"/>
  <c r="BN15" i="7"/>
  <c r="BN42" i="7"/>
  <c r="BN144" i="7"/>
  <c r="BN143" i="7"/>
  <c r="BN18" i="7"/>
  <c r="BN31" i="7"/>
  <c r="BN53" i="7"/>
  <c r="BN108" i="7"/>
  <c r="BN50" i="7"/>
  <c r="BN56" i="7"/>
  <c r="BN35" i="7"/>
  <c r="BN32" i="7"/>
  <c r="BN113" i="7"/>
  <c r="BN55" i="7"/>
  <c r="BN19" i="7"/>
  <c r="BN149" i="7"/>
  <c r="BN20" i="7"/>
  <c r="BN33" i="7"/>
  <c r="BN25" i="7"/>
  <c r="BN16" i="7"/>
  <c r="BN106" i="7"/>
  <c r="BN51" i="7"/>
  <c r="BN26" i="7"/>
  <c r="BN43" i="7"/>
  <c r="BN107" i="7"/>
  <c r="BN24" i="7"/>
  <c r="BN13" i="7"/>
  <c r="BN40" i="7"/>
  <c r="BN49" i="7"/>
  <c r="BN38" i="7"/>
  <c r="BN37" i="7"/>
  <c r="BN52" i="7"/>
  <c r="BN45" i="7"/>
  <c r="BN12" i="7"/>
  <c r="BN11" i="7"/>
  <c r="K58" i="7"/>
  <c r="Y104" i="7"/>
  <c r="W104" i="7"/>
  <c r="U104" i="7"/>
  <c r="S104" i="7"/>
  <c r="Q104" i="7"/>
  <c r="O104" i="7"/>
  <c r="M104" i="7"/>
  <c r="K104" i="7"/>
  <c r="I104" i="7"/>
  <c r="Y103" i="7"/>
  <c r="W103" i="7"/>
  <c r="U103" i="7"/>
  <c r="S103" i="7"/>
  <c r="Q103" i="7"/>
  <c r="O103" i="7"/>
  <c r="M103" i="7"/>
  <c r="K103" i="7"/>
  <c r="I103" i="7"/>
  <c r="Y102" i="7"/>
  <c r="W102" i="7"/>
  <c r="U102" i="7"/>
  <c r="S102" i="7"/>
  <c r="Q102" i="7"/>
  <c r="O102" i="7"/>
  <c r="M102" i="7"/>
  <c r="K102" i="7"/>
  <c r="I102" i="7"/>
  <c r="Y101" i="7"/>
  <c r="W101" i="7"/>
  <c r="U101" i="7"/>
  <c r="S101" i="7"/>
  <c r="Q101" i="7"/>
  <c r="O101" i="7"/>
  <c r="M101" i="7"/>
  <c r="K101" i="7"/>
  <c r="I101" i="7"/>
  <c r="Y100" i="7"/>
  <c r="W100" i="7"/>
  <c r="U100" i="7"/>
  <c r="S100" i="7"/>
  <c r="Q100" i="7"/>
  <c r="O100" i="7"/>
  <c r="M100" i="7"/>
  <c r="K100" i="7"/>
  <c r="I100" i="7"/>
  <c r="Y99" i="7"/>
  <c r="W99" i="7"/>
  <c r="U99" i="7"/>
  <c r="S99" i="7"/>
  <c r="Q99" i="7"/>
  <c r="O99" i="7"/>
  <c r="M99" i="7"/>
  <c r="K99" i="7"/>
  <c r="I99" i="7"/>
  <c r="Y98" i="7"/>
  <c r="W98" i="7"/>
  <c r="U98" i="7"/>
  <c r="S98" i="7"/>
  <c r="Q98" i="7"/>
  <c r="O98" i="7"/>
  <c r="M98" i="7"/>
  <c r="K98" i="7"/>
  <c r="I98" i="7"/>
  <c r="Y97" i="7"/>
  <c r="W97" i="7"/>
  <c r="U97" i="7"/>
  <c r="S97" i="7"/>
  <c r="Q97" i="7"/>
  <c r="O97" i="7"/>
  <c r="M97" i="7"/>
  <c r="K97" i="7"/>
  <c r="I97" i="7"/>
  <c r="Y96" i="7"/>
  <c r="W96" i="7"/>
  <c r="U96" i="7"/>
  <c r="S96" i="7"/>
  <c r="Q96" i="7"/>
  <c r="O96" i="7"/>
  <c r="M96" i="7"/>
  <c r="K96" i="7"/>
  <c r="I96" i="7"/>
  <c r="Y95" i="7"/>
  <c r="W95" i="7"/>
  <c r="U95" i="7"/>
  <c r="S95" i="7"/>
  <c r="Q95" i="7"/>
  <c r="O95" i="7"/>
  <c r="M95" i="7"/>
  <c r="K95" i="7"/>
  <c r="I95" i="7"/>
  <c r="Y94" i="7"/>
  <c r="W94" i="7"/>
  <c r="U94" i="7"/>
  <c r="S94" i="7"/>
  <c r="Q94" i="7"/>
  <c r="O94" i="7"/>
  <c r="M94" i="7"/>
  <c r="K94" i="7"/>
  <c r="I94" i="7"/>
  <c r="Y93" i="7"/>
  <c r="W93" i="7"/>
  <c r="U93" i="7"/>
  <c r="S93" i="7"/>
  <c r="Q93" i="7"/>
  <c r="O93" i="7"/>
  <c r="M93" i="7"/>
  <c r="K93" i="7"/>
  <c r="I93" i="7"/>
  <c r="Y92" i="7"/>
  <c r="W92" i="7"/>
  <c r="U92" i="7"/>
  <c r="S92" i="7"/>
  <c r="Q92" i="7"/>
  <c r="O92" i="7"/>
  <c r="M92" i="7"/>
  <c r="K92" i="7"/>
  <c r="I92" i="7"/>
  <c r="Y91" i="7"/>
  <c r="W91" i="7"/>
  <c r="U91" i="7"/>
  <c r="S91" i="7"/>
  <c r="Q91" i="7"/>
  <c r="O91" i="7"/>
  <c r="M91" i="7"/>
  <c r="K91" i="7"/>
  <c r="I91" i="7"/>
  <c r="Y90" i="7"/>
  <c r="W90" i="7"/>
  <c r="U90" i="7"/>
  <c r="S90" i="7"/>
  <c r="Q90" i="7"/>
  <c r="O90" i="7"/>
  <c r="M90" i="7"/>
  <c r="K90" i="7"/>
  <c r="I90" i="7"/>
  <c r="Y89" i="7"/>
  <c r="W89" i="7"/>
  <c r="U89" i="7"/>
  <c r="S89" i="7"/>
  <c r="Q89" i="7"/>
  <c r="O89" i="7"/>
  <c r="M89" i="7"/>
  <c r="K89" i="7"/>
  <c r="I89" i="7"/>
  <c r="Y88" i="7"/>
  <c r="W88" i="7"/>
  <c r="U88" i="7"/>
  <c r="S88" i="7"/>
  <c r="Q88" i="7"/>
  <c r="O88" i="7"/>
  <c r="M88" i="7"/>
  <c r="K88" i="7"/>
  <c r="I88" i="7"/>
  <c r="Y87" i="7"/>
  <c r="W87" i="7"/>
  <c r="U87" i="7"/>
  <c r="S87" i="7"/>
  <c r="Q87" i="7"/>
  <c r="O87" i="7"/>
  <c r="M87" i="7"/>
  <c r="K87" i="7"/>
  <c r="I87" i="7"/>
  <c r="Y86" i="7"/>
  <c r="W86" i="7"/>
  <c r="U86" i="7"/>
  <c r="S86" i="7"/>
  <c r="Q86" i="7"/>
  <c r="O86" i="7"/>
  <c r="M86" i="7"/>
  <c r="K86" i="7"/>
  <c r="I86" i="7"/>
  <c r="Y85" i="7"/>
  <c r="W85" i="7"/>
  <c r="U85" i="7"/>
  <c r="S85" i="7"/>
  <c r="Q85" i="7"/>
  <c r="O85" i="7"/>
  <c r="M85" i="7"/>
  <c r="K85" i="7"/>
  <c r="I85" i="7"/>
  <c r="Y84" i="7"/>
  <c r="W84" i="7"/>
  <c r="U84" i="7"/>
  <c r="S84" i="7"/>
  <c r="Q84" i="7"/>
  <c r="O84" i="7"/>
  <c r="M84" i="7"/>
  <c r="K84" i="7"/>
  <c r="I84" i="7"/>
  <c r="Y83" i="7"/>
  <c r="W83" i="7"/>
  <c r="U83" i="7"/>
  <c r="S83" i="7"/>
  <c r="Q83" i="7"/>
  <c r="O83" i="7"/>
  <c r="M83" i="7"/>
  <c r="K83" i="7"/>
  <c r="I83" i="7"/>
  <c r="Y82" i="7"/>
  <c r="W82" i="7"/>
  <c r="U82" i="7"/>
  <c r="S82" i="7"/>
  <c r="Q82" i="7"/>
  <c r="O82" i="7"/>
  <c r="M82" i="7"/>
  <c r="K82" i="7"/>
  <c r="I82" i="7"/>
  <c r="Y81" i="7"/>
  <c r="W81" i="7"/>
  <c r="U81" i="7"/>
  <c r="S81" i="7"/>
  <c r="Q81" i="7"/>
  <c r="O81" i="7"/>
  <c r="M81" i="7"/>
  <c r="K81" i="7"/>
  <c r="I81" i="7"/>
  <c r="Y80" i="7"/>
  <c r="W80" i="7"/>
  <c r="U80" i="7"/>
  <c r="S80" i="7"/>
  <c r="Q80" i="7"/>
  <c r="O80" i="7"/>
  <c r="M80" i="7"/>
  <c r="K80" i="7"/>
  <c r="I80" i="7"/>
  <c r="Y79" i="7"/>
  <c r="W79" i="7"/>
  <c r="U79" i="7"/>
  <c r="S79" i="7"/>
  <c r="Q79" i="7"/>
  <c r="O79" i="7"/>
  <c r="M79" i="7"/>
  <c r="K79" i="7"/>
  <c r="I79" i="7"/>
  <c r="Y78" i="7"/>
  <c r="W78" i="7"/>
  <c r="U78" i="7"/>
  <c r="S78" i="7"/>
  <c r="Q78" i="7"/>
  <c r="O78" i="7"/>
  <c r="M78" i="7"/>
  <c r="K78" i="7"/>
  <c r="I78" i="7"/>
  <c r="Y77" i="7"/>
  <c r="W77" i="7"/>
  <c r="U77" i="7"/>
  <c r="S77" i="7"/>
  <c r="Q77" i="7"/>
  <c r="O77" i="7"/>
  <c r="M77" i="7"/>
  <c r="K77" i="7"/>
  <c r="I77" i="7"/>
  <c r="Y76" i="7"/>
  <c r="W76" i="7"/>
  <c r="U76" i="7"/>
  <c r="S76" i="7"/>
  <c r="Q76" i="7"/>
  <c r="O76" i="7"/>
  <c r="M76" i="7"/>
  <c r="K76" i="7"/>
  <c r="I76" i="7"/>
  <c r="Y75" i="7"/>
  <c r="W75" i="7"/>
  <c r="U75" i="7"/>
  <c r="S75" i="7"/>
  <c r="Q75" i="7"/>
  <c r="O75" i="7"/>
  <c r="M75" i="7"/>
  <c r="K75" i="7"/>
  <c r="I75" i="7"/>
  <c r="Y74" i="7"/>
  <c r="W74" i="7"/>
  <c r="U74" i="7"/>
  <c r="S74" i="7"/>
  <c r="Q74" i="7"/>
  <c r="O74" i="7"/>
  <c r="M74" i="7"/>
  <c r="K74" i="7"/>
  <c r="I74" i="7"/>
  <c r="Y73" i="7"/>
  <c r="W73" i="7"/>
  <c r="U73" i="7"/>
  <c r="S73" i="7"/>
  <c r="Q73" i="7"/>
  <c r="O73" i="7"/>
  <c r="M73" i="7"/>
  <c r="K73" i="7"/>
  <c r="I73" i="7"/>
  <c r="Y72" i="7"/>
  <c r="W72" i="7"/>
  <c r="U72" i="7"/>
  <c r="S72" i="7"/>
  <c r="Q72" i="7"/>
  <c r="O72" i="7"/>
  <c r="M72" i="7"/>
  <c r="K72" i="7"/>
  <c r="I72" i="7"/>
  <c r="Y71" i="7"/>
  <c r="W71" i="7"/>
  <c r="U71" i="7"/>
  <c r="S71" i="7"/>
  <c r="Q71" i="7"/>
  <c r="O71" i="7"/>
  <c r="M71" i="7"/>
  <c r="K71" i="7"/>
  <c r="I71" i="7"/>
  <c r="Y70" i="7"/>
  <c r="W70" i="7"/>
  <c r="U70" i="7"/>
  <c r="S70" i="7"/>
  <c r="Q70" i="7"/>
  <c r="O70" i="7"/>
  <c r="M70" i="7"/>
  <c r="K70" i="7"/>
  <c r="I70" i="7"/>
  <c r="Y69" i="7"/>
  <c r="W69" i="7"/>
  <c r="U69" i="7"/>
  <c r="S69" i="7"/>
  <c r="Q69" i="7"/>
  <c r="O69" i="7"/>
  <c r="M69" i="7"/>
  <c r="K69" i="7"/>
  <c r="I69" i="7"/>
  <c r="Y68" i="7"/>
  <c r="W68" i="7"/>
  <c r="U68" i="7"/>
  <c r="S68" i="7"/>
  <c r="Q68" i="7"/>
  <c r="O68" i="7"/>
  <c r="M68" i="7"/>
  <c r="K68" i="7"/>
  <c r="I68" i="7"/>
  <c r="Y67" i="7"/>
  <c r="W67" i="7"/>
  <c r="U67" i="7"/>
  <c r="S67" i="7"/>
  <c r="Q67" i="7"/>
  <c r="O67" i="7"/>
  <c r="M67" i="7"/>
  <c r="K67" i="7"/>
  <c r="I67" i="7"/>
  <c r="Y66" i="7"/>
  <c r="W66" i="7"/>
  <c r="U66" i="7"/>
  <c r="S66" i="7"/>
  <c r="Q66" i="7"/>
  <c r="O66" i="7"/>
  <c r="M66" i="7"/>
  <c r="K66" i="7"/>
  <c r="I66" i="7"/>
  <c r="Y65" i="7"/>
  <c r="W65" i="7"/>
  <c r="U65" i="7"/>
  <c r="S65" i="7"/>
  <c r="Q65" i="7"/>
  <c r="O65" i="7"/>
  <c r="M65" i="7"/>
  <c r="K65" i="7"/>
  <c r="I65" i="7"/>
  <c r="Y64" i="7"/>
  <c r="W64" i="7"/>
  <c r="U64" i="7"/>
  <c r="S64" i="7"/>
  <c r="Q64" i="7"/>
  <c r="O64" i="7"/>
  <c r="M64" i="7"/>
  <c r="K64" i="7"/>
  <c r="I64" i="7"/>
  <c r="Y63" i="7"/>
  <c r="W63" i="7"/>
  <c r="U63" i="7"/>
  <c r="S63" i="7"/>
  <c r="Q63" i="7"/>
  <c r="O63" i="7"/>
  <c r="M63" i="7"/>
  <c r="K63" i="7"/>
  <c r="I63" i="7"/>
  <c r="Y62" i="7"/>
  <c r="W62" i="7"/>
  <c r="U62" i="7"/>
  <c r="S62" i="7"/>
  <c r="Q62" i="7"/>
  <c r="O62" i="7"/>
  <c r="M62" i="7"/>
  <c r="K62" i="7"/>
  <c r="I62" i="7"/>
  <c r="Y61" i="7"/>
  <c r="W61" i="7"/>
  <c r="U61" i="7"/>
  <c r="S61" i="7"/>
  <c r="Q61" i="7"/>
  <c r="O61" i="7"/>
  <c r="M61" i="7"/>
  <c r="K61" i="7"/>
  <c r="I61" i="7"/>
  <c r="Y60" i="7"/>
  <c r="W60" i="7"/>
  <c r="U60" i="7"/>
  <c r="S60" i="7"/>
  <c r="Q60" i="7"/>
  <c r="O60" i="7"/>
  <c r="M60" i="7"/>
  <c r="K60" i="7"/>
  <c r="I60" i="7"/>
  <c r="Y59" i="7"/>
  <c r="W59" i="7"/>
  <c r="U59" i="7"/>
  <c r="S59" i="7"/>
  <c r="Q59" i="7"/>
  <c r="O59" i="7"/>
  <c r="M59" i="7"/>
  <c r="K59" i="7"/>
  <c r="I59" i="7"/>
  <c r="Y58" i="7"/>
  <c r="W58" i="7"/>
  <c r="U58" i="7"/>
  <c r="S58" i="7"/>
  <c r="Q58" i="7"/>
  <c r="O58" i="7"/>
  <c r="M58" i="7"/>
  <c r="I58" i="7"/>
  <c r="AI9" i="7"/>
  <c r="AZ9" i="7" s="1"/>
  <c r="AH9" i="7"/>
  <c r="AY9" i="7" s="1"/>
  <c r="AG9" i="7"/>
  <c r="AX9" i="7" s="1"/>
  <c r="AF9" i="7"/>
  <c r="AW9" i="7" s="1"/>
  <c r="AE9" i="7"/>
  <c r="AV9" i="7" s="1"/>
  <c r="AD9" i="7"/>
  <c r="AU9" i="7" s="1"/>
  <c r="AC9" i="7"/>
  <c r="AT9" i="7" s="1"/>
  <c r="AB9" i="7"/>
  <c r="AS9" i="7" s="1"/>
  <c r="AA9" i="7"/>
  <c r="AR9" i="7" s="1"/>
  <c r="M151" i="7" l="1"/>
  <c r="U151" i="7"/>
  <c r="O151" i="7"/>
  <c r="W151" i="7"/>
  <c r="Q151" i="7"/>
  <c r="Y151" i="7"/>
  <c r="K151" i="7"/>
  <c r="I151" i="7"/>
  <c r="S151" i="7"/>
  <c r="AR58" i="7" l="1"/>
  <c r="AT104" i="7"/>
  <c r="AZ90" i="7"/>
  <c r="AT90" i="7"/>
  <c r="AW90" i="7" l="1"/>
  <c r="AU59" i="7"/>
  <c r="AR90" i="7"/>
  <c r="AX90" i="7"/>
  <c r="AW104" i="7"/>
  <c r="AZ104" i="7"/>
  <c r="AR104" i="7"/>
  <c r="AY104" i="7"/>
  <c r="AV104" i="7"/>
  <c r="AU104" i="7"/>
  <c r="AX104" i="7"/>
  <c r="AS104" i="7"/>
  <c r="AV90" i="7"/>
  <c r="AS59" i="7"/>
  <c r="AR59" i="7"/>
  <c r="AY59" i="7"/>
  <c r="AW59" i="7"/>
  <c r="AV59" i="7"/>
  <c r="AT59" i="7"/>
  <c r="AX59" i="7"/>
  <c r="AZ59" i="7"/>
  <c r="AY90" i="7"/>
  <c r="AU90" i="7"/>
  <c r="AS90" i="7"/>
  <c r="AY58" i="7"/>
  <c r="AU58" i="7"/>
  <c r="AZ58" i="7"/>
  <c r="AX58" i="7"/>
  <c r="AT58" i="7"/>
  <c r="AW58" i="7"/>
  <c r="AV58" i="7"/>
  <c r="AX73" i="7"/>
  <c r="AT73" i="7"/>
  <c r="AR73" i="7"/>
  <c r="AV73" i="7"/>
  <c r="AZ73" i="7"/>
  <c r="AU73" i="7"/>
  <c r="AS73" i="7"/>
  <c r="AY73" i="7"/>
  <c r="AW73" i="7"/>
  <c r="AY101" i="7"/>
  <c r="AU101" i="7"/>
  <c r="AW101" i="7"/>
  <c r="AS101" i="7"/>
  <c r="AR101" i="7"/>
  <c r="AV101" i="7"/>
  <c r="AT101" i="7"/>
  <c r="AZ101" i="7"/>
  <c r="AX101" i="7"/>
  <c r="AX100" i="7"/>
  <c r="AT100" i="7"/>
  <c r="AV100" i="7"/>
  <c r="AR100" i="7"/>
  <c r="AZ100" i="7"/>
  <c r="AW100" i="7"/>
  <c r="AU100" i="7"/>
  <c r="AY100" i="7"/>
  <c r="AS100" i="7"/>
  <c r="AZ65" i="7"/>
  <c r="AR65" i="7"/>
  <c r="AT65" i="7"/>
  <c r="AX65" i="7"/>
  <c r="AV65" i="7"/>
  <c r="AS65" i="7"/>
  <c r="AW65" i="7"/>
  <c r="AU65" i="7"/>
  <c r="AY65" i="7"/>
  <c r="AY74" i="7"/>
  <c r="AU74" i="7"/>
  <c r="AS74" i="7"/>
  <c r="AW74" i="7"/>
  <c r="AZ74" i="7"/>
  <c r="AT74" i="7"/>
  <c r="AR74" i="7"/>
  <c r="AX74" i="7"/>
  <c r="AV74" i="7"/>
  <c r="AY93" i="7"/>
  <c r="AU93" i="7"/>
  <c r="AW93" i="7"/>
  <c r="AS93" i="7"/>
  <c r="AZ93" i="7"/>
  <c r="AR93" i="7"/>
  <c r="AT93" i="7"/>
  <c r="AV93" i="7"/>
  <c r="AX93" i="7"/>
  <c r="AS68" i="7"/>
  <c r="AU68" i="7"/>
  <c r="AY68" i="7"/>
  <c r="AW68" i="7"/>
  <c r="AT68" i="7"/>
  <c r="AV68" i="7"/>
  <c r="AZ68" i="7"/>
  <c r="AX68" i="7"/>
  <c r="AR68" i="7"/>
  <c r="AZ94" i="7"/>
  <c r="AV94" i="7"/>
  <c r="AR94" i="7"/>
  <c r="AX94" i="7"/>
  <c r="AT94" i="7"/>
  <c r="AW94" i="7"/>
  <c r="AU94" i="7"/>
  <c r="AY94" i="7"/>
  <c r="AS94" i="7"/>
  <c r="AW64" i="7"/>
  <c r="AS64" i="7"/>
  <c r="AY64" i="7"/>
  <c r="AU64" i="7"/>
  <c r="AR64" i="7"/>
  <c r="AZ64" i="7"/>
  <c r="AT64" i="7"/>
  <c r="AX64" i="7"/>
  <c r="AV64" i="7"/>
  <c r="AX61" i="7"/>
  <c r="AR61" i="7"/>
  <c r="AT61" i="7"/>
  <c r="AS61" i="7"/>
  <c r="AZ61" i="7"/>
  <c r="AW61" i="7"/>
  <c r="AU61" i="7"/>
  <c r="AY61" i="7"/>
  <c r="AV61" i="7"/>
  <c r="AY85" i="7"/>
  <c r="AU85" i="7"/>
  <c r="AW85" i="7"/>
  <c r="AS85" i="7"/>
  <c r="AR85" i="7"/>
  <c r="AV85" i="7"/>
  <c r="AZ85" i="7"/>
  <c r="AT85" i="7"/>
  <c r="AX85" i="7"/>
  <c r="AZ98" i="7"/>
  <c r="AV98" i="7"/>
  <c r="AR98" i="7"/>
  <c r="AX98" i="7"/>
  <c r="AT98" i="7"/>
  <c r="AS98" i="7"/>
  <c r="AW98" i="7"/>
  <c r="AU98" i="7"/>
  <c r="AY98" i="7"/>
  <c r="AW60" i="7"/>
  <c r="AS60" i="7"/>
  <c r="AT60" i="7"/>
  <c r="AU60" i="7"/>
  <c r="AV60" i="7"/>
  <c r="AX60" i="7"/>
  <c r="AY60" i="7"/>
  <c r="AZ60" i="7"/>
  <c r="AR60" i="7"/>
  <c r="AY81" i="7"/>
  <c r="AU81" i="7"/>
  <c r="AW81" i="7"/>
  <c r="AS81" i="7"/>
  <c r="AT81" i="7"/>
  <c r="AR81" i="7"/>
  <c r="AV81" i="7"/>
  <c r="AX81" i="7"/>
  <c r="AZ81" i="7"/>
  <c r="AZ86" i="7"/>
  <c r="AV86" i="7"/>
  <c r="AR86" i="7"/>
  <c r="AT86" i="7"/>
  <c r="AX86" i="7"/>
  <c r="AW86" i="7"/>
  <c r="AS86" i="7"/>
  <c r="AU86" i="7"/>
  <c r="AY86" i="7"/>
  <c r="AZ75" i="7"/>
  <c r="AV75" i="7"/>
  <c r="AR75" i="7"/>
  <c r="AX75" i="7"/>
  <c r="AT75" i="7"/>
  <c r="AU75" i="7"/>
  <c r="AY75" i="7"/>
  <c r="AW75" i="7"/>
  <c r="AS75" i="7"/>
  <c r="AX96" i="7"/>
  <c r="AT96" i="7"/>
  <c r="AZ96" i="7"/>
  <c r="AV96" i="7"/>
  <c r="AR96" i="7"/>
  <c r="AU96" i="7"/>
  <c r="AW96" i="7"/>
  <c r="AY96" i="7"/>
  <c r="AS96" i="7"/>
  <c r="AW80" i="7"/>
  <c r="AS80" i="7"/>
  <c r="AY80" i="7"/>
  <c r="AU80" i="7"/>
  <c r="AX80" i="7"/>
  <c r="AR80" i="7"/>
  <c r="AV80" i="7"/>
  <c r="AT80" i="7"/>
  <c r="AZ80" i="7"/>
  <c r="AW87" i="7"/>
  <c r="AS87" i="7"/>
  <c r="AY87" i="7"/>
  <c r="AU87" i="7"/>
  <c r="AZ87" i="7"/>
  <c r="AT87" i="7"/>
  <c r="AR87" i="7"/>
  <c r="AX87" i="7"/>
  <c r="AV87" i="7"/>
  <c r="AW95" i="7"/>
  <c r="AS95" i="7"/>
  <c r="AY95" i="7"/>
  <c r="AU95" i="7"/>
  <c r="AT95" i="7"/>
  <c r="AV95" i="7"/>
  <c r="AR95" i="7"/>
  <c r="AX95" i="7"/>
  <c r="AZ95" i="7"/>
  <c r="AW99" i="7"/>
  <c r="AS99" i="7"/>
  <c r="AU99" i="7"/>
  <c r="AY99" i="7"/>
  <c r="AT99" i="7"/>
  <c r="AV99" i="7"/>
  <c r="AX99" i="7"/>
  <c r="AR99" i="7"/>
  <c r="AZ99" i="7"/>
  <c r="AX67" i="7"/>
  <c r="AZ67" i="7"/>
  <c r="AR67" i="7"/>
  <c r="AV67" i="7"/>
  <c r="AT67" i="7"/>
  <c r="AS67" i="7"/>
  <c r="AU67" i="7"/>
  <c r="AY67" i="7"/>
  <c r="AW67" i="7"/>
  <c r="AU66" i="7"/>
  <c r="AW66" i="7"/>
  <c r="AY66" i="7"/>
  <c r="AS66" i="7"/>
  <c r="AR66" i="7"/>
  <c r="AT66" i="7"/>
  <c r="AV66" i="7"/>
  <c r="AX66" i="7"/>
  <c r="AZ66" i="7"/>
  <c r="AW103" i="7"/>
  <c r="AS103" i="7"/>
  <c r="AY103" i="7"/>
  <c r="AU103" i="7"/>
  <c r="AZ103" i="7"/>
  <c r="AT103" i="7"/>
  <c r="AR103" i="7"/>
  <c r="AV103" i="7"/>
  <c r="AX103" i="7"/>
  <c r="AU62" i="7"/>
  <c r="AY62" i="7"/>
  <c r="AT62" i="7"/>
  <c r="AS62" i="7"/>
  <c r="AZ62" i="7"/>
  <c r="AW62" i="7"/>
  <c r="AX62" i="7"/>
  <c r="AR62" i="7"/>
  <c r="AV62" i="7"/>
  <c r="AX88" i="7"/>
  <c r="AT88" i="7"/>
  <c r="AR88" i="7"/>
  <c r="AV88" i="7"/>
  <c r="AY88" i="7"/>
  <c r="AW88" i="7"/>
  <c r="AZ88" i="7"/>
  <c r="AS88" i="7"/>
  <c r="AU88" i="7"/>
  <c r="AV92" i="7"/>
  <c r="AT92" i="7"/>
  <c r="AZ92" i="7"/>
  <c r="AR92" i="7"/>
  <c r="AX92" i="7"/>
  <c r="AW92" i="7"/>
  <c r="AU92" i="7"/>
  <c r="AY92" i="7"/>
  <c r="AS92" i="7"/>
  <c r="AW72" i="7"/>
  <c r="AS72" i="7"/>
  <c r="AU72" i="7"/>
  <c r="AY72" i="7"/>
  <c r="AX72" i="7"/>
  <c r="AV72" i="7"/>
  <c r="AR72" i="7"/>
  <c r="AZ72" i="7"/>
  <c r="AT72" i="7"/>
  <c r="AZ102" i="7"/>
  <c r="AV102" i="7"/>
  <c r="AR102" i="7"/>
  <c r="AT102" i="7"/>
  <c r="AX102" i="7"/>
  <c r="AU102" i="7"/>
  <c r="AW102" i="7"/>
  <c r="AY102" i="7"/>
  <c r="AS102" i="7"/>
  <c r="AY97" i="7"/>
  <c r="AU97" i="7"/>
  <c r="AW97" i="7"/>
  <c r="AS97" i="7"/>
  <c r="AZ97" i="7"/>
  <c r="AT97" i="7"/>
  <c r="AX97" i="7"/>
  <c r="AR97" i="7"/>
  <c r="AV97" i="7"/>
  <c r="AT71" i="7"/>
  <c r="AZ71" i="7"/>
  <c r="AR71" i="7"/>
  <c r="AV71" i="7"/>
  <c r="AX71" i="7"/>
  <c r="AU71" i="7"/>
  <c r="AW71" i="7"/>
  <c r="AY71" i="7"/>
  <c r="AS71" i="7"/>
  <c r="AZ82" i="7"/>
  <c r="AV82" i="7"/>
  <c r="AR82" i="7"/>
  <c r="AX82" i="7"/>
  <c r="AT82" i="7"/>
  <c r="AS82" i="7"/>
  <c r="AU82" i="7"/>
  <c r="AW82" i="7"/>
  <c r="AY82" i="7"/>
  <c r="AX84" i="7"/>
  <c r="AT84" i="7"/>
  <c r="AV84" i="7"/>
  <c r="AR84" i="7"/>
  <c r="AZ84" i="7"/>
  <c r="AU84" i="7"/>
  <c r="AY84" i="7"/>
  <c r="AS84" i="7"/>
  <c r="AW84" i="7"/>
  <c r="AZ79" i="7"/>
  <c r="AV79" i="7"/>
  <c r="AR79" i="7"/>
  <c r="AX79" i="7"/>
  <c r="AT79" i="7"/>
  <c r="AS79" i="7"/>
  <c r="AU79" i="7"/>
  <c r="AY79" i="7"/>
  <c r="AW79" i="7"/>
  <c r="AY70" i="7"/>
  <c r="AW70" i="7"/>
  <c r="AS70" i="7"/>
  <c r="AU70" i="7"/>
  <c r="AX70" i="7"/>
  <c r="AV70" i="7"/>
  <c r="AR70" i="7"/>
  <c r="AZ70" i="7"/>
  <c r="AT70" i="7"/>
  <c r="AX77" i="7"/>
  <c r="AT77" i="7"/>
  <c r="AZ77" i="7"/>
  <c r="AV77" i="7"/>
  <c r="AR77" i="7"/>
  <c r="AY77" i="7"/>
  <c r="AW77" i="7"/>
  <c r="AS77" i="7"/>
  <c r="AU77" i="7"/>
  <c r="AU89" i="7"/>
  <c r="AS89" i="7"/>
  <c r="AY89" i="7"/>
  <c r="AW89" i="7"/>
  <c r="AX89" i="7"/>
  <c r="AV89" i="7"/>
  <c r="AR89" i="7"/>
  <c r="AZ89" i="7"/>
  <c r="AT89" i="7"/>
  <c r="AV69" i="7"/>
  <c r="AX69" i="7"/>
  <c r="AZ69" i="7"/>
  <c r="AT69" i="7"/>
  <c r="AR69" i="7"/>
  <c r="AW69" i="7"/>
  <c r="AY69" i="7"/>
  <c r="AS69" i="7"/>
  <c r="AU69" i="7"/>
  <c r="AV63" i="7"/>
  <c r="AT63" i="7"/>
  <c r="AZ63" i="7"/>
  <c r="AR63" i="7"/>
  <c r="AX63" i="7"/>
  <c r="AS63" i="7"/>
  <c r="AW63" i="7"/>
  <c r="AU63" i="7"/>
  <c r="AY63" i="7"/>
  <c r="AY78" i="7"/>
  <c r="AU78" i="7"/>
  <c r="AW78" i="7"/>
  <c r="AS78" i="7"/>
  <c r="AT78" i="7"/>
  <c r="AX78" i="7"/>
  <c r="AR78" i="7"/>
  <c r="AV78" i="7"/>
  <c r="AZ78" i="7"/>
  <c r="AW76" i="7"/>
  <c r="AS76" i="7"/>
  <c r="AY76" i="7"/>
  <c r="AU76" i="7"/>
  <c r="AZ76" i="7"/>
  <c r="AR76" i="7"/>
  <c r="AT76" i="7"/>
  <c r="AX76" i="7"/>
  <c r="AV76" i="7"/>
  <c r="AW83" i="7"/>
  <c r="AS83" i="7"/>
  <c r="AU83" i="7"/>
  <c r="AY83" i="7"/>
  <c r="AT83" i="7"/>
  <c r="AR83" i="7"/>
  <c r="AX83" i="7"/>
  <c r="AV83" i="7"/>
  <c r="AZ83" i="7"/>
  <c r="AS91" i="7"/>
  <c r="AY91" i="7"/>
  <c r="AW91" i="7"/>
  <c r="AU91" i="7"/>
  <c r="AV91" i="7"/>
  <c r="AZ91" i="7"/>
  <c r="AT91" i="7"/>
  <c r="AR91" i="7"/>
  <c r="AX91" i="7"/>
  <c r="BF81" i="7" l="1"/>
  <c r="BC81" i="7"/>
  <c r="BB81" i="7"/>
  <c r="BD81" i="7"/>
  <c r="BE81" i="7"/>
  <c r="BD73" i="7"/>
  <c r="BJ73" i="7" s="1"/>
  <c r="BC73" i="7"/>
  <c r="BI73" i="7" s="1"/>
  <c r="BB73" i="7"/>
  <c r="BH73" i="7" s="1"/>
  <c r="BF73" i="7"/>
  <c r="BL73" i="7" s="1"/>
  <c r="BE73" i="7"/>
  <c r="BK73" i="7" s="1"/>
  <c r="BC71" i="7"/>
  <c r="BF71" i="7"/>
  <c r="BL71" i="7" s="1"/>
  <c r="BB71" i="7"/>
  <c r="BH71" i="7" s="1"/>
  <c r="BE71" i="7"/>
  <c r="BK71" i="7" s="1"/>
  <c r="BD71" i="7"/>
  <c r="BJ71" i="7" s="1"/>
  <c r="BB88" i="7"/>
  <c r="BH88" i="7" s="1"/>
  <c r="BF88" i="7"/>
  <c r="BL88" i="7" s="1"/>
  <c r="BE88" i="7"/>
  <c r="BK88" i="7" s="1"/>
  <c r="BD88" i="7"/>
  <c r="BJ88" i="7" s="1"/>
  <c r="BC88" i="7"/>
  <c r="BI88" i="7" s="1"/>
  <c r="BF76" i="7"/>
  <c r="BE76" i="7"/>
  <c r="BD76" i="7"/>
  <c r="BC76" i="7"/>
  <c r="BB76" i="7"/>
  <c r="BH76" i="7" s="1"/>
  <c r="BE93" i="7"/>
  <c r="BD93" i="7"/>
  <c r="BJ93" i="7" s="1"/>
  <c r="BC93" i="7"/>
  <c r="BB93" i="7"/>
  <c r="BF93" i="7"/>
  <c r="BL93" i="7" s="1"/>
  <c r="BF61" i="7"/>
  <c r="BL61" i="7" s="1"/>
  <c r="BB61" i="7"/>
  <c r="BH61" i="7" s="1"/>
  <c r="BC61" i="7"/>
  <c r="BI61" i="7" s="1"/>
  <c r="BD61" i="7"/>
  <c r="BJ61" i="7" s="1"/>
  <c r="BE61" i="7"/>
  <c r="BK61" i="7" s="1"/>
  <c r="BD64" i="7"/>
  <c r="BE64" i="7"/>
  <c r="BF64" i="7"/>
  <c r="BC64" i="7"/>
  <c r="BB64" i="7"/>
  <c r="BE65" i="7"/>
  <c r="BD65" i="7"/>
  <c r="BC65" i="7"/>
  <c r="BB65" i="7"/>
  <c r="BF65" i="7"/>
  <c r="BC102" i="7"/>
  <c r="BI102" i="7" s="1"/>
  <c r="BE102" i="7"/>
  <c r="BB102" i="7"/>
  <c r="BD102" i="7"/>
  <c r="BJ102" i="7" s="1"/>
  <c r="BF102" i="7"/>
  <c r="BL102" i="7" s="1"/>
  <c r="BC70" i="7"/>
  <c r="BI70" i="7" s="1"/>
  <c r="BB70" i="7"/>
  <c r="BH70" i="7" s="1"/>
  <c r="BE70" i="7"/>
  <c r="BD70" i="7"/>
  <c r="BJ70" i="7" s="1"/>
  <c r="BF70" i="7"/>
  <c r="BL70" i="7" s="1"/>
  <c r="BE84" i="7"/>
  <c r="BD84" i="7"/>
  <c r="BC84" i="7"/>
  <c r="BB84" i="7"/>
  <c r="BF84" i="7"/>
  <c r="BF67" i="7"/>
  <c r="BE67" i="7"/>
  <c r="BC67" i="7"/>
  <c r="BD67" i="7"/>
  <c r="BB67" i="7"/>
  <c r="BF86" i="7"/>
  <c r="BE86" i="7"/>
  <c r="BK86" i="7" s="1"/>
  <c r="BB86" i="7"/>
  <c r="BH86" i="7" s="1"/>
  <c r="BC86" i="7"/>
  <c r="BI86" i="7" s="1"/>
  <c r="BD86" i="7"/>
  <c r="BJ86" i="7" s="1"/>
  <c r="BD91" i="7"/>
  <c r="BC91" i="7"/>
  <c r="BB91" i="7"/>
  <c r="BH91" i="7" s="1"/>
  <c r="BE91" i="7"/>
  <c r="BF91" i="7"/>
  <c r="BL91" i="7" s="1"/>
  <c r="BF85" i="7"/>
  <c r="BE85" i="7"/>
  <c r="BC85" i="7"/>
  <c r="BD85" i="7"/>
  <c r="BB85" i="7"/>
  <c r="BF80" i="7"/>
  <c r="BL80" i="7" s="1"/>
  <c r="BE80" i="7"/>
  <c r="BK80" i="7" s="1"/>
  <c r="BC80" i="7"/>
  <c r="BI80" i="7" s="1"/>
  <c r="BD80" i="7"/>
  <c r="BJ80" i="7" s="1"/>
  <c r="BB80" i="7"/>
  <c r="BD83" i="7"/>
  <c r="BJ83" i="7" s="1"/>
  <c r="BB83" i="7"/>
  <c r="BF83" i="7"/>
  <c r="BL83" i="7" s="1"/>
  <c r="BC83" i="7"/>
  <c r="BI83" i="7" s="1"/>
  <c r="BE83" i="7"/>
  <c r="BK83" i="7" s="1"/>
  <c r="BD103" i="7"/>
  <c r="BE103" i="7"/>
  <c r="BC103" i="7"/>
  <c r="BI103" i="7" s="1"/>
  <c r="BB103" i="7"/>
  <c r="BH103" i="7" s="1"/>
  <c r="BF103" i="7"/>
  <c r="BL103" i="7" s="1"/>
  <c r="BE74" i="7"/>
  <c r="BD74" i="7"/>
  <c r="BC74" i="7"/>
  <c r="BB74" i="7"/>
  <c r="BF74" i="7"/>
  <c r="BF100" i="7"/>
  <c r="BB100" i="7"/>
  <c r="BH100" i="7" s="1"/>
  <c r="BD100" i="7"/>
  <c r="BJ100" i="7" s="1"/>
  <c r="BC100" i="7"/>
  <c r="BI100" i="7" s="1"/>
  <c r="BE100" i="7"/>
  <c r="BK100" i="7" s="1"/>
  <c r="BC89" i="7"/>
  <c r="BI89" i="7" s="1"/>
  <c r="BB89" i="7"/>
  <c r="BH89" i="7" s="1"/>
  <c r="BD89" i="7"/>
  <c r="BJ89" i="7" s="1"/>
  <c r="BE89" i="7"/>
  <c r="BK89" i="7" s="1"/>
  <c r="BF89" i="7"/>
  <c r="BL89" i="7" s="1"/>
  <c r="BF96" i="7"/>
  <c r="BL96" i="7" s="1"/>
  <c r="BE96" i="7"/>
  <c r="BK96" i="7" s="1"/>
  <c r="BD96" i="7"/>
  <c r="BJ96" i="7" s="1"/>
  <c r="BB96" i="7"/>
  <c r="BH96" i="7" s="1"/>
  <c r="BC96" i="7"/>
  <c r="BI96" i="7" s="1"/>
  <c r="BF60" i="7"/>
  <c r="BE60" i="7"/>
  <c r="BC60" i="7"/>
  <c r="BB60" i="7"/>
  <c r="BD60" i="7"/>
  <c r="BF101" i="7"/>
  <c r="BC101" i="7"/>
  <c r="BB101" i="7"/>
  <c r="BD101" i="7"/>
  <c r="BJ101" i="7" s="1"/>
  <c r="BE101" i="7"/>
  <c r="BK101" i="7" s="1"/>
  <c r="BF62" i="7"/>
  <c r="BC62" i="7"/>
  <c r="BI62" i="7" s="1"/>
  <c r="BB62" i="7"/>
  <c r="BE62" i="7"/>
  <c r="BK62" i="7" s="1"/>
  <c r="BD62" i="7"/>
  <c r="BJ62" i="7" s="1"/>
  <c r="BF77" i="7"/>
  <c r="BE77" i="7"/>
  <c r="BK77" i="7" s="1"/>
  <c r="BD77" i="7"/>
  <c r="BJ77" i="7" s="1"/>
  <c r="BC77" i="7"/>
  <c r="BI77" i="7" s="1"/>
  <c r="BB77" i="7"/>
  <c r="BH77" i="7" s="1"/>
  <c r="BF78" i="7"/>
  <c r="BE78" i="7"/>
  <c r="BD78" i="7"/>
  <c r="BC78" i="7"/>
  <c r="BB78" i="7"/>
  <c r="BB69" i="7"/>
  <c r="BF69" i="7"/>
  <c r="BE69" i="7"/>
  <c r="BC69" i="7"/>
  <c r="BD69" i="7"/>
  <c r="BD92" i="7"/>
  <c r="BC92" i="7"/>
  <c r="BB92" i="7"/>
  <c r="BH92" i="7" s="1"/>
  <c r="BE92" i="7"/>
  <c r="BK92" i="7" s="1"/>
  <c r="BF92" i="7"/>
  <c r="BL92" i="7" s="1"/>
  <c r="BF95" i="7"/>
  <c r="BE95" i="7"/>
  <c r="BK95" i="7" s="1"/>
  <c r="BD95" i="7"/>
  <c r="BJ95" i="7" s="1"/>
  <c r="BC95" i="7"/>
  <c r="BB95" i="7"/>
  <c r="BH95" i="7" s="1"/>
  <c r="BE75" i="7"/>
  <c r="BD75" i="7"/>
  <c r="BC75" i="7"/>
  <c r="BB75" i="7"/>
  <c r="BF75" i="7"/>
  <c r="BL75" i="7" s="1"/>
  <c r="BD72" i="7"/>
  <c r="BC72" i="7"/>
  <c r="BB72" i="7"/>
  <c r="BH72" i="7" s="1"/>
  <c r="BF72" i="7"/>
  <c r="BL72" i="7" s="1"/>
  <c r="BE72" i="7"/>
  <c r="BK72" i="7" s="1"/>
  <c r="BF99" i="7"/>
  <c r="BL99" i="7" s="1"/>
  <c r="BE99" i="7"/>
  <c r="BK99" i="7" s="1"/>
  <c r="BC99" i="7"/>
  <c r="BI99" i="7" s="1"/>
  <c r="BB99" i="7"/>
  <c r="BH99" i="7" s="1"/>
  <c r="BD99" i="7"/>
  <c r="BJ99" i="7" s="1"/>
  <c r="BE104" i="7"/>
  <c r="BK104" i="7" s="1"/>
  <c r="BD104" i="7"/>
  <c r="BJ104" i="7" s="1"/>
  <c r="BB104" i="7"/>
  <c r="BH104" i="7" s="1"/>
  <c r="BF104" i="7"/>
  <c r="BL104" i="7" s="1"/>
  <c r="BC104" i="7"/>
  <c r="BI104" i="7" s="1"/>
  <c r="BC63" i="7"/>
  <c r="BE63" i="7"/>
  <c r="BD63" i="7"/>
  <c r="BB63" i="7"/>
  <c r="BF63" i="7"/>
  <c r="BF66" i="7"/>
  <c r="BE66" i="7"/>
  <c r="BC66" i="7"/>
  <c r="BB66" i="7"/>
  <c r="BD66" i="7"/>
  <c r="BF79" i="7"/>
  <c r="BL79" i="7" s="1"/>
  <c r="BE79" i="7"/>
  <c r="BD79" i="7"/>
  <c r="BB79" i="7"/>
  <c r="BC79" i="7"/>
  <c r="BE94" i="7"/>
  <c r="BK94" i="7" s="1"/>
  <c r="BD94" i="7"/>
  <c r="BC94" i="7"/>
  <c r="BI94" i="7" s="1"/>
  <c r="BB94" i="7"/>
  <c r="BF94" i="7"/>
  <c r="BL94" i="7" s="1"/>
  <c r="BF59" i="7"/>
  <c r="BE59" i="7"/>
  <c r="BB59" i="7"/>
  <c r="BC59" i="7"/>
  <c r="BD59" i="7"/>
  <c r="BF68" i="7"/>
  <c r="BE68" i="7"/>
  <c r="BK68" i="7" s="1"/>
  <c r="BD68" i="7"/>
  <c r="BC68" i="7"/>
  <c r="BB68" i="7"/>
  <c r="BH68" i="7" s="1"/>
  <c r="BF98" i="7"/>
  <c r="BE98" i="7"/>
  <c r="BB98" i="7"/>
  <c r="BD98" i="7"/>
  <c r="BC98" i="7"/>
  <c r="BI98" i="7" s="1"/>
  <c r="BF97" i="7"/>
  <c r="BE97" i="7"/>
  <c r="BK97" i="7" s="1"/>
  <c r="BD97" i="7"/>
  <c r="BJ97" i="7" s="1"/>
  <c r="BC97" i="7"/>
  <c r="BI97" i="7" s="1"/>
  <c r="BB97" i="7"/>
  <c r="BH97" i="7" s="1"/>
  <c r="BF87" i="7"/>
  <c r="BD87" i="7"/>
  <c r="BE87" i="7"/>
  <c r="BC87" i="7"/>
  <c r="BI87" i="7" s="1"/>
  <c r="BB87" i="7"/>
  <c r="BC90" i="7"/>
  <c r="BF90" i="7"/>
  <c r="BD90" i="7"/>
  <c r="BE90" i="7"/>
  <c r="BB90" i="7"/>
  <c r="BC82" i="7"/>
  <c r="BD82" i="7"/>
  <c r="BJ82" i="7" s="1"/>
  <c r="BB82" i="7"/>
  <c r="BH82" i="7" s="1"/>
  <c r="BF82" i="7"/>
  <c r="BL82" i="7" s="1"/>
  <c r="BE82" i="7"/>
  <c r="BK82" i="7" s="1"/>
  <c r="BI91" i="7"/>
  <c r="BK91" i="7"/>
  <c r="BJ91" i="7"/>
  <c r="BK76" i="7"/>
  <c r="BL76" i="7"/>
  <c r="BJ76" i="7"/>
  <c r="BI76" i="7"/>
  <c r="BI78" i="7"/>
  <c r="BJ78" i="7"/>
  <c r="BH78" i="7"/>
  <c r="BK78" i="7"/>
  <c r="BL78" i="7"/>
  <c r="BH63" i="7"/>
  <c r="BL63" i="7"/>
  <c r="BJ63" i="7"/>
  <c r="BK63" i="7"/>
  <c r="BJ69" i="7"/>
  <c r="BK69" i="7"/>
  <c r="BH69" i="7"/>
  <c r="BI69" i="7"/>
  <c r="BL69" i="7"/>
  <c r="BI82" i="7"/>
  <c r="BI72" i="7"/>
  <c r="BJ72" i="7"/>
  <c r="BI92" i="7"/>
  <c r="BJ92" i="7"/>
  <c r="BJ103" i="7"/>
  <c r="BK103" i="7"/>
  <c r="BL95" i="7"/>
  <c r="BI95" i="7"/>
  <c r="BH75" i="7"/>
  <c r="BI75" i="7"/>
  <c r="BJ75" i="7"/>
  <c r="BK75" i="7"/>
  <c r="BJ81" i="7"/>
  <c r="BK81" i="7"/>
  <c r="BH81" i="7"/>
  <c r="BL81" i="7"/>
  <c r="BI81" i="7"/>
  <c r="BK85" i="7"/>
  <c r="BH85" i="7"/>
  <c r="BL85" i="7"/>
  <c r="BI85" i="7"/>
  <c r="BL68" i="7"/>
  <c r="BJ68" i="7"/>
  <c r="BI68" i="7"/>
  <c r="BK93" i="7"/>
  <c r="BI93" i="7"/>
  <c r="BH93" i="7"/>
  <c r="BI74" i="7"/>
  <c r="BJ74" i="7"/>
  <c r="BL74" i="7"/>
  <c r="BH74" i="7"/>
  <c r="BK74" i="7"/>
  <c r="BI71" i="7"/>
  <c r="BL97" i="7"/>
  <c r="BH87" i="7"/>
  <c r="BL87" i="7"/>
  <c r="BJ87" i="7"/>
  <c r="BK87" i="7"/>
  <c r="BL86" i="7"/>
  <c r="BJ98" i="7"/>
  <c r="BK98" i="7"/>
  <c r="BH98" i="7"/>
  <c r="BL98" i="7"/>
  <c r="BJ94" i="7"/>
  <c r="BH94" i="7"/>
  <c r="BL100" i="7"/>
  <c r="BL101" i="7"/>
  <c r="BI101" i="7"/>
  <c r="BH101" i="7"/>
  <c r="BL77" i="7"/>
  <c r="BI79" i="7"/>
  <c r="BJ79" i="7"/>
  <c r="BK79" i="7"/>
  <c r="BH79" i="7"/>
  <c r="BK84" i="7"/>
  <c r="BH84" i="7"/>
  <c r="BL84" i="7"/>
  <c r="BI84" i="7"/>
  <c r="BJ84" i="7"/>
  <c r="BL62" i="7"/>
  <c r="BH62" i="7"/>
  <c r="BH67" i="7"/>
  <c r="BL67" i="7"/>
  <c r="BI67" i="7"/>
  <c r="BJ67" i="7"/>
  <c r="BK67" i="7"/>
  <c r="BK60" i="7"/>
  <c r="BH60" i="7"/>
  <c r="BL60" i="7"/>
  <c r="BI60" i="7"/>
  <c r="BJ60" i="7"/>
  <c r="BK64" i="7"/>
  <c r="BH64" i="7"/>
  <c r="BL64" i="7"/>
  <c r="BI64" i="7"/>
  <c r="BJ64" i="7"/>
  <c r="BJ65" i="7"/>
  <c r="BK65" i="7"/>
  <c r="BI65" i="7"/>
  <c r="BL65" i="7"/>
  <c r="BH65" i="7"/>
  <c r="BH83" i="7"/>
  <c r="BH102" i="7"/>
  <c r="BK102" i="7"/>
  <c r="BI66" i="7"/>
  <c r="BJ66" i="7"/>
  <c r="BL66" i="7"/>
  <c r="BH66" i="7"/>
  <c r="BK66" i="7"/>
  <c r="BH80" i="7"/>
  <c r="BH59" i="7"/>
  <c r="BL59" i="7"/>
  <c r="BI59" i="7"/>
  <c r="BJ59" i="7"/>
  <c r="BK59" i="7"/>
  <c r="BI90" i="7"/>
  <c r="BJ90" i="7"/>
  <c r="BK90" i="7"/>
  <c r="BH90" i="7"/>
  <c r="BL90" i="7"/>
  <c r="BK70" i="7"/>
  <c r="BI63" i="7"/>
  <c r="BJ85" i="7"/>
  <c r="AS58" i="7"/>
  <c r="BF58" i="7" l="1"/>
  <c r="BE58" i="7"/>
  <c r="BD58" i="7"/>
  <c r="BB58" i="7"/>
  <c r="BC58" i="7"/>
  <c r="BO91" i="7"/>
  <c r="BO92" i="7"/>
  <c r="BO75" i="7"/>
  <c r="BO72" i="7"/>
  <c r="BO87" i="7"/>
  <c r="BO70" i="7"/>
  <c r="BO65" i="7"/>
  <c r="BO62" i="7"/>
  <c r="BO98" i="7"/>
  <c r="BO71" i="7"/>
  <c r="BO73" i="7"/>
  <c r="BO68" i="7"/>
  <c r="BO82" i="7"/>
  <c r="BO63" i="7"/>
  <c r="BO102" i="7"/>
  <c r="BO66" i="7"/>
  <c r="BO99" i="7"/>
  <c r="BO94" i="7"/>
  <c r="BO97" i="7"/>
  <c r="BO85" i="7"/>
  <c r="BO104" i="7"/>
  <c r="BO89" i="7"/>
  <c r="BO64" i="7"/>
  <c r="BO101" i="7"/>
  <c r="BO93" i="7"/>
  <c r="BO81" i="7"/>
  <c r="BO95" i="7"/>
  <c r="BO69" i="7"/>
  <c r="BO78" i="7"/>
  <c r="BO76" i="7"/>
  <c r="BO88" i="7"/>
  <c r="BO80" i="7"/>
  <c r="BO83" i="7"/>
  <c r="BO84" i="7"/>
  <c r="BO100" i="7"/>
  <c r="BO96" i="7"/>
  <c r="BO61" i="7"/>
  <c r="BO67" i="7"/>
  <c r="BO77" i="7"/>
  <c r="BO86" i="7"/>
  <c r="BO79" i="7"/>
  <c r="BO74" i="7"/>
  <c r="BO60" i="7"/>
  <c r="BO90" i="7"/>
  <c r="BO59" i="7"/>
  <c r="BO103" i="7"/>
  <c r="BK58" i="7"/>
  <c r="BH58" i="7"/>
  <c r="BI58" i="7"/>
  <c r="BJ58" i="7"/>
  <c r="BN102" i="7" l="1"/>
  <c r="BN67" i="7"/>
  <c r="BN89" i="7"/>
  <c r="BN59" i="7"/>
  <c r="BN82" i="7"/>
  <c r="BN69" i="7"/>
  <c r="BN72" i="7"/>
  <c r="BN97" i="7"/>
  <c r="BN74" i="7"/>
  <c r="BN94" i="7"/>
  <c r="BN92" i="7"/>
  <c r="BN77" i="7"/>
  <c r="BN64" i="7"/>
  <c r="BN103" i="7"/>
  <c r="BN63" i="7"/>
  <c r="BN61" i="7"/>
  <c r="BN104" i="7"/>
  <c r="BN90" i="7"/>
  <c r="BN68" i="7"/>
  <c r="BN100" i="7"/>
  <c r="BN73" i="7"/>
  <c r="BN84" i="7"/>
  <c r="BN71" i="7"/>
  <c r="BN79" i="7"/>
  <c r="BN83" i="7"/>
  <c r="BN93" i="7"/>
  <c r="BN99" i="7"/>
  <c r="BN98" i="7"/>
  <c r="BN88" i="7"/>
  <c r="BN65" i="7"/>
  <c r="BN76" i="7"/>
  <c r="BN70" i="7"/>
  <c r="BN78" i="7"/>
  <c r="BN87" i="7"/>
  <c r="BN96" i="7"/>
  <c r="BN85" i="7"/>
  <c r="BN60" i="7"/>
  <c r="BN95" i="7"/>
  <c r="BN75" i="7"/>
  <c r="BN81" i="7"/>
  <c r="BN86" i="7"/>
  <c r="BN80" i="7"/>
  <c r="BN101" i="7"/>
  <c r="BN66" i="7"/>
  <c r="BN62" i="7"/>
  <c r="BN91" i="7"/>
  <c r="BL58" i="7"/>
  <c r="BO58" i="7"/>
  <c r="BN58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colaya</author>
    <author>Claudia Viviana Roa Niño</author>
  </authors>
  <commentList>
    <comment ref="E15" authorId="0" shapeId="0" xr:uid="{00000000-0006-0000-0000-000001000000}">
      <text>
        <r>
          <rPr>
            <sz val="10"/>
            <color indexed="81"/>
            <rFont val="Tahoma"/>
            <family val="2"/>
          </rPr>
          <t xml:space="preserve">CALLE 21 nº 23 -22 PISO 19
</t>
        </r>
      </text>
    </comment>
    <comment ref="E34" authorId="1" shapeId="0" xr:uid="{DC42F3CB-FB26-49DF-8AE4-6F5C830CE528}">
      <text>
        <r>
          <rPr>
            <b/>
            <sz val="9"/>
            <color indexed="81"/>
            <rFont val="Tahoma"/>
            <family val="2"/>
          </rPr>
          <t>Claudia Viviana Roa Niño:</t>
        </r>
        <r>
          <rPr>
            <sz val="9"/>
            <color indexed="81"/>
            <rFont val="Tahoma"/>
            <family val="2"/>
          </rPr>
          <t xml:space="preserve">
Sugiero actualizar la dirección del inmueble arrendado bajo el proceso CD-740-2024, que corresponde a la: Calle 5 #6-36 Int. Barrio Antioquia. Se sugiere ajustar en todos los documentos. https://community.secop.gov.co/Public/Tendering/OpportunityDetail/Index?noticeUID=CO1.NTC.5988306&amp;isFromPublicArea=True&amp;isModal=true&amp;asPopupView=true</t>
        </r>
      </text>
    </comment>
    <comment ref="E62" authorId="0" shapeId="0" xr:uid="{00000000-0006-0000-0000-000002000000}">
      <text>
        <r>
          <rPr>
            <sz val="10"/>
            <color indexed="81"/>
            <rFont val="Tahoma"/>
            <family val="2"/>
          </rPr>
          <t xml:space="preserve">CALLE 21 nº 23 -22 PISO 19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<sst xmlns="http://schemas.openxmlformats.org/spreadsheetml/2006/main" count="622" uniqueCount="281">
  <si>
    <t>FORMATO ANALISIS DE COSTOS - ESTUDIO DE MERCADO</t>
  </si>
  <si>
    <t>OBJETO: MANTENIMIENTO PREVENTIVO, CORRECTIVO, BOLSA DE REPUESTOS Y COMPRA DE EQUIPOS AIRE ACONDICIONADO PARA LAS SEDES DEL MINISTERIO A NIVEL NACIONAL</t>
  </si>
  <si>
    <t>%</t>
  </si>
  <si>
    <t>DATOS DE INGRESO</t>
  </si>
  <si>
    <t>Valores unitarios por cotización</t>
  </si>
  <si>
    <t>Poda</t>
  </si>
  <si>
    <t>Valores Validos</t>
  </si>
  <si>
    <t>Unitarios</t>
  </si>
  <si>
    <t>Totales</t>
  </si>
  <si>
    <t>Valores seleccionados</t>
  </si>
  <si>
    <t>No.</t>
  </si>
  <si>
    <t>ITEM</t>
  </si>
  <si>
    <t>CIUDAD</t>
  </si>
  <si>
    <t>DIRECCION</t>
  </si>
  <si>
    <t>UND</t>
  </si>
  <si>
    <t>CANT.</t>
  </si>
  <si>
    <t>PROVEEDOR 1
APICOM</t>
  </si>
  <si>
    <t>PROVEEDOR 2
ET PREMIUM</t>
  </si>
  <si>
    <t>PROVEEDOR 3
H&amp;E</t>
  </si>
  <si>
    <t>PROVEEDOR 4
ISOD</t>
  </si>
  <si>
    <t>PROVEEDOR 5
TELEPRESENCIA</t>
  </si>
  <si>
    <t>PROVEEDOR 6
HISTORICO</t>
  </si>
  <si>
    <t>PROVEEDOR 7</t>
  </si>
  <si>
    <t>PROVEEDOR 8</t>
  </si>
  <si>
    <t>PROVEEDOR 9</t>
  </si>
  <si>
    <t>MIN</t>
  </si>
  <si>
    <t>MAX</t>
  </si>
  <si>
    <t>Promedio</t>
  </si>
  <si>
    <t>s Stdr</t>
  </si>
  <si>
    <t xml:space="preserve">x-s </t>
  </si>
  <si>
    <t xml:space="preserve">x+s </t>
  </si>
  <si>
    <t>Mediana estadística</t>
  </si>
  <si>
    <t>Media Geométrica</t>
  </si>
  <si>
    <t>Media Acotada</t>
  </si>
  <si>
    <t>Media Armónica</t>
  </si>
  <si>
    <t>Medida de tendencia seleccionada</t>
  </si>
  <si>
    <t>Valor</t>
  </si>
  <si>
    <t xml:space="preserve">VR. UNITARIO </t>
  </si>
  <si>
    <t>VR. TOTAL</t>
  </si>
  <si>
    <t>Mant. Preventivo - DT _ MEDELLÍN</t>
  </si>
  <si>
    <t>MEDELLÍN</t>
  </si>
  <si>
    <t>Crr. 64C No. 78-580 Local 245N, 246N 247N, 248N, 249N, 250N - Terminal de transporte norte ofic. 250</t>
  </si>
  <si>
    <t>Und</t>
  </si>
  <si>
    <t>Mant. Preventivo  - DT _ BARRANQUILLA</t>
  </si>
  <si>
    <t>BARRANQUILLA</t>
  </si>
  <si>
    <t>CARRERA 57 No.75-42 BARRANQUILLA</t>
  </si>
  <si>
    <t>Mant. Preventivo -  DT _ CARTAGENA</t>
  </si>
  <si>
    <t>CARTAGENA</t>
  </si>
  <si>
    <t>Calle Candilejo y Román No. 33-41/43/47/49/57/63 (Cra. 6 No. 33-63) 3er piso</t>
  </si>
  <si>
    <t>Mant. Preventivo - DT _ DUITAMA</t>
  </si>
  <si>
    <t>DUITAMA</t>
  </si>
  <si>
    <t>Calle 16 No.14-68  Oficina 401-402  DUITAMA</t>
  </si>
  <si>
    <t>Mant. Preventivo - DT _ MANIZALES</t>
  </si>
  <si>
    <t>MANIZALES</t>
  </si>
  <si>
    <t>Calle 21 No.21- 45 Edif. Millan y Asociados Piso 9  Manizales</t>
  </si>
  <si>
    <t>Mant. Preventivo - DT _ POPAYAN</t>
  </si>
  <si>
    <t>POPAYAN</t>
  </si>
  <si>
    <t>Calle 25N   Nº 11 – 96 1º piso</t>
  </si>
  <si>
    <t>Mant. Preventivo  - DT _ VALLEDUPAR</t>
  </si>
  <si>
    <t>VALLEDUPAR</t>
  </si>
  <si>
    <t>calle 16 A No. 12-89 Valledupar - Cesar</t>
  </si>
  <si>
    <t>Mant. Preventivo - DT _ MONTERÍA</t>
  </si>
  <si>
    <t>MONTERÍA</t>
  </si>
  <si>
    <t>CALLE 55  nº 6- 1-95 Barrio Castellana</t>
  </si>
  <si>
    <t>Mant. Preventivo - DT _ RIOHACHA</t>
  </si>
  <si>
    <t>RIOHACHA</t>
  </si>
  <si>
    <t>CALLE 15 No. 7-28 RIOHACHA</t>
  </si>
  <si>
    <t>Mant. Preventivo -  DT _ NEIVA</t>
  </si>
  <si>
    <t>NEIVA</t>
  </si>
  <si>
    <t>CARRERA 5 No. 18-19 Centro  NEIVA</t>
  </si>
  <si>
    <t>Mant. Preventivo -  DT _ VILLAVICENCIO</t>
  </si>
  <si>
    <t>VILLAVICENCIO</t>
  </si>
  <si>
    <t>Transversal 28 No 41 - 101 Barrio La Grama</t>
  </si>
  <si>
    <t>Mant. Preventivo -  DT _ PASTO</t>
  </si>
  <si>
    <t>PASTO</t>
  </si>
  <si>
    <t>LOS ROSALES II - ANGANOY-EDIFICIO INVIAS-PASTO-NARIÑO</t>
  </si>
  <si>
    <t>Mant. Preventivo - DT _ CÚCUTA</t>
  </si>
  <si>
    <t>CÚCUTA</t>
  </si>
  <si>
    <t>AV.DEMETRIO MENDOZA- ANTIGUA SEDE M.O.P.T. BARRIO SAN LUIS -CÚCUTA</t>
  </si>
  <si>
    <t>Mant. Preventivo -  DT _ ARMENIA</t>
  </si>
  <si>
    <t>ARMENIA</t>
  </si>
  <si>
    <t>Carrera 14 No.1-333 Local 10 - C.Comercial  Baleraes</t>
  </si>
  <si>
    <t>Mant. Preventivo - DT _ PEREIRA</t>
  </si>
  <si>
    <t>PEREIRA</t>
  </si>
  <si>
    <t>VIA MERCASA AVENIDA DE LAS AMERICAS</t>
  </si>
  <si>
    <t>Mant. Preventivo -DT _ BUCARAMANGA</t>
  </si>
  <si>
    <t>BUCARAMANGA</t>
  </si>
  <si>
    <t>KILÓMETRO 1. RUITOQUE ANTIGUO DISTRITO 15- FLORIDA BLANCA</t>
  </si>
  <si>
    <t>Mant. Preventivo -  DT _ IBAGUÉ</t>
  </si>
  <si>
    <t>IBAGUÉ</t>
  </si>
  <si>
    <t>Carrera 5ª  Calle 60 Barrio El Jordan 1ª etapa</t>
  </si>
  <si>
    <t>Mant. Preventivo -DT _ CALI</t>
  </si>
  <si>
    <t>CALI</t>
  </si>
  <si>
    <t>Carrera 39 A No. 5D-10 Barrio Tequendama</t>
  </si>
  <si>
    <t>Mant. Preventivo  - IF _  ARAUCA - ARAUCA</t>
  </si>
  <si>
    <t> ARAUCA - ARAUCA</t>
  </si>
  <si>
    <t xml:space="preserve">Calle 23 No. 26-17  – municipio de Arauca </t>
  </si>
  <si>
    <t>Mant. Preventivo - IF _ BARRANCABERMEJA - SANTANDER</t>
  </si>
  <si>
    <t>BARRANCABERMEJA - SANTANDER</t>
  </si>
  <si>
    <t>Carreraa 1 Calle 53 Esquina Terminal Fluvial Yuma</t>
  </si>
  <si>
    <t>Mant. Preventivo - IF _ BETANIA - HUILA</t>
  </si>
  <si>
    <t>BETANIA - HUILA</t>
  </si>
  <si>
    <t>Carrera 1A No 6-23 Municipio de Yaguará Departamento de Huila</t>
  </si>
  <si>
    <t>Mant. Preventivo - IF _ CALAMAR - BOLIVAR</t>
  </si>
  <si>
    <t>CALAMAR - BOLIVAR</t>
  </si>
  <si>
    <t>Carrera 1 No. 24-4 en el municipio de Calamar- Bolívar</t>
  </si>
  <si>
    <t>Mant. Preventivo -  IF _ CALIMA - VALLE DEL CAUCA</t>
  </si>
  <si>
    <t>CALIMA - VALLE DEL CAUCA</t>
  </si>
  <si>
    <t>Carrera 8  No. 7 – 42 Darien - Valle</t>
  </si>
  <si>
    <t>Mant. Preventivo -  IF _ CARTAGENA DE CHAIRA - CAQUETA</t>
  </si>
  <si>
    <t>CARTAGENA DE CHAIRA - CAQUETA</t>
  </si>
  <si>
    <t>Calle 3 No. 2-61 – Barrio El Centro</t>
  </si>
  <si>
    <t>Mant. Preventivo - IF _ CAUCASIA - ANTIOQUIA</t>
  </si>
  <si>
    <t>CAUCASIA - ANTIOQUIA</t>
  </si>
  <si>
    <t xml:space="preserve">Tv. 16 No. 30-10 </t>
  </si>
  <si>
    <t>Mant. Preventivo - IF _ EL BANCO - MAGDALENA</t>
  </si>
  <si>
    <t>EL BANCO - MAGDALENA</t>
  </si>
  <si>
    <t>Calle 4 No.  2 A - 06</t>
  </si>
  <si>
    <t>Mant. Preventivo - IF _ GAMARRA - CESAR</t>
  </si>
  <si>
    <t>GAMARRA - CESAR</t>
  </si>
  <si>
    <t>Carrera 2A N°1-108</t>
  </si>
  <si>
    <t>Mant. Preventivo - IF _ GIRARDOT - CUNDINAMARCA</t>
  </si>
  <si>
    <t>GIRARDOT - CUNDINAMARCA</t>
  </si>
  <si>
    <t>Carrera 12 #17-61 - CALLE 18 #12-27 local #15 Centro Comercial "El Parque" en la ciudad de Girardot,</t>
  </si>
  <si>
    <t>Mant. Preventivo - IF _ GUARANDA - SUCRE</t>
  </si>
  <si>
    <t>GUARANDA - SUCRE</t>
  </si>
  <si>
    <t>Calle 1ª  del Comercio</t>
  </si>
  <si>
    <t>Mant. Preventivo - IF _ ISTMINA - QUIBDÓ</t>
  </si>
  <si>
    <t>ISTMINA - QUIBDÓ</t>
  </si>
  <si>
    <t>Calle 23 N° 6-95 Barrio Cubis Margen Izquierda del Rio San Juan</t>
  </si>
  <si>
    <t>Mant. Preventivo - IF _ LETICIA - AMAZONAS</t>
  </si>
  <si>
    <t>LETICIA - AMAZONAS</t>
  </si>
  <si>
    <t>Car 11 No. 2-115 Muelle Internacional Victoria Regia</t>
  </si>
  <si>
    <t>Mant. Preventivo - IF _ MAGANGUÉ - BOLIVAR</t>
  </si>
  <si>
    <t>MAGANGUÉ - BOLIVAR</t>
  </si>
  <si>
    <t>Calle 17 No. 2 - 46</t>
  </si>
  <si>
    <t>Mant. Preventivo - IF _ MONTERÍA - CORDOBA</t>
  </si>
  <si>
    <t>MONTERÍA - CORDOBA</t>
  </si>
  <si>
    <t xml:space="preserve">Calle 55 No. 6 - 195  </t>
  </si>
  <si>
    <t>Mant. Preventivo - IF _ PUERTO ASIS - PUTUMAYO</t>
  </si>
  <si>
    <t>PUERTO ASIS - PUTUMAYO</t>
  </si>
  <si>
    <t>Car 20 No. 15–89  Avda. Aeropuerto</t>
  </si>
  <si>
    <t>Mant. Preventivo -  IF _ PUERTO BERRIO - ANTIOQUIA</t>
  </si>
  <si>
    <t>PUERTO BERRIO - ANTIOQUIA</t>
  </si>
  <si>
    <t>Carrera 1ª  No. 50 -02</t>
  </si>
  <si>
    <t>Mant. Preventivo - IF _ PUERTO CARREÑO - VICHADA</t>
  </si>
  <si>
    <t>PUERTO CARREÑO - VICHADA</t>
  </si>
  <si>
    <t>Carrera 1ª  No.7-137 - Muelle Fluvial -</t>
  </si>
  <si>
    <t>Mant. Preventivo -  IF _ PUERTO GAITÁN - META</t>
  </si>
  <si>
    <t>PUERTO GAITÁN - META</t>
  </si>
  <si>
    <t>Carrera 2 N° 11 -53</t>
  </si>
  <si>
    <t>Mant. Preventivo - IF _ PUERTO INÍRIDA - GUAINIA</t>
  </si>
  <si>
    <t>PUERTO INÍRIDA - GUAINIA</t>
  </si>
  <si>
    <t>Muelle Fluvial</t>
  </si>
  <si>
    <t>Mant. Preventivo - IF _ PUERTO LEGUIZAMO - PUTUMAYO</t>
  </si>
  <si>
    <t>PUERTO LEGUIZAMO - PUTUMAYO</t>
  </si>
  <si>
    <t>Carrera 3 #3-57, Barrio Centro del municipio de Puerto Leguizamo</t>
  </si>
  <si>
    <t>Mant. Preventivo - IF _ PUERTO LOPEZ - META</t>
  </si>
  <si>
    <t>PUERTO LOPEZ - META</t>
  </si>
  <si>
    <t>Carrera 3 No. 6 - 32</t>
  </si>
  <si>
    <t>Mant. Preventivo - IF _ PUERTO SALGAR - CUNDINAMARCA</t>
  </si>
  <si>
    <t>PUERTO SALGAR - CUNDINAMARCA</t>
  </si>
  <si>
    <t>Cra. 14 No. 17B-275 Barrio Primero de Mayo</t>
  </si>
  <si>
    <t>Mant. Preventivo -  IF _ QUIBDÓ - CHOCO</t>
  </si>
  <si>
    <t>QUIBDÓ - CHOCO</t>
  </si>
  <si>
    <t xml:space="preserve">Carrera 1 No. 24 - 10 </t>
  </si>
  <si>
    <t>Mant. Preventivo  - IF _ RIOSUCIO - CHOCO</t>
  </si>
  <si>
    <t>RIOSUCIO - CHOCO</t>
  </si>
  <si>
    <t>Barrio Maket - Calle Principal</t>
  </si>
  <si>
    <t>Mant. Preventivo - IF _ SAN JOSE DE GUAVIARE - GUAVIARE</t>
  </si>
  <si>
    <t>SAN JOSE DE GUAVIARE - GUAVIARE</t>
  </si>
  <si>
    <t>Calle 21 N°5-15/23 Centro Muelle Fluvial</t>
  </si>
  <si>
    <t>Mant. Preventivo -  IF _ SOLANO - CAQUETA</t>
  </si>
  <si>
    <t>SOLANO - CAQUETA</t>
  </si>
  <si>
    <t>Calle 6 # 2 – 52/56 en la ciudad de Solano - Caquetá</t>
  </si>
  <si>
    <t>Mant. Preventivo - IF _ TURBO - ANTIOQUIA</t>
  </si>
  <si>
    <t>TURBO - ANTIOQUIA</t>
  </si>
  <si>
    <t>Calle 100 No. 12 - 65. Edificio El Pirata. Local 2</t>
  </si>
  <si>
    <t>Mant. Preventivo - IF _ YOPAL - CASANARE</t>
  </si>
  <si>
    <t>YOPAL - CASANARE</t>
  </si>
  <si>
    <t>Calle 40 No. 21 - 75 Instalaciones del INVIAS - Yopal, Casanare</t>
  </si>
  <si>
    <t>Mant.   - Correctivo - DT _ MEDELLÍN</t>
  </si>
  <si>
    <t>Mant.   - Correctivo - DT _ BARRANQUILLA</t>
  </si>
  <si>
    <t>Mant.   - Correctivo - DT _ CARTAGENA</t>
  </si>
  <si>
    <t>Mant.   - Correctivo - DT _ DUITAMA</t>
  </si>
  <si>
    <t>Mant.   - Correctivo - DT _ MANIZALES</t>
  </si>
  <si>
    <t>Mant.   - Correctivo - DT _ POPAYAN</t>
  </si>
  <si>
    <t>Mant.   - Correctivo - DT _ VALLEDUPAR</t>
  </si>
  <si>
    <t>Mant.   - Correctivo - DT _ MONTERÍA</t>
  </si>
  <si>
    <t>Mant.   - Correctivo - DT _ RIOHACHA</t>
  </si>
  <si>
    <t>Mant.   - Correctivo - DT _ NEIVA</t>
  </si>
  <si>
    <t>Mant.   - Correctivo - DT _ VILLAVICENCIO</t>
  </si>
  <si>
    <t>Mant.   - Correctivo - DT _ PASTO</t>
  </si>
  <si>
    <t>Mant.   - Correctivo - DT _ CÚCUTA</t>
  </si>
  <si>
    <t>Mant.   - Correctivo - DT _ ARMENIA</t>
  </si>
  <si>
    <t>Mant.   - Correctivo - DT _ PEREIRA</t>
  </si>
  <si>
    <t>Mant.   - Correctivo - DT _ BUCARAMANGA</t>
  </si>
  <si>
    <t>Mant.   - Correctivo - DT _ IBAGUÉ</t>
  </si>
  <si>
    <t>Mant.   - Correctivo - DT _ CALI</t>
  </si>
  <si>
    <t>Mant.   - Correctivo - IF _  ARAUCA - ARAUCA</t>
  </si>
  <si>
    <t>Mant.   - Correctivo - IF _ BARRANCABERMEJA - SANTANDER</t>
  </si>
  <si>
    <t>Mant.   - Correctivo - IF _ BETANIA - HUILA</t>
  </si>
  <si>
    <t>Mant.   - Correctivo - IF _ CALAMAR - BOLIVAR</t>
  </si>
  <si>
    <t>Mant.   - Correctivo - IF _ CALIMA - VALLE DEL CAUCA</t>
  </si>
  <si>
    <t>Mant.   - Correctivo - IF _ CARTAGENA DE CHAIRA - CAQUETA</t>
  </si>
  <si>
    <t>Mant.   - Correctivo - IF _ CAUCASIA - ANTIOQUIA</t>
  </si>
  <si>
    <t>Mant.   - Correctivo - IF _ EL BANCO - MAGDALENA</t>
  </si>
  <si>
    <t>Mant.   - Correctivo - IF _ GAMARRA - CESAR</t>
  </si>
  <si>
    <t>Mant.   - Correctivo - IF _ GIRARDOT - CUNDINAMARCA</t>
  </si>
  <si>
    <t>Mant.   - Correctivo - IF _ GUARANDA - SUCRE</t>
  </si>
  <si>
    <t>Mant.   - Correctivo - IF _ ISTMINA - QUIBDÓ</t>
  </si>
  <si>
    <t>Mant.   - Correctivo - IF _ LETICIA - AMAZONAS</t>
  </si>
  <si>
    <t>Mant.   - Correctivo - IF _ MAGANGUÉ - BOLIVAR</t>
  </si>
  <si>
    <t>Mant.   - Correctivo - IF _ MONTERÍA - CORDOBA</t>
  </si>
  <si>
    <t>Mant.   - Correctivo - IF _ PUERTO ASIS - PUTUMAYO</t>
  </si>
  <si>
    <t>Mant.   - Correctivo - IF _ PUERTO BERRIO - ANTIOQUIA</t>
  </si>
  <si>
    <t>Mant.   - Correctivo - IF _ PUERTO CARREÑO - VICHADA</t>
  </si>
  <si>
    <t>Mant.   - Correctivo - IF _ PUERTO GAITÁN - META</t>
  </si>
  <si>
    <t>Mant.   - Correctivo - IF _ PUERTO INÍRIDA - GUAINIA</t>
  </si>
  <si>
    <t>Mant.   - Correctivo - IF _ PUERTO LEGUIZAMO - PUTUMAYO</t>
  </si>
  <si>
    <t>Carrera 3 #3-57, Barrio Centro del municipio
de Puerto Leguizamo</t>
  </si>
  <si>
    <t>Mant.   - Correctivo - IF _ PUERTO LOPEZ - META</t>
  </si>
  <si>
    <t>Mant.   - Correctivo - IF _ PUERTO SALGAR - CUNDINAMARCA</t>
  </si>
  <si>
    <t>Mant.   - Correctivo - IF _ QUIBDÓ - CHOCO</t>
  </si>
  <si>
    <t>Mant.   - Correctivo - IF _ RIOSUCIO - CHOCO</t>
  </si>
  <si>
    <t>Mant.   - Correctivo - IF _ SAN JOSE DE GUAVIARE - GUAVIARE</t>
  </si>
  <si>
    <t>Mant.   - Correctivo - IF _ SOLANO - CAQUETA</t>
  </si>
  <si>
    <t>Mant.   - Correctivo - IF _ TURBO - ANTIOQUIA</t>
  </si>
  <si>
    <t>Mant.   - Correctivo - IF _ YOPAL - CASANARE</t>
  </si>
  <si>
    <t>Bolsa de repuestos - Aspa del motor ventilador de la unidad condensadora</t>
  </si>
  <si>
    <t>Bolsa de repuestos</t>
  </si>
  <si>
    <t>Compra aire acondicionado - DT VALLE DEL CAUCA - 24000 BTU - 220V
TIPO SPLIT INVERTER</t>
  </si>
  <si>
    <t>DT VALLE DEL CAUCA</t>
  </si>
  <si>
    <t>Carrera 39 A No. 5D-10 Barrio Tequendama, Cali</t>
  </si>
  <si>
    <t>Compra aire acondicionado - DT GUAJIRA - 18000 BTU  - 220V
TIPO SPLIT CONVENCIONAL</t>
  </si>
  <si>
    <t>DT GUAJIRA</t>
  </si>
  <si>
    <t>Compra aire acondicionado - DT HUILA - 18000 BTU  - 220V
TIPO SPLIT CONVENCIONAL</t>
  </si>
  <si>
    <t>DT HUILA</t>
  </si>
  <si>
    <t>Bolsa de repuestos - BOMBA DE CONDENSADO</t>
  </si>
  <si>
    <t>Bolsa de repuestos - BRAKER MATIC 220 VOLTIOS</t>
  </si>
  <si>
    <t>Bolsa de repuestos - Breaker 30ª</t>
  </si>
  <si>
    <t>Bolsa de repuestos - Mapp gas</t>
  </si>
  <si>
    <t>Bolsa de repuestos - Filtro de aire</t>
  </si>
  <si>
    <t>Bolsa de repuestos - Filtro de humedad</t>
  </si>
  <si>
    <t xml:space="preserve">Bolsa de repuestos - Filtro de secado 5/8" </t>
  </si>
  <si>
    <t xml:space="preserve">Bolsa de repuestos - Filtro secador 3/8" </t>
  </si>
  <si>
    <t>Bolsa de repuestos - Pipeta de refrigerante R-22</t>
  </si>
  <si>
    <t>Bolsa de repuestos - Pipeta de refrigerante R-410ª</t>
  </si>
  <si>
    <t>Bolsa de repuestos - Prensostato de alta tipo Pila</t>
  </si>
  <si>
    <t xml:space="preserve">Bolsa de repuestos - Refrigerante 141 para limpieza interna de serpentin </t>
  </si>
  <si>
    <t>Bolsa de repuestos - RUBATEX 7/8 "</t>
  </si>
  <si>
    <t>Bolsa de repuestos - Rubatex metro lineal diámetro 5/8"</t>
  </si>
  <si>
    <t>Bolsa de repuestos - Sensor de frio original</t>
  </si>
  <si>
    <t>Bolsa de repuestos - Soldadura de plata al 5% y fundente</t>
  </si>
  <si>
    <t>Bolsa de repuestos - Soldadura de plata al 0% barra</t>
  </si>
  <si>
    <t>Bolsa de repuestos - Soldadura de plata al 100 %</t>
  </si>
  <si>
    <t xml:space="preserve">Bolsa de repuestos - Soportes de motor ventilador </t>
  </si>
  <si>
    <t>Bolsa de repuestos - Suministro y cambio de válvula de alta</t>
  </si>
  <si>
    <t>Bolsa de repuestos - Capacitor Compresor</t>
  </si>
  <si>
    <t>Bolsa de repuestos -  Capacitor Ventilador</t>
  </si>
  <si>
    <t>Bolsa de repuestos - Cinta foil x rollo</t>
  </si>
  <si>
    <t>Bolsa de repuestos - COMPRESOR AIRE ACONDICIONADO 12000 BTU</t>
  </si>
  <si>
    <t>Bolsa de repuestos - Compresor de 18000btu Samsung</t>
  </si>
  <si>
    <t>Bolsa de repuestos - Contactor</t>
  </si>
  <si>
    <t>Bolsa de repuestos - Control de temperatura</t>
  </si>
  <si>
    <t>Bolsa de repuestos - Control remoto</t>
  </si>
  <si>
    <t xml:space="preserve">Bolsa de repuestos - Desmonte y traslado del equipo </t>
  </si>
  <si>
    <t>Bolsa de repuestos - Fundente</t>
  </si>
  <si>
    <t>Bolsa de repuestos - Kit de arranque 220 VAC de 12000 Btu.</t>
  </si>
  <si>
    <t>Bolsa de repuestos - Motor Minisplit hasta 36000 Btu, 220 VAC.</t>
  </si>
  <si>
    <t>Bolsa de repuestos - Motor unidad condensadora de 3/4 HP a 220 V</t>
  </si>
  <si>
    <t>Bolsa de repuestos - Motor unidad manejadora de 1 HP a 110 V</t>
  </si>
  <si>
    <t xml:space="preserve">Bolsa de repuestos - Tarjeta universal para Minisplit con control remoto hasta 3 Toneladas </t>
  </si>
  <si>
    <t>Bolsa de repuestos - Temporizador</t>
  </si>
  <si>
    <t>Bolsa de repuestos - Térmicos de motor de arranque</t>
  </si>
  <si>
    <t>Bolsa de repuestos - Terminales</t>
  </si>
  <si>
    <t>Bolsa de repuestos - Transformador de 40 VA 50/60 HZ, PRI VOL 120v / 208v/ 240v, SEC VOL 24v.</t>
  </si>
  <si>
    <t>Bolsa de repuestos - Tubería de cobre diámetro 3/8" ml</t>
  </si>
  <si>
    <t>Bolsa de repuestos - Tubería de cobre diámetro 5/8" ml</t>
  </si>
  <si>
    <t>Bolsa de repuestos - Válvulas gusanillo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</si>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</sst>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#,##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Nunito Sans 12pt ExtraLight Nor"/>
    </font>
    <font>
      <b/>
      <sz val="9"/>
      <color rgb="FF000000"/>
      <name val="Nunito Sans 12pt ExtraLight Nor"/>
    </font>
    <font>
      <sz val="9"/>
      <color rgb="FF000000"/>
      <name val="Nunito Sans 12pt ExtraLight Nor"/>
    </font>
    <font>
      <b/>
      <sz val="10"/>
      <color rgb="FF000000"/>
      <name val="Nunito Sans 12pt ExtraLight 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name val="Nunito Sans 12pt ExtraLight Nor"/>
    </font>
    <font>
      <b/>
      <sz val="24"/>
      <color theme="1"/>
      <name val="Calibri"/>
      <family val="2"/>
      <scheme val="minor"/>
    </font>
    <font>
      <sz val="9"/>
      <name val="Nunito Sans 12pt ExtraLight 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9"/>
      <name val="Arial"/>
      <family val="2"/>
    </font>
    <font>
      <sz val="11"/>
      <name val="Nunito Sans 12pt ExtraLight Nor"/>
    </font>
    <font>
      <sz val="10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  <xf numFmtId="0" fontId="1" fillId="0" borderId="0"/>
    <xf numFmtId="43" fontId="8" fillId="0" borderId="0" applyFont="0" applyFill="0" applyBorder="0" applyAlignment="0" applyProtection="0"/>
    <xf numFmtId="42" fontId="8" fillId="0" borderId="0" applyFont="0" applyFill="0" applyBorder="0" applyAlignment="0" applyProtection="0"/>
  </cellStyleXfs>
  <cellXfs count="71">
    <xf numFmtId="0" fontId="0" fillId="0" borderId="0" xfId="0"/>
    <xf numFmtId="0" fontId="2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indent="5"/>
    </xf>
    <xf numFmtId="0" fontId="0" fillId="3" borderId="0" xfId="0" applyFill="1"/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3" applyFont="1" applyFill="1" applyBorder="1" applyAlignment="1" applyProtection="1">
      <alignment horizontal="center" vertical="center" wrapText="1"/>
    </xf>
    <xf numFmtId="44" fontId="4" fillId="2" borderId="1" xfId="3" applyFont="1" applyFill="1" applyBorder="1" applyAlignment="1" applyProtection="1">
      <alignment horizontal="center" vertical="center" wrapText="1"/>
    </xf>
    <xf numFmtId="44" fontId="4" fillId="3" borderId="1" xfId="3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2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43" fontId="2" fillId="3" borderId="0" xfId="5" applyFont="1" applyFill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vertical="center"/>
    </xf>
    <xf numFmtId="165" fontId="14" fillId="0" borderId="1" xfId="0" applyNumberFormat="1" applyFont="1" applyBorder="1" applyAlignment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9" fontId="2" fillId="3" borderId="0" xfId="0" applyNumberFormat="1" applyFont="1" applyFill="1" applyAlignment="1">
      <alignment vertical="center"/>
    </xf>
    <xf numFmtId="42" fontId="2" fillId="3" borderId="0" xfId="6" applyFont="1" applyFill="1" applyAlignment="1">
      <alignment vertical="center"/>
    </xf>
    <xf numFmtId="42" fontId="2" fillId="3" borderId="1" xfId="6" applyFont="1" applyFill="1" applyBorder="1" applyAlignment="1">
      <alignment vertical="center"/>
    </xf>
    <xf numFmtId="0" fontId="17" fillId="0" borderId="1" xfId="1" applyFont="1" applyBorder="1" applyAlignment="1">
      <alignment vertical="center" wrapText="1"/>
    </xf>
    <xf numFmtId="44" fontId="5" fillId="0" borderId="1" xfId="3" applyFont="1" applyFill="1" applyBorder="1" applyAlignment="1" applyProtection="1">
      <alignment horizontal="center" vertical="center" wrapText="1"/>
      <protection locked="0"/>
    </xf>
    <xf numFmtId="165" fontId="14" fillId="0" borderId="0" xfId="0" applyNumberFormat="1" applyFont="1" applyAlignment="1">
      <alignment vertical="center"/>
    </xf>
    <xf numFmtId="43" fontId="5" fillId="3" borderId="1" xfId="5" applyFont="1" applyFill="1" applyBorder="1" applyAlignment="1" applyProtection="1">
      <alignment vertical="center" wrapText="1"/>
    </xf>
    <xf numFmtId="0" fontId="19" fillId="3" borderId="0" xfId="0" applyFont="1" applyFill="1" applyAlignment="1">
      <alignment vertical="center"/>
    </xf>
    <xf numFmtId="43" fontId="19" fillId="2" borderId="0" xfId="5" applyFont="1" applyFill="1" applyAlignment="1" applyProtection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6" fillId="10" borderId="1" xfId="1" applyFont="1" applyFill="1" applyBorder="1" applyAlignment="1">
      <alignment horizontal="center" vertical="center" wrapText="1"/>
    </xf>
    <xf numFmtId="0" fontId="16" fillId="11" borderId="1" xfId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0" fontId="12" fillId="13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vertical="center" wrapText="1"/>
    </xf>
    <xf numFmtId="0" fontId="12" fillId="11" borderId="1" xfId="0" applyFont="1" applyFill="1" applyBorder="1" applyAlignment="1">
      <alignment vertical="center" wrapText="1"/>
    </xf>
    <xf numFmtId="42" fontId="2" fillId="3" borderId="0" xfId="0" applyNumberFormat="1" applyFont="1" applyFill="1" applyAlignment="1">
      <alignment vertical="center"/>
    </xf>
    <xf numFmtId="42" fontId="2" fillId="3" borderId="0" xfId="0" applyNumberFormat="1" applyFont="1" applyFill="1" applyAlignment="1">
      <alignment horizontal="center" vertical="center"/>
    </xf>
    <xf numFmtId="43" fontId="2" fillId="3" borderId="0" xfId="5" applyFont="1" applyFill="1" applyAlignment="1">
      <alignment vertical="center"/>
    </xf>
    <xf numFmtId="44" fontId="5" fillId="3" borderId="1" xfId="3" applyFont="1" applyFill="1" applyBorder="1" applyAlignment="1" applyProtection="1">
      <alignment horizontal="center" vertical="center" wrapText="1"/>
      <protection locked="0"/>
    </xf>
    <xf numFmtId="42" fontId="19" fillId="3" borderId="0" xfId="0" applyNumberFormat="1" applyFont="1" applyFill="1" applyAlignment="1">
      <alignment horizontal="center" vertical="center"/>
    </xf>
    <xf numFmtId="164" fontId="21" fillId="0" borderId="1" xfId="0" applyNumberFormat="1" applyFont="1" applyBorder="1" applyAlignment="1">
      <alignment vertical="center"/>
    </xf>
    <xf numFmtId="43" fontId="2" fillId="3" borderId="0" xfId="0" applyNumberFormat="1" applyFont="1" applyFill="1" applyAlignment="1">
      <alignment vertical="center"/>
    </xf>
    <xf numFmtId="43" fontId="2" fillId="3" borderId="1" xfId="5" applyFont="1" applyFill="1" applyBorder="1" applyAlignment="1">
      <alignment vertical="center"/>
    </xf>
    <xf numFmtId="43" fontId="14" fillId="0" borderId="1" xfId="5" applyFont="1" applyBorder="1" applyAlignment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</cellXfs>
  <cellStyles count="7">
    <cellStyle name="Millares" xfId="5" builtinId="3"/>
    <cellStyle name="Moneda" xfId="3" builtinId="4"/>
    <cellStyle name="Moneda [0]" xfId="6" builtinId="7"/>
    <cellStyle name="Normal" xfId="0" builtinId="0"/>
    <cellStyle name="Normal 13" xfId="4" xr:uid="{00000000-0005-0000-0000-000004000000}"/>
    <cellStyle name="Normal 2" xfId="1" xr:uid="{00000000-0005-0000-0000-000005000000}"/>
    <cellStyle name="Normal 6" xfId="2" xr:uid="{00000000-0005-0000-0000-000006000000}"/>
  </cellStyles>
  <dxfs count="1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fgColor rgb="FFD6DCE4"/>
          <bgColor rgb="FFFFFFFF"/>
        </patternFill>
      </fill>
    </dxf>
  </dxfs>
  <tableStyles count="0" defaultTableStyle="TableStyleMedium2" defaultPivotStyle="PivotStyleLight16"/>
  <colors>
    <mruColors>
      <color rgb="FFFFCC99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21167</xdr:colOff>
      <xdr:row>0</xdr:row>
      <xdr:rowOff>243417</xdr:rowOff>
    </xdr:from>
    <xdr:to>
      <xdr:col>2</xdr:col>
      <xdr:colOff>1118265</xdr:colOff>
      <xdr:row>4</xdr:row>
      <xdr:rowOff>27668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FE249921-3C62-4CA1-A8E0-A22B39E89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28" t="2843" r="64725" b="89101"/>
        <a:stretch>
          <a:fillRect/>
        </a:stretch>
      </xdr:blipFill>
      <xdr:spPr bwMode="auto">
        <a:xfrm>
          <a:off x="411692" y="243417"/>
          <a:ext cx="1697173" cy="755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23</xdr:col>
      <xdr:colOff>1154206</xdr:colOff>
      <xdr:row>0</xdr:row>
      <xdr:rowOff>275294</xdr:rowOff>
    </xdr:from>
    <xdr:to>
      <xdr:col>25</xdr:col>
      <xdr:colOff>74804</xdr:colOff>
      <xdr:row>2</xdr:row>
      <xdr:rowOff>232750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EE9C20A9-0327-4CE4-B63F-634ADECC2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207" t="3854" r="10303" b="90350"/>
        <a:stretch>
          <a:fillRect/>
        </a:stretch>
      </xdr:blipFill>
      <xdr:spPr bwMode="auto">
        <a:xfrm>
          <a:off x="17783735" y="275294"/>
          <a:ext cx="1699657" cy="5401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BQ158"/>
  <sheetViews>
    <sheetView tabSelected="1" zoomScale="85" zoomScaleNormal="85" workbookViewId="0">
      <selection activeCell="E14" sqref="E14"/>
    </sheetView>
  </sheetViews>
  <sheetFormatPr baseColWidth="10" defaultColWidth="10.42578125" defaultRowHeight="12.75" x14ac:dyDescent="0.25"/>
  <cols>
    <col min="1" max="1" width="5.85546875" style="1" customWidth="1"/>
    <col min="2" max="2" width="9" style="13" customWidth="1"/>
    <col min="3" max="3" width="27.28515625" style="15" customWidth="1"/>
    <col min="4" max="4" width="25.140625" style="15" customWidth="1"/>
    <col min="5" max="5" width="39.85546875" style="15" customWidth="1"/>
    <col min="6" max="6" width="5.5703125" style="1" bestFit="1" customWidth="1"/>
    <col min="7" max="7" width="12.28515625" style="13" customWidth="1"/>
    <col min="8" max="8" width="18.28515625" style="13" hidden="1" customWidth="1"/>
    <col min="9" max="9" width="21.85546875" style="13" hidden="1" customWidth="1"/>
    <col min="10" max="10" width="18.28515625" style="1" hidden="1" customWidth="1"/>
    <col min="11" max="17" width="21.85546875" style="1" hidden="1" customWidth="1"/>
    <col min="18" max="21" width="20.7109375" style="1" customWidth="1"/>
    <col min="22" max="25" width="20.85546875" style="1" customWidth="1"/>
    <col min="26" max="26" width="7.42578125" style="1" customWidth="1"/>
    <col min="27" max="35" width="18.140625" style="1" customWidth="1"/>
    <col min="36" max="36" width="3.85546875" style="1" customWidth="1"/>
    <col min="37" max="37" width="19.28515625" style="1" customWidth="1"/>
    <col min="38" max="38" width="18.85546875" style="1" customWidth="1"/>
    <col min="39" max="39" width="14.7109375" style="1" customWidth="1"/>
    <col min="40" max="40" width="12.7109375" style="1" customWidth="1"/>
    <col min="41" max="41" width="15.140625" style="1" customWidth="1"/>
    <col min="42" max="42" width="18.5703125" style="1" customWidth="1"/>
    <col min="43" max="43" width="3.85546875" style="1" customWidth="1"/>
    <col min="44" max="47" width="17.42578125" style="1" customWidth="1"/>
    <col min="48" max="48" width="19.5703125" style="1" customWidth="1"/>
    <col min="49" max="52" width="17.42578125" style="1" customWidth="1"/>
    <col min="53" max="53" width="5" style="1" customWidth="1"/>
    <col min="54" max="54" width="13.28515625" style="1" customWidth="1"/>
    <col min="55" max="55" width="15.140625" style="1" customWidth="1"/>
    <col min="56" max="56" width="15.85546875" style="1" customWidth="1"/>
    <col min="57" max="57" width="13.28515625" style="1" customWidth="1"/>
    <col min="58" max="58" width="17.7109375" style="1" bestFit="1" customWidth="1"/>
    <col min="59" max="59" width="3.42578125" style="1" customWidth="1"/>
    <col min="60" max="60" width="16.85546875" style="1" bestFit="1" customWidth="1"/>
    <col min="61" max="61" width="18.28515625" style="1" bestFit="1" customWidth="1"/>
    <col min="62" max="62" width="17" style="1" bestFit="1" customWidth="1"/>
    <col min="63" max="63" width="18" style="1" bestFit="1" customWidth="1"/>
    <col min="64" max="64" width="15.85546875" style="1" bestFit="1" customWidth="1"/>
    <col min="65" max="65" width="4.7109375" style="1" customWidth="1"/>
    <col min="66" max="66" width="19.42578125" style="1" customWidth="1"/>
    <col min="67" max="67" width="21.42578125" style="1" customWidth="1"/>
    <col min="68" max="68" width="10.42578125" style="1"/>
    <col min="69" max="69" width="12.42578125" style="1" bestFit="1" customWidth="1"/>
    <col min="70" max="16384" width="10.42578125" style="1"/>
  </cols>
  <sheetData>
    <row r="1" spans="2:69" ht="22.5" customHeight="1" x14ac:dyDescent="0.25"/>
    <row r="2" spans="2:69" ht="22.5" customHeight="1" x14ac:dyDescent="0.25">
      <c r="B2" s="55" t="s"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2:69" ht="18.75" customHeight="1" x14ac:dyDescent="0.25"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</row>
    <row r="4" spans="2:69" ht="12.75" customHeight="1" x14ac:dyDescent="0.25">
      <c r="B4" s="2"/>
      <c r="C4" s="4"/>
      <c r="D4" s="4"/>
      <c r="E4" s="4"/>
      <c r="F4" s="4"/>
      <c r="G4" s="4"/>
      <c r="H4" s="4"/>
      <c r="I4" s="3"/>
    </row>
    <row r="5" spans="2:69" ht="32.450000000000003" customHeight="1" x14ac:dyDescent="0.25">
      <c r="B5" s="56" t="s">
        <v>1</v>
      </c>
      <c r="C5" s="56"/>
      <c r="D5" s="56"/>
      <c r="E5" s="56"/>
      <c r="F5" s="56"/>
      <c r="G5" s="56"/>
      <c r="H5" s="57"/>
      <c r="I5" s="57"/>
      <c r="J5" s="57"/>
      <c r="K5" s="57"/>
      <c r="L5" s="57"/>
      <c r="M5" s="57"/>
      <c r="N5" s="57"/>
      <c r="O5" s="57"/>
      <c r="P5" s="57"/>
      <c r="Q5" s="57"/>
      <c r="R5" s="56"/>
      <c r="S5" s="56"/>
      <c r="T5" s="56"/>
      <c r="U5" s="56"/>
      <c r="V5" s="56"/>
      <c r="W5" s="56"/>
      <c r="X5" s="56"/>
      <c r="Y5" s="56"/>
      <c r="BE5" s="21">
        <v>0.2</v>
      </c>
      <c r="BF5" s="1" t="s">
        <v>2</v>
      </c>
    </row>
    <row r="6" spans="2:69" ht="11.1" customHeight="1" x14ac:dyDescent="0.25">
      <c r="B6" s="5"/>
      <c r="C6" s="6"/>
      <c r="D6" s="6"/>
      <c r="E6" s="6"/>
      <c r="F6" s="6"/>
      <c r="G6" s="6"/>
      <c r="H6" s="6"/>
      <c r="I6" s="6"/>
    </row>
    <row r="7" spans="2:69" ht="33" customHeight="1" x14ac:dyDescent="0.25">
      <c r="B7" s="64" t="s">
        <v>3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5"/>
      <c r="AA7" s="61" t="s">
        <v>4</v>
      </c>
      <c r="AB7" s="61"/>
      <c r="AC7" s="61"/>
      <c r="AD7" s="61"/>
      <c r="AE7" s="61"/>
      <c r="AF7" s="61"/>
      <c r="AG7" s="61"/>
      <c r="AH7" s="61"/>
      <c r="AI7" s="61"/>
      <c r="AK7" s="60" t="s">
        <v>5</v>
      </c>
      <c r="AL7" s="60"/>
      <c r="AM7" s="60"/>
      <c r="AN7" s="60"/>
      <c r="AO7" s="60"/>
      <c r="AP7" s="60"/>
      <c r="AR7" s="60" t="s">
        <v>6</v>
      </c>
      <c r="AS7" s="60"/>
      <c r="AT7" s="60"/>
      <c r="AU7" s="60"/>
      <c r="AV7" s="60"/>
      <c r="AW7" s="60"/>
      <c r="AX7" s="60"/>
      <c r="AY7" s="60"/>
      <c r="AZ7" s="60"/>
      <c r="BB7" s="60" t="s">
        <v>7</v>
      </c>
      <c r="BC7" s="60"/>
      <c r="BD7" s="60"/>
      <c r="BE7" s="60"/>
      <c r="BF7" s="60"/>
      <c r="BH7" s="60" t="s">
        <v>8</v>
      </c>
      <c r="BI7" s="60"/>
      <c r="BJ7" s="60"/>
      <c r="BK7" s="60"/>
      <c r="BL7" s="60"/>
      <c r="BN7" s="58" t="s">
        <v>9</v>
      </c>
      <c r="BO7" s="59"/>
    </row>
    <row r="8" spans="2:69" ht="12" customHeight="1" x14ac:dyDescent="0.25">
      <c r="B8" s="51"/>
      <c r="C8" s="52"/>
      <c r="D8" s="52"/>
      <c r="E8" s="52"/>
      <c r="F8" s="52"/>
      <c r="G8" s="52"/>
      <c r="H8" s="31"/>
      <c r="I8" s="31"/>
      <c r="J8" s="31"/>
      <c r="K8" s="31"/>
      <c r="L8" s="31"/>
      <c r="M8" s="31"/>
      <c r="N8" s="31"/>
      <c r="O8" s="31"/>
      <c r="P8" s="31"/>
      <c r="Q8" s="31"/>
      <c r="R8" s="53"/>
      <c r="S8" s="53"/>
      <c r="T8" s="53"/>
      <c r="U8" s="53"/>
      <c r="V8" s="53"/>
      <c r="W8" s="53"/>
      <c r="X8" s="53"/>
      <c r="Y8" s="54"/>
      <c r="AN8" s="21"/>
    </row>
    <row r="9" spans="2:69" ht="52.5" customHeight="1" x14ac:dyDescent="0.25">
      <c r="B9" s="67" t="s">
        <v>10</v>
      </c>
      <c r="C9" s="69" t="s">
        <v>11</v>
      </c>
      <c r="D9" s="69" t="s">
        <v>12</v>
      </c>
      <c r="E9" s="69" t="s">
        <v>13</v>
      </c>
      <c r="F9" s="69" t="s">
        <v>14</v>
      </c>
      <c r="G9" s="69" t="s">
        <v>15</v>
      </c>
      <c r="H9" s="64" t="s">
        <v>16</v>
      </c>
      <c r="I9" s="65"/>
      <c r="J9" s="64" t="s">
        <v>17</v>
      </c>
      <c r="K9" s="65"/>
      <c r="L9" s="64" t="s">
        <v>18</v>
      </c>
      <c r="M9" s="65"/>
      <c r="N9" s="64" t="s">
        <v>19</v>
      </c>
      <c r="O9" s="65"/>
      <c r="P9" s="64" t="s">
        <v>20</v>
      </c>
      <c r="Q9" s="65"/>
      <c r="R9" s="64" t="s">
        <v>21</v>
      </c>
      <c r="S9" s="65"/>
      <c r="T9" s="64" t="s">
        <v>22</v>
      </c>
      <c r="U9" s="65"/>
      <c r="V9" s="64" t="s">
        <v>23</v>
      </c>
      <c r="W9" s="65"/>
      <c r="X9" s="64" t="s">
        <v>24</v>
      </c>
      <c r="Y9" s="65"/>
      <c r="AA9" s="35" t="str">
        <f>+H9</f>
        <v>PROVEEDOR 1
APICOM</v>
      </c>
      <c r="AB9" s="35" t="str">
        <f>+J9</f>
        <v>PROVEEDOR 2
ET PREMIUM</v>
      </c>
      <c r="AC9" s="35" t="str">
        <f>+L9</f>
        <v>PROVEEDOR 3
H&amp;E</v>
      </c>
      <c r="AD9" s="35" t="str">
        <f>+N9</f>
        <v>PROVEEDOR 4
ISOD</v>
      </c>
      <c r="AE9" s="35" t="str">
        <f>+P9</f>
        <v>PROVEEDOR 5
TELEPRESENCIA</v>
      </c>
      <c r="AF9" s="35" t="str">
        <f>+R9</f>
        <v>PROVEEDOR 6
HISTORICO</v>
      </c>
      <c r="AG9" s="35" t="str">
        <f>+T9</f>
        <v>PROVEEDOR 7</v>
      </c>
      <c r="AH9" s="35" t="str">
        <f>+V9</f>
        <v>PROVEEDOR 8</v>
      </c>
      <c r="AI9" s="35" t="str">
        <f>+X9</f>
        <v>PROVEEDOR 9</v>
      </c>
      <c r="AJ9" s="30"/>
      <c r="AK9" s="17" t="s">
        <v>25</v>
      </c>
      <c r="AL9" s="17" t="s">
        <v>26</v>
      </c>
      <c r="AM9" s="17" t="s">
        <v>27</v>
      </c>
      <c r="AN9" s="17" t="s">
        <v>28</v>
      </c>
      <c r="AO9" s="17" t="s">
        <v>29</v>
      </c>
      <c r="AP9" s="17" t="s">
        <v>30</v>
      </c>
      <c r="AQ9" s="30"/>
      <c r="AR9" s="36" t="str">
        <f t="shared" ref="AR9:AZ9" si="0">+AA9</f>
        <v>PROVEEDOR 1
APICOM</v>
      </c>
      <c r="AS9" s="36" t="str">
        <f t="shared" si="0"/>
        <v>PROVEEDOR 2
ET PREMIUM</v>
      </c>
      <c r="AT9" s="36" t="str">
        <f t="shared" si="0"/>
        <v>PROVEEDOR 3
H&amp;E</v>
      </c>
      <c r="AU9" s="36" t="str">
        <f t="shared" si="0"/>
        <v>PROVEEDOR 4
ISOD</v>
      </c>
      <c r="AV9" s="36" t="str">
        <f t="shared" si="0"/>
        <v>PROVEEDOR 5
TELEPRESENCIA</v>
      </c>
      <c r="AW9" s="36" t="str">
        <f t="shared" si="0"/>
        <v>PROVEEDOR 6
HISTORICO</v>
      </c>
      <c r="AX9" s="36" t="str">
        <f t="shared" si="0"/>
        <v>PROVEEDOR 7</v>
      </c>
      <c r="AY9" s="36" t="str">
        <f t="shared" si="0"/>
        <v>PROVEEDOR 8</v>
      </c>
      <c r="AZ9" s="36" t="str">
        <f t="shared" si="0"/>
        <v>PROVEEDOR 9</v>
      </c>
      <c r="BB9" s="20" t="s">
        <v>27</v>
      </c>
      <c r="BC9" s="20" t="s">
        <v>31</v>
      </c>
      <c r="BD9" s="20" t="s">
        <v>32</v>
      </c>
      <c r="BE9" s="20" t="s">
        <v>33</v>
      </c>
      <c r="BF9" s="20" t="s">
        <v>34</v>
      </c>
      <c r="BH9" s="20" t="s">
        <v>27</v>
      </c>
      <c r="BI9" s="20" t="s">
        <v>31</v>
      </c>
      <c r="BJ9" s="20" t="s">
        <v>32</v>
      </c>
      <c r="BK9" s="20" t="s">
        <v>33</v>
      </c>
      <c r="BL9" s="20" t="s">
        <v>34</v>
      </c>
      <c r="BN9" s="32" t="s">
        <v>35</v>
      </c>
      <c r="BO9" s="32" t="s">
        <v>36</v>
      </c>
    </row>
    <row r="10" spans="2:69" ht="14.25" x14ac:dyDescent="0.25">
      <c r="B10" s="68"/>
      <c r="C10" s="70"/>
      <c r="D10" s="70"/>
      <c r="E10" s="70"/>
      <c r="F10" s="70"/>
      <c r="G10" s="70"/>
      <c r="H10" s="33" t="s">
        <v>37</v>
      </c>
      <c r="I10" s="34" t="s">
        <v>38</v>
      </c>
      <c r="J10" s="33" t="s">
        <v>37</v>
      </c>
      <c r="K10" s="34" t="s">
        <v>38</v>
      </c>
      <c r="L10" s="33" t="s">
        <v>37</v>
      </c>
      <c r="M10" s="34" t="s">
        <v>38</v>
      </c>
      <c r="N10" s="33" t="s">
        <v>37</v>
      </c>
      <c r="O10" s="33" t="s">
        <v>38</v>
      </c>
      <c r="P10" s="33" t="s">
        <v>37</v>
      </c>
      <c r="Q10" s="33" t="s">
        <v>38</v>
      </c>
      <c r="R10" s="33" t="s">
        <v>37</v>
      </c>
      <c r="S10" s="33" t="s">
        <v>38</v>
      </c>
      <c r="T10" s="33" t="s">
        <v>37</v>
      </c>
      <c r="U10" s="33" t="s">
        <v>38</v>
      </c>
      <c r="V10" s="33" t="s">
        <v>37</v>
      </c>
      <c r="W10" s="33" t="s">
        <v>38</v>
      </c>
      <c r="X10" s="33" t="s">
        <v>37</v>
      </c>
      <c r="Y10" s="33" t="s">
        <v>38</v>
      </c>
    </row>
    <row r="11" spans="2:69" ht="56.25" x14ac:dyDescent="0.25">
      <c r="B11" s="14">
        <v>1</v>
      </c>
      <c r="C11" s="7" t="s">
        <v>39</v>
      </c>
      <c r="D11" s="7" t="s">
        <v>40</v>
      </c>
      <c r="E11" s="24" t="s">
        <v>41</v>
      </c>
      <c r="F11" s="8" t="s">
        <v>42</v>
      </c>
      <c r="G11" s="27">
        <v>3</v>
      </c>
      <c r="H11" s="25">
        <v>2750000</v>
      </c>
      <c r="I11" s="9">
        <f>+G11*H11</f>
        <v>8250000</v>
      </c>
      <c r="J11" s="25">
        <v>1325000</v>
      </c>
      <c r="K11" s="9">
        <f>+G11*J11</f>
        <v>3975000</v>
      </c>
      <c r="L11" s="25">
        <v>1203000</v>
      </c>
      <c r="M11" s="9">
        <f>+G11*L11</f>
        <v>3609000</v>
      </c>
      <c r="N11" s="25">
        <v>1220000</v>
      </c>
      <c r="O11" s="9">
        <f>+G11*N11</f>
        <v>3660000</v>
      </c>
      <c r="P11" s="25">
        <v>2785542</v>
      </c>
      <c r="Q11" s="9">
        <f>+G11*P11</f>
        <v>8356626</v>
      </c>
      <c r="R11" s="45">
        <v>214653</v>
      </c>
      <c r="S11" s="9">
        <f t="shared" ref="S11:S57" si="1">G11*R11</f>
        <v>643959</v>
      </c>
      <c r="T11" s="25"/>
      <c r="U11" s="9">
        <f t="shared" ref="U11:U57" si="2">+G11*T11</f>
        <v>0</v>
      </c>
      <c r="V11" s="25"/>
      <c r="W11" s="9">
        <f t="shared" ref="W11:W57" si="3">+G11*V11</f>
        <v>0</v>
      </c>
      <c r="X11" s="25"/>
      <c r="Y11" s="9">
        <f t="shared" ref="Y11:Y57" si="4">+G11*X11</f>
        <v>0</v>
      </c>
      <c r="AA11" s="47">
        <f>+H11</f>
        <v>2750000</v>
      </c>
      <c r="AB11" s="47">
        <f t="shared" ref="AB11" si="5">+J11</f>
        <v>1325000</v>
      </c>
      <c r="AC11" s="47">
        <f t="shared" ref="AC11" si="6">+L11</f>
        <v>1203000</v>
      </c>
      <c r="AD11" s="47">
        <f t="shared" ref="AD11" si="7">+N11</f>
        <v>1220000</v>
      </c>
      <c r="AE11" s="47">
        <f t="shared" ref="AE11" si="8">+P11</f>
        <v>2785542</v>
      </c>
      <c r="AF11" s="47">
        <f t="shared" ref="AF11" si="9">+R11</f>
        <v>214653</v>
      </c>
      <c r="AG11" s="18">
        <f t="shared" ref="AG11" si="10">+T11</f>
        <v>0</v>
      </c>
      <c r="AH11" s="18">
        <f t="shared" ref="AH11" si="11">+V11</f>
        <v>0</v>
      </c>
      <c r="AI11" s="18">
        <f t="shared" ref="AI11" si="12">+X11</f>
        <v>0</v>
      </c>
      <c r="AJ11" s="26"/>
      <c r="AK11" s="18" cm="1">
        <f t="array" ref="AK11">+MIN(IF(AA11:AI11&gt;0,AA11:AI11))</f>
        <v>214653</v>
      </c>
      <c r="AL11" s="18" cm="1">
        <f t="array" ref="AL11">MAX(IF(AA11:AI11&gt;0,AA11:AI11))</f>
        <v>2785542</v>
      </c>
      <c r="AM11" s="19" cm="1">
        <f t="array" ref="AM11">AVERAGE(IF(AA11:AI11&gt;0,AA11:AI11))</f>
        <v>1583032.5</v>
      </c>
      <c r="AN11" s="19" cm="1">
        <f t="array" ref="AN11">STDEVA(IF(AA11:AI11&gt;0,AA11:AI11))</f>
        <v>1002307.6142418055</v>
      </c>
      <c r="AO11" s="19">
        <f>+AM11-AN11</f>
        <v>580724.88575819449</v>
      </c>
      <c r="AP11" s="19">
        <f>+AM11+AN11</f>
        <v>2585340.1142418054</v>
      </c>
      <c r="AQ11" s="26"/>
      <c r="AR11" s="19" t="str">
        <f t="shared" ref="AR11:AR41" si="13">IF(AA11&gt;$AO11,IF(AA11&lt;$AP11,AA11,"NA"),"NA")</f>
        <v>NA</v>
      </c>
      <c r="AS11" s="19">
        <f t="shared" ref="AS11:AS41" si="14">IF(AB11&gt;$AO11,IF(AB11&lt;$AP11,AB11,"NA"),"NA")</f>
        <v>1325000</v>
      </c>
      <c r="AT11" s="19">
        <f t="shared" ref="AT11:AT41" si="15">IF(AC11&gt;$AO11,IF(AC11&lt;$AP11,AC11,"NA"),"NA")</f>
        <v>1203000</v>
      </c>
      <c r="AU11" s="19">
        <f t="shared" ref="AU11:AU41" si="16">IF(AD11&gt;$AO11,IF(AD11&lt;$AP11,AD11,"NA"),"NA")</f>
        <v>1220000</v>
      </c>
      <c r="AV11" s="19" t="str">
        <f t="shared" ref="AV11:AV41" si="17">IF(AE11&gt;$AO11,IF(AE11&lt;$AP11,AE11,"NA"),"NA")</f>
        <v>NA</v>
      </c>
      <c r="AW11" s="19" t="str">
        <f t="shared" ref="AW11:AW41" si="18">IF(AF11&gt;$AO11,IF(AF11&lt;$AP11,AF11,"NA"),"NA")</f>
        <v>NA</v>
      </c>
      <c r="AX11" s="19" t="str">
        <f t="shared" ref="AX11:AX41" si="19">IF(AG11&gt;$AO11,IF(AG11&lt;$AP11,AG11,"NA"),"NA")</f>
        <v>NA</v>
      </c>
      <c r="AY11" s="19" t="str">
        <f t="shared" ref="AY11:AY41" si="20">IF(AH11&gt;$AO11,IF(AH11&lt;$AP11,AH11,"NA"),"NA")</f>
        <v>NA</v>
      </c>
      <c r="AZ11" s="19" t="str">
        <f t="shared" ref="AZ11:AZ41" si="21">IF(AI11&gt;$AO11,IF(AI11&lt;$AP11,AI11,"NA"),"NA")</f>
        <v>NA</v>
      </c>
      <c r="BB11" s="50">
        <f>ROUND(AVERAGE(AR11:AZ11),0)</f>
        <v>1249333</v>
      </c>
      <c r="BC11" s="50">
        <f>ROUND(MEDIAN(AR11:AZ11),0)</f>
        <v>1220000</v>
      </c>
      <c r="BD11" s="50">
        <f>ROUND(GEOMEAN(AR11:AZ11),0)</f>
        <v>1248189</v>
      </c>
      <c r="BE11" s="50">
        <f>ROUND(TRIMMEAN(AR11:AZ11,$BE$5),0)</f>
        <v>1249333</v>
      </c>
      <c r="BF11" s="50">
        <f>ROUND(HARMEAN(AR11:AZ11),0)</f>
        <v>1247067</v>
      </c>
      <c r="BH11" s="49">
        <f t="shared" ref="BH11:BH41" si="22">+BB11*G11</f>
        <v>3747999</v>
      </c>
      <c r="BI11" s="49">
        <f t="shared" ref="BI11:BI41" si="23">+BC11*G11</f>
        <v>3660000</v>
      </c>
      <c r="BJ11" s="49">
        <f t="shared" ref="BJ11:BJ41" si="24">+BD11*G11</f>
        <v>3744567</v>
      </c>
      <c r="BK11" s="49">
        <f t="shared" ref="BK11:BK41" si="25">+BE11*G11</f>
        <v>3747999</v>
      </c>
      <c r="BL11" s="49">
        <f t="shared" ref="BL11:BL41" si="26">+BF11*G11</f>
        <v>3741201</v>
      </c>
      <c r="BN11" s="23" t="str">
        <f>_xlfn.XLOOKUP(BO11,BH11:BL11,$BH$9:$BL$9,0)</f>
        <v>Mediana estadística</v>
      </c>
      <c r="BO11" s="49">
        <f t="shared" ref="BO11" si="27">+MIN(BH11:BL11)</f>
        <v>3660000</v>
      </c>
      <c r="BQ11" s="48"/>
    </row>
    <row r="12" spans="2:69" ht="37.5" x14ac:dyDescent="0.25">
      <c r="B12" s="14">
        <v>2</v>
      </c>
      <c r="C12" s="7" t="s">
        <v>43</v>
      </c>
      <c r="D12" s="7" t="s">
        <v>44</v>
      </c>
      <c r="E12" s="24" t="s">
        <v>45</v>
      </c>
      <c r="F12" s="8" t="s">
        <v>42</v>
      </c>
      <c r="G12" s="27">
        <v>5</v>
      </c>
      <c r="H12" s="25">
        <v>400000</v>
      </c>
      <c r="I12" s="9">
        <f t="shared" ref="I12:I23" si="28">+G12*H12</f>
        <v>2000000</v>
      </c>
      <c r="J12" s="25">
        <v>1325000</v>
      </c>
      <c r="K12" s="9">
        <f t="shared" ref="K12" si="29">+G12*J12</f>
        <v>6625000</v>
      </c>
      <c r="L12" s="25">
        <v>1203000</v>
      </c>
      <c r="M12" s="9">
        <f t="shared" ref="M12:M23" si="30">+G12*L12</f>
        <v>6015000</v>
      </c>
      <c r="N12" s="25">
        <v>1220000</v>
      </c>
      <c r="O12" s="9">
        <f t="shared" ref="O12:O23" si="31">+G12*N12</f>
        <v>6100000</v>
      </c>
      <c r="P12" s="25">
        <v>452470</v>
      </c>
      <c r="Q12" s="9">
        <f t="shared" ref="Q12:Q23" si="32">+G12*P12</f>
        <v>2262350</v>
      </c>
      <c r="R12" s="45">
        <v>214653</v>
      </c>
      <c r="S12" s="9">
        <f t="shared" si="1"/>
        <v>1073265</v>
      </c>
      <c r="T12" s="25"/>
      <c r="U12" s="9">
        <f t="shared" si="2"/>
        <v>0</v>
      </c>
      <c r="V12" s="25"/>
      <c r="W12" s="9">
        <f t="shared" si="3"/>
        <v>0</v>
      </c>
      <c r="X12" s="25"/>
      <c r="Y12" s="9">
        <f t="shared" si="4"/>
        <v>0</v>
      </c>
      <c r="AA12" s="47">
        <f t="shared" ref="AA12:AA74" si="33">+H12</f>
        <v>400000</v>
      </c>
      <c r="AB12" s="47">
        <f t="shared" ref="AB12:AB74" si="34">+J12</f>
        <v>1325000</v>
      </c>
      <c r="AC12" s="47">
        <f t="shared" ref="AC12:AC74" si="35">+L12</f>
        <v>1203000</v>
      </c>
      <c r="AD12" s="47">
        <f t="shared" ref="AD12:AD74" si="36">+N12</f>
        <v>1220000</v>
      </c>
      <c r="AE12" s="47">
        <f t="shared" ref="AE12:AE74" si="37">+P12</f>
        <v>452470</v>
      </c>
      <c r="AF12" s="47">
        <f t="shared" ref="AF12:AF74" si="38">+R12</f>
        <v>214653</v>
      </c>
      <c r="AG12" s="18">
        <f t="shared" ref="AG12:AG74" si="39">+T12</f>
        <v>0</v>
      </c>
      <c r="AH12" s="18">
        <f t="shared" ref="AH12:AH74" si="40">+V12</f>
        <v>0</v>
      </c>
      <c r="AI12" s="18">
        <f t="shared" ref="AI12:AI74" si="41">+X12</f>
        <v>0</v>
      </c>
      <c r="AJ12" s="26"/>
      <c r="AK12" s="18" cm="1">
        <f t="array" ref="AK12">+MIN(IF(AA12:AI12&gt;0,AA12:AI12))</f>
        <v>214653</v>
      </c>
      <c r="AL12" s="18" cm="1">
        <f t="array" ref="AL12">MAX(IF(AA12:AI12&gt;0,AA12:AI12))</f>
        <v>1325000</v>
      </c>
      <c r="AM12" s="19" cm="1">
        <f t="array" ref="AM12">AVERAGE(IF(AA12:AI12&gt;0,AA12:AI12))</f>
        <v>802520.5</v>
      </c>
      <c r="AN12" s="19" cm="1">
        <f t="array" ref="AN12">STDEVA(IF(AA12:AI12&gt;0,AA12:AI12))</f>
        <v>497554.83994982904</v>
      </c>
      <c r="AO12" s="19">
        <f t="shared" ref="AO12:AO74" si="42">+AM12-AN12</f>
        <v>304965.66005017096</v>
      </c>
      <c r="AP12" s="19">
        <f t="shared" ref="AP12:AP74" si="43">+AM12+AN12</f>
        <v>1300075.339949829</v>
      </c>
      <c r="AQ12" s="26"/>
      <c r="AR12" s="19">
        <f t="shared" si="13"/>
        <v>400000</v>
      </c>
      <c r="AS12" s="19" t="str">
        <f t="shared" si="14"/>
        <v>NA</v>
      </c>
      <c r="AT12" s="19">
        <f t="shared" si="15"/>
        <v>1203000</v>
      </c>
      <c r="AU12" s="19">
        <f t="shared" si="16"/>
        <v>1220000</v>
      </c>
      <c r="AV12" s="19">
        <f t="shared" si="17"/>
        <v>452470</v>
      </c>
      <c r="AW12" s="19" t="str">
        <f t="shared" si="18"/>
        <v>NA</v>
      </c>
      <c r="AX12" s="19" t="str">
        <f t="shared" si="19"/>
        <v>NA</v>
      </c>
      <c r="AY12" s="19" t="str">
        <f t="shared" si="20"/>
        <v>NA</v>
      </c>
      <c r="AZ12" s="19" t="str">
        <f t="shared" si="21"/>
        <v>NA</v>
      </c>
      <c r="BB12" s="50">
        <f>ROUND(AVERAGE(AR12:AZ12),0)</f>
        <v>818868</v>
      </c>
      <c r="BC12" s="50">
        <f t="shared" ref="BC12:BC74" si="44">ROUND(MEDIAN(AR12:AZ12),0)</f>
        <v>827735</v>
      </c>
      <c r="BD12" s="50">
        <f t="shared" ref="BD12:BD74" si="45">ROUND(GEOMEAN(AR12:AZ12),0)</f>
        <v>717908</v>
      </c>
      <c r="BE12" s="50">
        <f t="shared" ref="BE12:BE74" si="46">ROUND(TRIMMEAN(AR12:AZ12,$BE$5),0)</f>
        <v>818868</v>
      </c>
      <c r="BF12" s="50">
        <f t="shared" ref="BF12:BF74" si="47">ROUND(HARMEAN(AR12:AZ12),0)</f>
        <v>628830</v>
      </c>
      <c r="BH12" s="49">
        <f t="shared" si="22"/>
        <v>4094340</v>
      </c>
      <c r="BI12" s="49">
        <f t="shared" si="23"/>
        <v>4138675</v>
      </c>
      <c r="BJ12" s="49">
        <f t="shared" si="24"/>
        <v>3589540</v>
      </c>
      <c r="BK12" s="49">
        <f t="shared" si="25"/>
        <v>4094340</v>
      </c>
      <c r="BL12" s="49">
        <f t="shared" si="26"/>
        <v>3144150</v>
      </c>
      <c r="BN12" s="23" t="str">
        <f t="shared" ref="BN12:BN74" si="48">_xlfn.XLOOKUP(BO12,BH12:BL12,$BH$9:$BL$9,0)</f>
        <v>Media Armónica</v>
      </c>
      <c r="BO12" s="49">
        <f t="shared" ref="BO12:BO74" si="49">+MIN(BH12:BL12)</f>
        <v>3144150</v>
      </c>
      <c r="BQ12" s="48"/>
    </row>
    <row r="13" spans="2:69" ht="56.25" x14ac:dyDescent="0.25">
      <c r="B13" s="14">
        <v>3</v>
      </c>
      <c r="C13" s="7" t="s">
        <v>46</v>
      </c>
      <c r="D13" s="7" t="s">
        <v>47</v>
      </c>
      <c r="E13" s="24" t="s">
        <v>48</v>
      </c>
      <c r="F13" s="8" t="s">
        <v>42</v>
      </c>
      <c r="G13" s="27">
        <v>6</v>
      </c>
      <c r="H13" s="25">
        <v>400000</v>
      </c>
      <c r="I13" s="9">
        <f t="shared" si="28"/>
        <v>2400000</v>
      </c>
      <c r="J13" s="25">
        <v>1325000</v>
      </c>
      <c r="K13" s="9">
        <f>+G13*J13</f>
        <v>7950000</v>
      </c>
      <c r="L13" s="25">
        <v>1203000</v>
      </c>
      <c r="M13" s="9">
        <f t="shared" si="30"/>
        <v>7218000</v>
      </c>
      <c r="N13" s="25">
        <v>1220000</v>
      </c>
      <c r="O13" s="9">
        <f t="shared" si="31"/>
        <v>7320000</v>
      </c>
      <c r="P13" s="25">
        <v>450112</v>
      </c>
      <c r="Q13" s="9">
        <f t="shared" si="32"/>
        <v>2700672</v>
      </c>
      <c r="R13" s="45">
        <v>214653</v>
      </c>
      <c r="S13" s="9">
        <f t="shared" si="1"/>
        <v>1287918</v>
      </c>
      <c r="T13" s="25"/>
      <c r="U13" s="9">
        <f t="shared" si="2"/>
        <v>0</v>
      </c>
      <c r="V13" s="25"/>
      <c r="W13" s="9">
        <f t="shared" si="3"/>
        <v>0</v>
      </c>
      <c r="X13" s="25"/>
      <c r="Y13" s="9">
        <f t="shared" si="4"/>
        <v>0</v>
      </c>
      <c r="AA13" s="47">
        <f t="shared" si="33"/>
        <v>400000</v>
      </c>
      <c r="AB13" s="47">
        <f t="shared" si="34"/>
        <v>1325000</v>
      </c>
      <c r="AC13" s="47">
        <f t="shared" si="35"/>
        <v>1203000</v>
      </c>
      <c r="AD13" s="47">
        <f t="shared" si="36"/>
        <v>1220000</v>
      </c>
      <c r="AE13" s="47">
        <f t="shared" si="37"/>
        <v>450112</v>
      </c>
      <c r="AF13" s="47">
        <f t="shared" si="38"/>
        <v>214653</v>
      </c>
      <c r="AG13" s="18">
        <f t="shared" si="39"/>
        <v>0</v>
      </c>
      <c r="AH13" s="18">
        <f t="shared" si="40"/>
        <v>0</v>
      </c>
      <c r="AI13" s="18">
        <f t="shared" si="41"/>
        <v>0</v>
      </c>
      <c r="AJ13" s="26"/>
      <c r="AK13" s="18" cm="1">
        <f t="array" ref="AK13">+MIN(IF(AA13:AI13&gt;0,AA13:AI13))</f>
        <v>214653</v>
      </c>
      <c r="AL13" s="18" cm="1">
        <f t="array" ref="AL13">MAX(IF(AA13:AI13&gt;0,AA13:AI13))</f>
        <v>1325000</v>
      </c>
      <c r="AM13" s="19" cm="1">
        <f t="array" ref="AM13">AVERAGE(IF(AA13:AI13&gt;0,AA13:AI13))</f>
        <v>802127.5</v>
      </c>
      <c r="AN13" s="19" cm="1">
        <f t="array" ref="AN13">STDEVA(IF(AA13:AI13&gt;0,AA13:AI13))</f>
        <v>497887.45021651231</v>
      </c>
      <c r="AO13" s="19">
        <f t="shared" si="42"/>
        <v>304240.04978348769</v>
      </c>
      <c r="AP13" s="19">
        <f t="shared" si="43"/>
        <v>1300014.9502165122</v>
      </c>
      <c r="AQ13" s="26"/>
      <c r="AR13" s="19">
        <f t="shared" si="13"/>
        <v>400000</v>
      </c>
      <c r="AS13" s="19" t="str">
        <f t="shared" si="14"/>
        <v>NA</v>
      </c>
      <c r="AT13" s="19">
        <f t="shared" si="15"/>
        <v>1203000</v>
      </c>
      <c r="AU13" s="19">
        <f t="shared" si="16"/>
        <v>1220000</v>
      </c>
      <c r="AV13" s="19">
        <f t="shared" si="17"/>
        <v>450112</v>
      </c>
      <c r="AW13" s="19" t="str">
        <f t="shared" si="18"/>
        <v>NA</v>
      </c>
      <c r="AX13" s="19" t="str">
        <f t="shared" si="19"/>
        <v>NA</v>
      </c>
      <c r="AY13" s="19" t="str">
        <f t="shared" si="20"/>
        <v>NA</v>
      </c>
      <c r="AZ13" s="19" t="str">
        <f t="shared" si="21"/>
        <v>NA</v>
      </c>
      <c r="BB13" s="50">
        <f t="shared" ref="BB13:BB75" si="50">ROUND(AVERAGE(AR13:AZ13),0)</f>
        <v>818278</v>
      </c>
      <c r="BC13" s="50">
        <f t="shared" si="44"/>
        <v>826556</v>
      </c>
      <c r="BD13" s="50">
        <f t="shared" si="45"/>
        <v>716971</v>
      </c>
      <c r="BE13" s="50">
        <f t="shared" si="46"/>
        <v>818278</v>
      </c>
      <c r="BF13" s="50">
        <f t="shared" si="47"/>
        <v>627688</v>
      </c>
      <c r="BH13" s="49">
        <f t="shared" si="22"/>
        <v>4909668</v>
      </c>
      <c r="BI13" s="49">
        <f t="shared" si="23"/>
        <v>4959336</v>
      </c>
      <c r="BJ13" s="49">
        <f t="shared" si="24"/>
        <v>4301826</v>
      </c>
      <c r="BK13" s="49">
        <f t="shared" si="25"/>
        <v>4909668</v>
      </c>
      <c r="BL13" s="49">
        <f t="shared" si="26"/>
        <v>3766128</v>
      </c>
      <c r="BN13" s="23" t="str">
        <f t="shared" si="48"/>
        <v>Media Armónica</v>
      </c>
      <c r="BO13" s="49">
        <f t="shared" si="49"/>
        <v>3766128</v>
      </c>
      <c r="BQ13" s="48"/>
    </row>
    <row r="14" spans="2:69" ht="37.5" x14ac:dyDescent="0.25">
      <c r="B14" s="14">
        <v>4</v>
      </c>
      <c r="C14" s="7" t="s">
        <v>49</v>
      </c>
      <c r="D14" s="7" t="s">
        <v>50</v>
      </c>
      <c r="E14" s="24" t="s">
        <v>51</v>
      </c>
      <c r="F14" s="8" t="s">
        <v>42</v>
      </c>
      <c r="G14" s="27">
        <v>1</v>
      </c>
      <c r="H14" s="25">
        <v>400000</v>
      </c>
      <c r="I14" s="9">
        <f t="shared" si="28"/>
        <v>400000</v>
      </c>
      <c r="J14" s="25">
        <v>1325000</v>
      </c>
      <c r="K14" s="9">
        <f t="shared" ref="K14:K23" si="51">+G14*J14</f>
        <v>1325000</v>
      </c>
      <c r="L14" s="25">
        <v>1203000</v>
      </c>
      <c r="M14" s="9">
        <f t="shared" si="30"/>
        <v>1203000</v>
      </c>
      <c r="N14" s="25">
        <v>1220000</v>
      </c>
      <c r="O14" s="9">
        <f t="shared" si="31"/>
        <v>1220000</v>
      </c>
      <c r="P14" s="25">
        <v>416097</v>
      </c>
      <c r="Q14" s="9">
        <f t="shared" si="32"/>
        <v>416097</v>
      </c>
      <c r="R14" s="45">
        <v>214653</v>
      </c>
      <c r="S14" s="9">
        <f t="shared" si="1"/>
        <v>214653</v>
      </c>
      <c r="T14" s="25"/>
      <c r="U14" s="9">
        <f t="shared" si="2"/>
        <v>0</v>
      </c>
      <c r="V14" s="25"/>
      <c r="W14" s="9">
        <f t="shared" si="3"/>
        <v>0</v>
      </c>
      <c r="X14" s="25"/>
      <c r="Y14" s="9">
        <f t="shared" si="4"/>
        <v>0</v>
      </c>
      <c r="AA14" s="47">
        <f t="shared" si="33"/>
        <v>400000</v>
      </c>
      <c r="AB14" s="47">
        <f t="shared" si="34"/>
        <v>1325000</v>
      </c>
      <c r="AC14" s="47">
        <f t="shared" si="35"/>
        <v>1203000</v>
      </c>
      <c r="AD14" s="47">
        <f t="shared" si="36"/>
        <v>1220000</v>
      </c>
      <c r="AE14" s="47">
        <f t="shared" si="37"/>
        <v>416097</v>
      </c>
      <c r="AF14" s="47">
        <f t="shared" si="38"/>
        <v>214653</v>
      </c>
      <c r="AG14" s="18">
        <f t="shared" si="39"/>
        <v>0</v>
      </c>
      <c r="AH14" s="18">
        <f t="shared" si="40"/>
        <v>0</v>
      </c>
      <c r="AI14" s="18">
        <f t="shared" si="41"/>
        <v>0</v>
      </c>
      <c r="AJ14" s="26"/>
      <c r="AK14" s="18" cm="1">
        <f t="array" ref="AK14">+MIN(IF(AA14:AI14&gt;0,AA14:AI14))</f>
        <v>214653</v>
      </c>
      <c r="AL14" s="18" cm="1">
        <f t="array" ref="AL14">MAX(IF(AA14:AI14&gt;0,AA14:AI14))</f>
        <v>1325000</v>
      </c>
      <c r="AM14" s="19" cm="1">
        <f t="array" ref="AM14">AVERAGE(IF(AA14:AI14&gt;0,AA14:AI14))</f>
        <v>796458.33333333337</v>
      </c>
      <c r="AN14" s="19" cm="1">
        <f t="array" ref="AN14">STDEVA(IF(AA14:AI14&gt;0,AA14:AI14))</f>
        <v>502866.05838957423</v>
      </c>
      <c r="AO14" s="19">
        <f t="shared" si="42"/>
        <v>293592.27494375914</v>
      </c>
      <c r="AP14" s="19">
        <f t="shared" si="43"/>
        <v>1299324.3917229075</v>
      </c>
      <c r="AQ14" s="26"/>
      <c r="AR14" s="19">
        <f t="shared" si="13"/>
        <v>400000</v>
      </c>
      <c r="AS14" s="19" t="str">
        <f t="shared" si="14"/>
        <v>NA</v>
      </c>
      <c r="AT14" s="19">
        <f t="shared" si="15"/>
        <v>1203000</v>
      </c>
      <c r="AU14" s="19">
        <f t="shared" si="16"/>
        <v>1220000</v>
      </c>
      <c r="AV14" s="19">
        <f t="shared" si="17"/>
        <v>416097</v>
      </c>
      <c r="AW14" s="19" t="str">
        <f t="shared" si="18"/>
        <v>NA</v>
      </c>
      <c r="AX14" s="19" t="str">
        <f t="shared" si="19"/>
        <v>NA</v>
      </c>
      <c r="AY14" s="19" t="str">
        <f t="shared" si="20"/>
        <v>NA</v>
      </c>
      <c r="AZ14" s="19" t="str">
        <f t="shared" si="21"/>
        <v>NA</v>
      </c>
      <c r="BB14" s="50">
        <f t="shared" si="50"/>
        <v>809774</v>
      </c>
      <c r="BC14" s="50">
        <f t="shared" si="44"/>
        <v>809549</v>
      </c>
      <c r="BD14" s="50">
        <f t="shared" si="45"/>
        <v>703024</v>
      </c>
      <c r="BE14" s="50">
        <f t="shared" si="46"/>
        <v>809774</v>
      </c>
      <c r="BF14" s="50">
        <f t="shared" si="47"/>
        <v>610294</v>
      </c>
      <c r="BH14" s="49">
        <f t="shared" si="22"/>
        <v>809774</v>
      </c>
      <c r="BI14" s="49">
        <f t="shared" si="23"/>
        <v>809549</v>
      </c>
      <c r="BJ14" s="49">
        <f t="shared" si="24"/>
        <v>703024</v>
      </c>
      <c r="BK14" s="49">
        <f t="shared" si="25"/>
        <v>809774</v>
      </c>
      <c r="BL14" s="49">
        <f t="shared" si="26"/>
        <v>610294</v>
      </c>
      <c r="BN14" s="23" t="str">
        <f t="shared" si="48"/>
        <v>Media Armónica</v>
      </c>
      <c r="BO14" s="49">
        <f t="shared" si="49"/>
        <v>610294</v>
      </c>
      <c r="BQ14" s="48"/>
    </row>
    <row r="15" spans="2:69" ht="37.5" x14ac:dyDescent="0.25">
      <c r="B15" s="14">
        <v>5</v>
      </c>
      <c r="C15" s="7" t="s">
        <v>52</v>
      </c>
      <c r="D15" s="7" t="s">
        <v>53</v>
      </c>
      <c r="E15" s="24" t="s">
        <v>54</v>
      </c>
      <c r="F15" s="8" t="s">
        <v>42</v>
      </c>
      <c r="G15" s="27">
        <v>1</v>
      </c>
      <c r="H15" s="25">
        <v>400000</v>
      </c>
      <c r="I15" s="9">
        <f t="shared" si="28"/>
        <v>400000</v>
      </c>
      <c r="J15" s="25">
        <v>1325000</v>
      </c>
      <c r="K15" s="9">
        <f t="shared" si="51"/>
        <v>1325000</v>
      </c>
      <c r="L15" s="25">
        <v>1203000</v>
      </c>
      <c r="M15" s="9">
        <f t="shared" si="30"/>
        <v>1203000</v>
      </c>
      <c r="N15" s="25">
        <v>1220000</v>
      </c>
      <c r="O15" s="9">
        <f t="shared" si="31"/>
        <v>1220000</v>
      </c>
      <c r="P15" s="25">
        <v>494423</v>
      </c>
      <c r="Q15" s="9">
        <f t="shared" si="32"/>
        <v>494423</v>
      </c>
      <c r="R15" s="45">
        <v>214653</v>
      </c>
      <c r="S15" s="9">
        <f t="shared" si="1"/>
        <v>214653</v>
      </c>
      <c r="T15" s="25"/>
      <c r="U15" s="9">
        <f t="shared" si="2"/>
        <v>0</v>
      </c>
      <c r="V15" s="25"/>
      <c r="W15" s="9">
        <f t="shared" si="3"/>
        <v>0</v>
      </c>
      <c r="X15" s="25"/>
      <c r="Y15" s="9">
        <f t="shared" si="4"/>
        <v>0</v>
      </c>
      <c r="AA15" s="47">
        <f t="shared" si="33"/>
        <v>400000</v>
      </c>
      <c r="AB15" s="47">
        <f t="shared" si="34"/>
        <v>1325000</v>
      </c>
      <c r="AC15" s="47">
        <f t="shared" si="35"/>
        <v>1203000</v>
      </c>
      <c r="AD15" s="47">
        <f t="shared" si="36"/>
        <v>1220000</v>
      </c>
      <c r="AE15" s="47">
        <f t="shared" si="37"/>
        <v>494423</v>
      </c>
      <c r="AF15" s="47">
        <f t="shared" si="38"/>
        <v>214653</v>
      </c>
      <c r="AG15" s="18">
        <f t="shared" si="39"/>
        <v>0</v>
      </c>
      <c r="AH15" s="18">
        <f t="shared" si="40"/>
        <v>0</v>
      </c>
      <c r="AI15" s="18">
        <f t="shared" si="41"/>
        <v>0</v>
      </c>
      <c r="AJ15" s="26"/>
      <c r="AK15" s="18" cm="1">
        <f t="array" ref="AK15">+MIN(IF(AA15:AI15&gt;0,AA15:AI15))</f>
        <v>214653</v>
      </c>
      <c r="AL15" s="18" cm="1">
        <f t="array" ref="AL15">MAX(IF(AA15:AI15&gt;0,AA15:AI15))</f>
        <v>1325000</v>
      </c>
      <c r="AM15" s="19" cm="1">
        <f t="array" ref="AM15">AVERAGE(IF(AA15:AI15&gt;0,AA15:AI15))</f>
        <v>809512.66666666663</v>
      </c>
      <c r="AN15" s="19" cm="1">
        <f t="array" ref="AN15">STDEVA(IF(AA15:AI15&gt;0,AA15:AI15))</f>
        <v>491914.51866667514</v>
      </c>
      <c r="AO15" s="19">
        <f t="shared" si="42"/>
        <v>317598.14799999149</v>
      </c>
      <c r="AP15" s="19">
        <f t="shared" si="43"/>
        <v>1301427.1853333418</v>
      </c>
      <c r="AQ15" s="26"/>
      <c r="AR15" s="19">
        <f t="shared" si="13"/>
        <v>400000</v>
      </c>
      <c r="AS15" s="19" t="str">
        <f t="shared" si="14"/>
        <v>NA</v>
      </c>
      <c r="AT15" s="19">
        <f t="shared" si="15"/>
        <v>1203000</v>
      </c>
      <c r="AU15" s="19">
        <f t="shared" si="16"/>
        <v>1220000</v>
      </c>
      <c r="AV15" s="19">
        <f t="shared" si="17"/>
        <v>494423</v>
      </c>
      <c r="AW15" s="19" t="str">
        <f t="shared" si="18"/>
        <v>NA</v>
      </c>
      <c r="AX15" s="19" t="str">
        <f t="shared" si="19"/>
        <v>NA</v>
      </c>
      <c r="AY15" s="19" t="str">
        <f t="shared" si="20"/>
        <v>NA</v>
      </c>
      <c r="AZ15" s="19" t="str">
        <f t="shared" si="21"/>
        <v>NA</v>
      </c>
      <c r="BB15" s="50">
        <f t="shared" si="50"/>
        <v>829356</v>
      </c>
      <c r="BC15" s="50">
        <f t="shared" si="44"/>
        <v>848712</v>
      </c>
      <c r="BD15" s="50">
        <f t="shared" si="45"/>
        <v>734000</v>
      </c>
      <c r="BE15" s="50">
        <f t="shared" si="46"/>
        <v>829356</v>
      </c>
      <c r="BF15" s="50">
        <f t="shared" si="47"/>
        <v>647932</v>
      </c>
      <c r="BH15" s="49">
        <f t="shared" si="22"/>
        <v>829356</v>
      </c>
      <c r="BI15" s="49">
        <f t="shared" si="23"/>
        <v>848712</v>
      </c>
      <c r="BJ15" s="49">
        <f t="shared" si="24"/>
        <v>734000</v>
      </c>
      <c r="BK15" s="49">
        <f t="shared" si="25"/>
        <v>829356</v>
      </c>
      <c r="BL15" s="49">
        <f t="shared" si="26"/>
        <v>647932</v>
      </c>
      <c r="BN15" s="23" t="str">
        <f t="shared" si="48"/>
        <v>Media Armónica</v>
      </c>
      <c r="BO15" s="49">
        <f t="shared" si="49"/>
        <v>647932</v>
      </c>
      <c r="BQ15" s="48"/>
    </row>
    <row r="16" spans="2:69" ht="28.5" x14ac:dyDescent="0.25">
      <c r="B16" s="14">
        <v>6</v>
      </c>
      <c r="C16" s="7" t="s">
        <v>55</v>
      </c>
      <c r="D16" s="7" t="s">
        <v>56</v>
      </c>
      <c r="E16" s="24" t="s">
        <v>57</v>
      </c>
      <c r="F16" s="8" t="s">
        <v>42</v>
      </c>
      <c r="G16" s="27">
        <v>2</v>
      </c>
      <c r="H16" s="25">
        <v>400000</v>
      </c>
      <c r="I16" s="9">
        <f t="shared" si="28"/>
        <v>800000</v>
      </c>
      <c r="J16" s="25">
        <v>1325000</v>
      </c>
      <c r="K16" s="9">
        <f t="shared" si="51"/>
        <v>2650000</v>
      </c>
      <c r="L16" s="25">
        <v>1203000</v>
      </c>
      <c r="M16" s="9">
        <f t="shared" si="30"/>
        <v>2406000</v>
      </c>
      <c r="N16" s="25">
        <v>1220000</v>
      </c>
      <c r="O16" s="9">
        <f t="shared" si="31"/>
        <v>2440000</v>
      </c>
      <c r="P16" s="25">
        <v>412177</v>
      </c>
      <c r="Q16" s="9">
        <f t="shared" si="32"/>
        <v>824354</v>
      </c>
      <c r="R16" s="45">
        <v>357755</v>
      </c>
      <c r="S16" s="9">
        <f t="shared" si="1"/>
        <v>715510</v>
      </c>
      <c r="T16" s="25"/>
      <c r="U16" s="9">
        <f t="shared" si="2"/>
        <v>0</v>
      </c>
      <c r="V16" s="25"/>
      <c r="W16" s="9">
        <f t="shared" si="3"/>
        <v>0</v>
      </c>
      <c r="X16" s="25"/>
      <c r="Y16" s="9">
        <f t="shared" si="4"/>
        <v>0</v>
      </c>
      <c r="AA16" s="47">
        <f t="shared" si="33"/>
        <v>400000</v>
      </c>
      <c r="AB16" s="47">
        <f t="shared" si="34"/>
        <v>1325000</v>
      </c>
      <c r="AC16" s="47">
        <f t="shared" si="35"/>
        <v>1203000</v>
      </c>
      <c r="AD16" s="47">
        <f t="shared" si="36"/>
        <v>1220000</v>
      </c>
      <c r="AE16" s="47">
        <f t="shared" si="37"/>
        <v>412177</v>
      </c>
      <c r="AF16" s="47">
        <f t="shared" si="38"/>
        <v>357755</v>
      </c>
      <c r="AG16" s="18">
        <f t="shared" si="39"/>
        <v>0</v>
      </c>
      <c r="AH16" s="18">
        <f t="shared" si="40"/>
        <v>0</v>
      </c>
      <c r="AI16" s="18">
        <f t="shared" si="41"/>
        <v>0</v>
      </c>
      <c r="AJ16" s="26"/>
      <c r="AK16" s="18" cm="1">
        <f t="array" ref="AK16">+MIN(IF(AA16:AI16&gt;0,AA16:AI16))</f>
        <v>357755</v>
      </c>
      <c r="AL16" s="18" cm="1">
        <f t="array" ref="AL16">MAX(IF(AA16:AI16&gt;0,AA16:AI16))</f>
        <v>1325000</v>
      </c>
      <c r="AM16" s="19" cm="1">
        <f t="array" ref="AM16">AVERAGE(IF(AA16:AI16&gt;0,AA16:AI16))</f>
        <v>819655.33333333337</v>
      </c>
      <c r="AN16" s="19" cm="1">
        <f t="array" ref="AN16">STDEVA(IF(AA16:AI16&gt;0,AA16:AI16))</f>
        <v>472885.46744076064</v>
      </c>
      <c r="AO16" s="19">
        <f t="shared" si="42"/>
        <v>346769.86589257274</v>
      </c>
      <c r="AP16" s="19">
        <f t="shared" si="43"/>
        <v>1292540.800774094</v>
      </c>
      <c r="AQ16" s="26"/>
      <c r="AR16" s="19">
        <f t="shared" si="13"/>
        <v>400000</v>
      </c>
      <c r="AS16" s="19" t="str">
        <f t="shared" si="14"/>
        <v>NA</v>
      </c>
      <c r="AT16" s="19">
        <f t="shared" si="15"/>
        <v>1203000</v>
      </c>
      <c r="AU16" s="19">
        <f t="shared" si="16"/>
        <v>1220000</v>
      </c>
      <c r="AV16" s="19">
        <f t="shared" si="17"/>
        <v>412177</v>
      </c>
      <c r="AW16" s="19">
        <f t="shared" si="18"/>
        <v>357755</v>
      </c>
      <c r="AX16" s="19" t="str">
        <f t="shared" si="19"/>
        <v>NA</v>
      </c>
      <c r="AY16" s="19" t="str">
        <f t="shared" si="20"/>
        <v>NA</v>
      </c>
      <c r="AZ16" s="19" t="str">
        <f t="shared" si="21"/>
        <v>NA</v>
      </c>
      <c r="BB16" s="50">
        <f t="shared" si="50"/>
        <v>718586</v>
      </c>
      <c r="BC16" s="50">
        <f t="shared" si="44"/>
        <v>412177</v>
      </c>
      <c r="BD16" s="50">
        <f t="shared" si="45"/>
        <v>613015</v>
      </c>
      <c r="BE16" s="50">
        <f t="shared" si="46"/>
        <v>718586</v>
      </c>
      <c r="BF16" s="50">
        <f t="shared" si="47"/>
        <v>533488</v>
      </c>
      <c r="BH16" s="49">
        <f t="shared" si="22"/>
        <v>1437172</v>
      </c>
      <c r="BI16" s="49">
        <f t="shared" si="23"/>
        <v>824354</v>
      </c>
      <c r="BJ16" s="49">
        <f t="shared" si="24"/>
        <v>1226030</v>
      </c>
      <c r="BK16" s="49">
        <f t="shared" si="25"/>
        <v>1437172</v>
      </c>
      <c r="BL16" s="49">
        <f t="shared" si="26"/>
        <v>1066976</v>
      </c>
      <c r="BN16" s="23" t="str">
        <f t="shared" si="48"/>
        <v>Mediana estadística</v>
      </c>
      <c r="BO16" s="49">
        <f t="shared" si="49"/>
        <v>824354</v>
      </c>
      <c r="BQ16" s="48"/>
    </row>
    <row r="17" spans="2:69" ht="37.5" x14ac:dyDescent="0.25">
      <c r="B17" s="14">
        <v>7</v>
      </c>
      <c r="C17" s="7" t="s">
        <v>58</v>
      </c>
      <c r="D17" s="7" t="s">
        <v>59</v>
      </c>
      <c r="E17" s="24" t="s">
        <v>60</v>
      </c>
      <c r="F17" s="8" t="s">
        <v>42</v>
      </c>
      <c r="G17" s="27">
        <v>8</v>
      </c>
      <c r="H17" s="25">
        <v>400000</v>
      </c>
      <c r="I17" s="9">
        <f t="shared" si="28"/>
        <v>3200000</v>
      </c>
      <c r="J17" s="25">
        <v>1325000</v>
      </c>
      <c r="K17" s="9">
        <f t="shared" si="51"/>
        <v>10600000</v>
      </c>
      <c r="L17" s="25">
        <v>1203000</v>
      </c>
      <c r="M17" s="9">
        <f t="shared" si="30"/>
        <v>9624000</v>
      </c>
      <c r="N17" s="25">
        <v>1220000</v>
      </c>
      <c r="O17" s="9">
        <f t="shared" si="31"/>
        <v>9760000</v>
      </c>
      <c r="P17" s="25">
        <v>443796</v>
      </c>
      <c r="Q17" s="9">
        <f t="shared" si="32"/>
        <v>3550368</v>
      </c>
      <c r="R17" s="45">
        <v>357755</v>
      </c>
      <c r="S17" s="9">
        <f t="shared" si="1"/>
        <v>2862040</v>
      </c>
      <c r="T17" s="25"/>
      <c r="U17" s="9">
        <f t="shared" si="2"/>
        <v>0</v>
      </c>
      <c r="V17" s="25"/>
      <c r="W17" s="9">
        <f t="shared" si="3"/>
        <v>0</v>
      </c>
      <c r="X17" s="25"/>
      <c r="Y17" s="9">
        <f t="shared" si="4"/>
        <v>0</v>
      </c>
      <c r="AA17" s="47">
        <f t="shared" si="33"/>
        <v>400000</v>
      </c>
      <c r="AB17" s="47">
        <f t="shared" si="34"/>
        <v>1325000</v>
      </c>
      <c r="AC17" s="47">
        <f t="shared" si="35"/>
        <v>1203000</v>
      </c>
      <c r="AD17" s="47">
        <f t="shared" si="36"/>
        <v>1220000</v>
      </c>
      <c r="AE17" s="47">
        <f t="shared" si="37"/>
        <v>443796</v>
      </c>
      <c r="AF17" s="47">
        <f t="shared" si="38"/>
        <v>357755</v>
      </c>
      <c r="AG17" s="18">
        <f t="shared" si="39"/>
        <v>0</v>
      </c>
      <c r="AH17" s="18">
        <f t="shared" si="40"/>
        <v>0</v>
      </c>
      <c r="AI17" s="18">
        <f t="shared" si="41"/>
        <v>0</v>
      </c>
      <c r="AJ17" s="26"/>
      <c r="AK17" s="18" cm="1">
        <f t="array" ref="AK17">+MIN(IF(AA17:AI17&gt;0,AA17:AI17))</f>
        <v>357755</v>
      </c>
      <c r="AL17" s="18" cm="1">
        <f t="array" ref="AL17">MAX(IF(AA17:AI17&gt;0,AA17:AI17))</f>
        <v>1325000</v>
      </c>
      <c r="AM17" s="19" cm="1">
        <f t="array" ref="AM17">AVERAGE(IF(AA17:AI17&gt;0,AA17:AI17))</f>
        <v>824925.16666666663</v>
      </c>
      <c r="AN17" s="19" cm="1">
        <f t="array" ref="AN17">STDEVA(IF(AA17:AI17&gt;0,AA17:AI17))</f>
        <v>467582.79396077729</v>
      </c>
      <c r="AO17" s="19">
        <f t="shared" si="42"/>
        <v>357342.37270588934</v>
      </c>
      <c r="AP17" s="19">
        <f t="shared" si="43"/>
        <v>1292507.9606274439</v>
      </c>
      <c r="AQ17" s="26"/>
      <c r="AR17" s="19">
        <f t="shared" si="13"/>
        <v>400000</v>
      </c>
      <c r="AS17" s="19" t="str">
        <f t="shared" si="14"/>
        <v>NA</v>
      </c>
      <c r="AT17" s="19">
        <f t="shared" si="15"/>
        <v>1203000</v>
      </c>
      <c r="AU17" s="19">
        <f t="shared" si="16"/>
        <v>1220000</v>
      </c>
      <c r="AV17" s="19">
        <f t="shared" si="17"/>
        <v>443796</v>
      </c>
      <c r="AW17" s="19">
        <f t="shared" si="18"/>
        <v>357755</v>
      </c>
      <c r="AX17" s="19" t="str">
        <f t="shared" si="19"/>
        <v>NA</v>
      </c>
      <c r="AY17" s="19" t="str">
        <f t="shared" si="20"/>
        <v>NA</v>
      </c>
      <c r="AZ17" s="19" t="str">
        <f t="shared" si="21"/>
        <v>NA</v>
      </c>
      <c r="BB17" s="50">
        <f t="shared" si="50"/>
        <v>724910</v>
      </c>
      <c r="BC17" s="50">
        <f t="shared" si="44"/>
        <v>443796</v>
      </c>
      <c r="BD17" s="50">
        <f t="shared" si="45"/>
        <v>622144</v>
      </c>
      <c r="BE17" s="50">
        <f t="shared" si="46"/>
        <v>724910</v>
      </c>
      <c r="BF17" s="50">
        <f t="shared" si="47"/>
        <v>543512</v>
      </c>
      <c r="BH17" s="49">
        <f t="shared" si="22"/>
        <v>5799280</v>
      </c>
      <c r="BI17" s="49">
        <f t="shared" si="23"/>
        <v>3550368</v>
      </c>
      <c r="BJ17" s="49">
        <f t="shared" si="24"/>
        <v>4977152</v>
      </c>
      <c r="BK17" s="49">
        <f t="shared" si="25"/>
        <v>5799280</v>
      </c>
      <c r="BL17" s="49">
        <f t="shared" si="26"/>
        <v>4348096</v>
      </c>
      <c r="BN17" s="23" t="str">
        <f t="shared" si="48"/>
        <v>Mediana estadística</v>
      </c>
      <c r="BO17" s="49">
        <f t="shared" si="49"/>
        <v>3550368</v>
      </c>
      <c r="BQ17" s="48"/>
    </row>
    <row r="18" spans="2:69" ht="28.5" x14ac:dyDescent="0.25">
      <c r="B18" s="14">
        <v>8</v>
      </c>
      <c r="C18" s="7" t="s">
        <v>61</v>
      </c>
      <c r="D18" s="7" t="s">
        <v>62</v>
      </c>
      <c r="E18" s="24" t="s">
        <v>63</v>
      </c>
      <c r="F18" s="8" t="s">
        <v>42</v>
      </c>
      <c r="G18" s="27">
        <v>7</v>
      </c>
      <c r="H18" s="25">
        <v>400000</v>
      </c>
      <c r="I18" s="9">
        <f t="shared" si="28"/>
        <v>2800000</v>
      </c>
      <c r="J18" s="25">
        <v>1325000</v>
      </c>
      <c r="K18" s="9">
        <f t="shared" si="51"/>
        <v>9275000</v>
      </c>
      <c r="L18" s="25">
        <v>1203000</v>
      </c>
      <c r="M18" s="9">
        <f t="shared" si="30"/>
        <v>8421000</v>
      </c>
      <c r="N18" s="25">
        <v>1220000</v>
      </c>
      <c r="O18" s="9">
        <f t="shared" si="31"/>
        <v>8540000</v>
      </c>
      <c r="P18" s="25">
        <v>427329</v>
      </c>
      <c r="Q18" s="9">
        <f t="shared" si="32"/>
        <v>2991303</v>
      </c>
      <c r="R18" s="45">
        <v>357755</v>
      </c>
      <c r="S18" s="9">
        <f t="shared" si="1"/>
        <v>2504285</v>
      </c>
      <c r="T18" s="25"/>
      <c r="U18" s="9">
        <f t="shared" si="2"/>
        <v>0</v>
      </c>
      <c r="V18" s="25"/>
      <c r="W18" s="9">
        <f t="shared" si="3"/>
        <v>0</v>
      </c>
      <c r="X18" s="25"/>
      <c r="Y18" s="9">
        <f t="shared" si="4"/>
        <v>0</v>
      </c>
      <c r="AA18" s="47">
        <f t="shared" si="33"/>
        <v>400000</v>
      </c>
      <c r="AB18" s="47">
        <f t="shared" si="34"/>
        <v>1325000</v>
      </c>
      <c r="AC18" s="47">
        <f t="shared" si="35"/>
        <v>1203000</v>
      </c>
      <c r="AD18" s="47">
        <f t="shared" si="36"/>
        <v>1220000</v>
      </c>
      <c r="AE18" s="47">
        <f t="shared" si="37"/>
        <v>427329</v>
      </c>
      <c r="AF18" s="47">
        <f t="shared" si="38"/>
        <v>357755</v>
      </c>
      <c r="AG18" s="18">
        <f t="shared" si="39"/>
        <v>0</v>
      </c>
      <c r="AH18" s="18">
        <f t="shared" si="40"/>
        <v>0</v>
      </c>
      <c r="AI18" s="18">
        <f t="shared" si="41"/>
        <v>0</v>
      </c>
      <c r="AJ18" s="26"/>
      <c r="AK18" s="18" cm="1">
        <f t="array" ref="AK18">+MIN(IF(AA18:AI18&gt;0,AA18:AI18))</f>
        <v>357755</v>
      </c>
      <c r="AL18" s="18" cm="1">
        <f t="array" ref="AL18">MAX(IF(AA18:AI18&gt;0,AA18:AI18))</f>
        <v>1325000</v>
      </c>
      <c r="AM18" s="19" cm="1">
        <f t="array" ref="AM18">AVERAGE(IF(AA18:AI18&gt;0,AA18:AI18))</f>
        <v>822180.66666666663</v>
      </c>
      <c r="AN18" s="19" cm="1">
        <f t="array" ref="AN18">STDEVA(IF(AA18:AI18&gt;0,AA18:AI18))</f>
        <v>470307.64876266546</v>
      </c>
      <c r="AO18" s="19">
        <f t="shared" si="42"/>
        <v>351873.01790400117</v>
      </c>
      <c r="AP18" s="19">
        <f t="shared" si="43"/>
        <v>1292488.3154293322</v>
      </c>
      <c r="AQ18" s="26"/>
      <c r="AR18" s="19">
        <f t="shared" si="13"/>
        <v>400000</v>
      </c>
      <c r="AS18" s="19" t="str">
        <f t="shared" si="14"/>
        <v>NA</v>
      </c>
      <c r="AT18" s="19">
        <f t="shared" si="15"/>
        <v>1203000</v>
      </c>
      <c r="AU18" s="19">
        <f t="shared" si="16"/>
        <v>1220000</v>
      </c>
      <c r="AV18" s="19">
        <f t="shared" si="17"/>
        <v>427329</v>
      </c>
      <c r="AW18" s="19">
        <f t="shared" si="18"/>
        <v>357755</v>
      </c>
      <c r="AX18" s="19" t="str">
        <f t="shared" si="19"/>
        <v>NA</v>
      </c>
      <c r="AY18" s="19" t="str">
        <f t="shared" si="20"/>
        <v>NA</v>
      </c>
      <c r="AZ18" s="19" t="str">
        <f t="shared" si="21"/>
        <v>NA</v>
      </c>
      <c r="BB18" s="50">
        <f t="shared" si="50"/>
        <v>721617</v>
      </c>
      <c r="BC18" s="50">
        <f t="shared" si="44"/>
        <v>427329</v>
      </c>
      <c r="BD18" s="50">
        <f t="shared" si="45"/>
        <v>617457</v>
      </c>
      <c r="BE18" s="50">
        <f t="shared" si="46"/>
        <v>721617</v>
      </c>
      <c r="BF18" s="50">
        <f t="shared" si="47"/>
        <v>538430</v>
      </c>
      <c r="BH18" s="49">
        <f t="shared" si="22"/>
        <v>5051319</v>
      </c>
      <c r="BI18" s="49">
        <f t="shared" si="23"/>
        <v>2991303</v>
      </c>
      <c r="BJ18" s="49">
        <f t="shared" si="24"/>
        <v>4322199</v>
      </c>
      <c r="BK18" s="49">
        <f t="shared" si="25"/>
        <v>5051319</v>
      </c>
      <c r="BL18" s="49">
        <f t="shared" si="26"/>
        <v>3769010</v>
      </c>
      <c r="BN18" s="23" t="str">
        <f t="shared" si="48"/>
        <v>Mediana estadística</v>
      </c>
      <c r="BO18" s="49">
        <f t="shared" si="49"/>
        <v>2991303</v>
      </c>
      <c r="BQ18" s="48"/>
    </row>
    <row r="19" spans="2:69" ht="28.5" x14ac:dyDescent="0.25">
      <c r="B19" s="14">
        <v>9</v>
      </c>
      <c r="C19" s="12" t="s">
        <v>64</v>
      </c>
      <c r="D19" s="12" t="s">
        <v>65</v>
      </c>
      <c r="E19" s="24" t="s">
        <v>66</v>
      </c>
      <c r="F19" s="8" t="s">
        <v>42</v>
      </c>
      <c r="G19" s="27">
        <v>6</v>
      </c>
      <c r="H19" s="25">
        <v>400000</v>
      </c>
      <c r="I19" s="9">
        <f t="shared" si="28"/>
        <v>2400000</v>
      </c>
      <c r="J19" s="25">
        <v>1325000</v>
      </c>
      <c r="K19" s="9">
        <f t="shared" si="51"/>
        <v>7950000</v>
      </c>
      <c r="L19" s="25">
        <v>1203000</v>
      </c>
      <c r="M19" s="9">
        <f t="shared" si="30"/>
        <v>7218000</v>
      </c>
      <c r="N19" s="25">
        <v>1220000</v>
      </c>
      <c r="O19" s="9">
        <f t="shared" si="31"/>
        <v>7320000</v>
      </c>
      <c r="P19" s="25">
        <v>472022</v>
      </c>
      <c r="Q19" s="9">
        <f t="shared" si="32"/>
        <v>2832132</v>
      </c>
      <c r="R19" s="45">
        <v>357755</v>
      </c>
      <c r="S19" s="9">
        <f t="shared" si="1"/>
        <v>2146530</v>
      </c>
      <c r="T19" s="25"/>
      <c r="U19" s="9">
        <f t="shared" si="2"/>
        <v>0</v>
      </c>
      <c r="V19" s="25"/>
      <c r="W19" s="9">
        <f t="shared" si="3"/>
        <v>0</v>
      </c>
      <c r="X19" s="25"/>
      <c r="Y19" s="9">
        <f t="shared" si="4"/>
        <v>0</v>
      </c>
      <c r="AA19" s="47">
        <f t="shared" si="33"/>
        <v>400000</v>
      </c>
      <c r="AB19" s="47">
        <f t="shared" si="34"/>
        <v>1325000</v>
      </c>
      <c r="AC19" s="47">
        <f t="shared" si="35"/>
        <v>1203000</v>
      </c>
      <c r="AD19" s="47">
        <f t="shared" si="36"/>
        <v>1220000</v>
      </c>
      <c r="AE19" s="47">
        <f t="shared" si="37"/>
        <v>472022</v>
      </c>
      <c r="AF19" s="47">
        <f t="shared" si="38"/>
        <v>357755</v>
      </c>
      <c r="AG19" s="18">
        <f t="shared" si="39"/>
        <v>0</v>
      </c>
      <c r="AH19" s="18">
        <f t="shared" si="40"/>
        <v>0</v>
      </c>
      <c r="AI19" s="18">
        <f t="shared" si="41"/>
        <v>0</v>
      </c>
      <c r="AJ19" s="26"/>
      <c r="AK19" s="18" cm="1">
        <f t="array" ref="AK19">+MIN(IF(AA19:AI19&gt;0,AA19:AI19))</f>
        <v>357755</v>
      </c>
      <c r="AL19" s="18" cm="1">
        <f t="array" ref="AL19">MAX(IF(AA19:AI19&gt;0,AA19:AI19))</f>
        <v>1325000</v>
      </c>
      <c r="AM19" s="19" cm="1">
        <f t="array" ref="AM19">AVERAGE(IF(AA19:AI19&gt;0,AA19:AI19))</f>
        <v>829629.5</v>
      </c>
      <c r="AN19" s="19" cm="1">
        <f t="array" ref="AN19">STDEVA(IF(AA19:AI19&gt;0,AA19:AI19))</f>
        <v>463101.88185484626</v>
      </c>
      <c r="AO19" s="19">
        <f t="shared" si="42"/>
        <v>366527.61814515374</v>
      </c>
      <c r="AP19" s="19">
        <f t="shared" si="43"/>
        <v>1292731.3818548461</v>
      </c>
      <c r="AQ19" s="26"/>
      <c r="AR19" s="19">
        <f t="shared" si="13"/>
        <v>400000</v>
      </c>
      <c r="AS19" s="19" t="str">
        <f t="shared" si="14"/>
        <v>NA</v>
      </c>
      <c r="AT19" s="19">
        <f t="shared" si="15"/>
        <v>1203000</v>
      </c>
      <c r="AU19" s="19">
        <f t="shared" si="16"/>
        <v>1220000</v>
      </c>
      <c r="AV19" s="19">
        <f t="shared" si="17"/>
        <v>472022</v>
      </c>
      <c r="AW19" s="19" t="str">
        <f t="shared" si="18"/>
        <v>NA</v>
      </c>
      <c r="AX19" s="19" t="str">
        <f t="shared" si="19"/>
        <v>NA</v>
      </c>
      <c r="AY19" s="19" t="str">
        <f t="shared" si="20"/>
        <v>NA</v>
      </c>
      <c r="AZ19" s="19" t="str">
        <f t="shared" si="21"/>
        <v>NA</v>
      </c>
      <c r="BB19" s="50">
        <f t="shared" si="50"/>
        <v>823756</v>
      </c>
      <c r="BC19" s="50">
        <f t="shared" si="44"/>
        <v>837511</v>
      </c>
      <c r="BD19" s="50">
        <f t="shared" si="45"/>
        <v>725541</v>
      </c>
      <c r="BE19" s="50">
        <f t="shared" si="46"/>
        <v>823756</v>
      </c>
      <c r="BF19" s="50">
        <f t="shared" si="47"/>
        <v>638012</v>
      </c>
      <c r="BH19" s="49">
        <f t="shared" si="22"/>
        <v>4942536</v>
      </c>
      <c r="BI19" s="49">
        <f t="shared" si="23"/>
        <v>5025066</v>
      </c>
      <c r="BJ19" s="49">
        <f t="shared" si="24"/>
        <v>4353246</v>
      </c>
      <c r="BK19" s="49">
        <f t="shared" si="25"/>
        <v>4942536</v>
      </c>
      <c r="BL19" s="49">
        <f t="shared" si="26"/>
        <v>3828072</v>
      </c>
      <c r="BN19" s="23" t="str">
        <f t="shared" si="48"/>
        <v>Media Armónica</v>
      </c>
      <c r="BO19" s="49">
        <f t="shared" si="49"/>
        <v>3828072</v>
      </c>
      <c r="BQ19" s="48"/>
    </row>
    <row r="20" spans="2:69" ht="18.75" x14ac:dyDescent="0.25">
      <c r="B20" s="14">
        <v>10</v>
      </c>
      <c r="C20" s="12" t="s">
        <v>67</v>
      </c>
      <c r="D20" s="12" t="s">
        <v>68</v>
      </c>
      <c r="E20" s="24" t="s">
        <v>69</v>
      </c>
      <c r="F20" s="8" t="s">
        <v>42</v>
      </c>
      <c r="G20" s="27">
        <v>8</v>
      </c>
      <c r="H20" s="25">
        <v>400000</v>
      </c>
      <c r="I20" s="9">
        <f t="shared" si="28"/>
        <v>3200000</v>
      </c>
      <c r="J20" s="25">
        <v>1325000</v>
      </c>
      <c r="K20" s="9">
        <f t="shared" si="51"/>
        <v>10600000</v>
      </c>
      <c r="L20" s="25">
        <v>1203000</v>
      </c>
      <c r="M20" s="9">
        <f t="shared" si="30"/>
        <v>9624000</v>
      </c>
      <c r="N20" s="25">
        <v>1220000</v>
      </c>
      <c r="O20" s="9">
        <f t="shared" si="31"/>
        <v>9760000</v>
      </c>
      <c r="P20" s="25">
        <v>459353</v>
      </c>
      <c r="Q20" s="9">
        <f t="shared" si="32"/>
        <v>3674824</v>
      </c>
      <c r="R20" s="45">
        <v>357755</v>
      </c>
      <c r="S20" s="9">
        <f t="shared" si="1"/>
        <v>2862040</v>
      </c>
      <c r="T20" s="25"/>
      <c r="U20" s="9">
        <f t="shared" si="2"/>
        <v>0</v>
      </c>
      <c r="V20" s="25"/>
      <c r="W20" s="9">
        <f t="shared" si="3"/>
        <v>0</v>
      </c>
      <c r="X20" s="25"/>
      <c r="Y20" s="9">
        <f t="shared" si="4"/>
        <v>0</v>
      </c>
      <c r="AA20" s="47">
        <f t="shared" si="33"/>
        <v>400000</v>
      </c>
      <c r="AB20" s="47">
        <f t="shared" si="34"/>
        <v>1325000</v>
      </c>
      <c r="AC20" s="47">
        <f t="shared" si="35"/>
        <v>1203000</v>
      </c>
      <c r="AD20" s="47">
        <f t="shared" si="36"/>
        <v>1220000</v>
      </c>
      <c r="AE20" s="47">
        <f t="shared" si="37"/>
        <v>459353</v>
      </c>
      <c r="AF20" s="47">
        <f t="shared" si="38"/>
        <v>357755</v>
      </c>
      <c r="AG20" s="18">
        <f t="shared" si="39"/>
        <v>0</v>
      </c>
      <c r="AH20" s="18">
        <f t="shared" si="40"/>
        <v>0</v>
      </c>
      <c r="AI20" s="18">
        <f t="shared" si="41"/>
        <v>0</v>
      </c>
      <c r="AJ20" s="26"/>
      <c r="AK20" s="18" cm="1">
        <f t="array" ref="AK20">+MIN(IF(AA20:AI20&gt;0,AA20:AI20))</f>
        <v>357755</v>
      </c>
      <c r="AL20" s="18" cm="1">
        <f t="array" ref="AL20">MAX(IF(AA20:AI20&gt;0,AA20:AI20))</f>
        <v>1325000</v>
      </c>
      <c r="AM20" s="19" cm="1">
        <f t="array" ref="AM20">AVERAGE(IF(AA20:AI20&gt;0,AA20:AI20))</f>
        <v>827518</v>
      </c>
      <c r="AN20" s="19" cm="1">
        <f t="array" ref="AN20">STDEVA(IF(AA20:AI20&gt;0,AA20:AI20))</f>
        <v>465083.12734176888</v>
      </c>
      <c r="AO20" s="19">
        <f t="shared" si="42"/>
        <v>362434.87265823112</v>
      </c>
      <c r="AP20" s="19">
        <f t="shared" si="43"/>
        <v>1292601.1273417689</v>
      </c>
      <c r="AQ20" s="26"/>
      <c r="AR20" s="19">
        <f t="shared" si="13"/>
        <v>400000</v>
      </c>
      <c r="AS20" s="19" t="str">
        <f t="shared" si="14"/>
        <v>NA</v>
      </c>
      <c r="AT20" s="19">
        <f t="shared" si="15"/>
        <v>1203000</v>
      </c>
      <c r="AU20" s="19">
        <f t="shared" si="16"/>
        <v>1220000</v>
      </c>
      <c r="AV20" s="19">
        <f t="shared" si="17"/>
        <v>459353</v>
      </c>
      <c r="AW20" s="19" t="str">
        <f t="shared" si="18"/>
        <v>NA</v>
      </c>
      <c r="AX20" s="19" t="str">
        <f t="shared" si="19"/>
        <v>NA</v>
      </c>
      <c r="AY20" s="19" t="str">
        <f t="shared" si="20"/>
        <v>NA</v>
      </c>
      <c r="AZ20" s="19" t="str">
        <f t="shared" si="21"/>
        <v>NA</v>
      </c>
      <c r="BB20" s="50">
        <f t="shared" si="50"/>
        <v>820588</v>
      </c>
      <c r="BC20" s="50">
        <f t="shared" si="44"/>
        <v>831177</v>
      </c>
      <c r="BD20" s="50">
        <f t="shared" si="45"/>
        <v>720623</v>
      </c>
      <c r="BE20" s="50">
        <f t="shared" si="46"/>
        <v>820588</v>
      </c>
      <c r="BF20" s="50">
        <f t="shared" si="47"/>
        <v>632121</v>
      </c>
      <c r="BH20" s="49">
        <f t="shared" si="22"/>
        <v>6564704</v>
      </c>
      <c r="BI20" s="49">
        <f t="shared" si="23"/>
        <v>6649416</v>
      </c>
      <c r="BJ20" s="49">
        <f t="shared" si="24"/>
        <v>5764984</v>
      </c>
      <c r="BK20" s="49">
        <f t="shared" si="25"/>
        <v>6564704</v>
      </c>
      <c r="BL20" s="49">
        <f t="shared" si="26"/>
        <v>5056968</v>
      </c>
      <c r="BN20" s="23" t="str">
        <f t="shared" si="48"/>
        <v>Media Armónica</v>
      </c>
      <c r="BO20" s="49">
        <f t="shared" si="49"/>
        <v>5056968</v>
      </c>
      <c r="BQ20" s="48"/>
    </row>
    <row r="21" spans="2:69" ht="37.5" x14ac:dyDescent="0.25">
      <c r="B21" s="14">
        <v>11</v>
      </c>
      <c r="C21" s="12" t="s">
        <v>70</v>
      </c>
      <c r="D21" s="12" t="s">
        <v>71</v>
      </c>
      <c r="E21" s="24" t="s">
        <v>72</v>
      </c>
      <c r="F21" s="8" t="s">
        <v>42</v>
      </c>
      <c r="G21" s="27">
        <v>8</v>
      </c>
      <c r="H21" s="25">
        <v>400000</v>
      </c>
      <c r="I21" s="9">
        <f t="shared" si="28"/>
        <v>3200000</v>
      </c>
      <c r="J21" s="25">
        <v>1325000</v>
      </c>
      <c r="K21" s="9">
        <f t="shared" si="51"/>
        <v>10600000</v>
      </c>
      <c r="L21" s="25">
        <v>1203000</v>
      </c>
      <c r="M21" s="9">
        <f t="shared" si="30"/>
        <v>9624000</v>
      </c>
      <c r="N21" s="25">
        <v>1220000</v>
      </c>
      <c r="O21" s="9">
        <f t="shared" si="31"/>
        <v>9760000</v>
      </c>
      <c r="P21" s="25">
        <v>447674</v>
      </c>
      <c r="Q21" s="9">
        <f t="shared" si="32"/>
        <v>3581392</v>
      </c>
      <c r="R21" s="45">
        <v>329135</v>
      </c>
      <c r="S21" s="9">
        <f t="shared" si="1"/>
        <v>2633080</v>
      </c>
      <c r="T21" s="25"/>
      <c r="U21" s="9">
        <f t="shared" si="2"/>
        <v>0</v>
      </c>
      <c r="V21" s="25"/>
      <c r="W21" s="9">
        <f t="shared" si="3"/>
        <v>0</v>
      </c>
      <c r="X21" s="25"/>
      <c r="Y21" s="9">
        <f t="shared" si="4"/>
        <v>0</v>
      </c>
      <c r="AA21" s="47">
        <f t="shared" si="33"/>
        <v>400000</v>
      </c>
      <c r="AB21" s="47">
        <f t="shared" si="34"/>
        <v>1325000</v>
      </c>
      <c r="AC21" s="47">
        <f t="shared" si="35"/>
        <v>1203000</v>
      </c>
      <c r="AD21" s="47">
        <f t="shared" si="36"/>
        <v>1220000</v>
      </c>
      <c r="AE21" s="47">
        <f t="shared" si="37"/>
        <v>447674</v>
      </c>
      <c r="AF21" s="47">
        <f t="shared" si="38"/>
        <v>329135</v>
      </c>
      <c r="AG21" s="18">
        <f t="shared" si="39"/>
        <v>0</v>
      </c>
      <c r="AH21" s="18">
        <f t="shared" si="40"/>
        <v>0</v>
      </c>
      <c r="AI21" s="18">
        <f t="shared" si="41"/>
        <v>0</v>
      </c>
      <c r="AJ21" s="26"/>
      <c r="AK21" s="18" cm="1">
        <f t="array" ref="AK21">+MIN(IF(AA21:AI21&gt;0,AA21:AI21))</f>
        <v>329135</v>
      </c>
      <c r="AL21" s="18" cm="1">
        <f t="array" ref="AL21">MAX(IF(AA21:AI21&gt;0,AA21:AI21))</f>
        <v>1325000</v>
      </c>
      <c r="AM21" s="19" cm="1">
        <f t="array" ref="AM21">AVERAGE(IF(AA21:AI21&gt;0,AA21:AI21))</f>
        <v>820801.5</v>
      </c>
      <c r="AN21" s="19" cm="1">
        <f t="array" ref="AN21">STDEVA(IF(AA21:AI21&gt;0,AA21:AI21))</f>
        <v>472797.04823264282</v>
      </c>
      <c r="AO21" s="19">
        <f t="shared" si="42"/>
        <v>348004.45176735718</v>
      </c>
      <c r="AP21" s="19">
        <f t="shared" si="43"/>
        <v>1293598.5482326429</v>
      </c>
      <c r="AQ21" s="26"/>
      <c r="AR21" s="19">
        <f t="shared" si="13"/>
        <v>400000</v>
      </c>
      <c r="AS21" s="19" t="str">
        <f t="shared" si="14"/>
        <v>NA</v>
      </c>
      <c r="AT21" s="19">
        <f t="shared" si="15"/>
        <v>1203000</v>
      </c>
      <c r="AU21" s="19">
        <f t="shared" si="16"/>
        <v>1220000</v>
      </c>
      <c r="AV21" s="19">
        <f t="shared" si="17"/>
        <v>447674</v>
      </c>
      <c r="AW21" s="19" t="str">
        <f t="shared" si="18"/>
        <v>NA</v>
      </c>
      <c r="AX21" s="19" t="str">
        <f t="shared" si="19"/>
        <v>NA</v>
      </c>
      <c r="AY21" s="19" t="str">
        <f t="shared" si="20"/>
        <v>NA</v>
      </c>
      <c r="AZ21" s="19" t="str">
        <f t="shared" si="21"/>
        <v>NA</v>
      </c>
      <c r="BB21" s="50">
        <f t="shared" si="50"/>
        <v>817669</v>
      </c>
      <c r="BC21" s="50">
        <f t="shared" si="44"/>
        <v>825337</v>
      </c>
      <c r="BD21" s="50">
        <f t="shared" si="45"/>
        <v>715998</v>
      </c>
      <c r="BE21" s="50">
        <f t="shared" si="46"/>
        <v>817669</v>
      </c>
      <c r="BF21" s="50">
        <f t="shared" si="47"/>
        <v>626498</v>
      </c>
      <c r="BH21" s="49">
        <f t="shared" si="22"/>
        <v>6541352</v>
      </c>
      <c r="BI21" s="49">
        <f t="shared" si="23"/>
        <v>6602696</v>
      </c>
      <c r="BJ21" s="49">
        <f t="shared" si="24"/>
        <v>5727984</v>
      </c>
      <c r="BK21" s="49">
        <f t="shared" si="25"/>
        <v>6541352</v>
      </c>
      <c r="BL21" s="49">
        <f t="shared" si="26"/>
        <v>5011984</v>
      </c>
      <c r="BN21" s="23" t="str">
        <f t="shared" si="48"/>
        <v>Media Armónica</v>
      </c>
      <c r="BO21" s="49">
        <f t="shared" si="49"/>
        <v>5011984</v>
      </c>
      <c r="BQ21" s="48"/>
    </row>
    <row r="22" spans="2:69" ht="37.5" x14ac:dyDescent="0.25">
      <c r="B22" s="14">
        <v>12</v>
      </c>
      <c r="C22" s="12" t="s">
        <v>73</v>
      </c>
      <c r="D22" s="12" t="s">
        <v>74</v>
      </c>
      <c r="E22" s="24" t="s">
        <v>75</v>
      </c>
      <c r="F22" s="8" t="s">
        <v>42</v>
      </c>
      <c r="G22" s="27">
        <v>1</v>
      </c>
      <c r="H22" s="25">
        <v>400000</v>
      </c>
      <c r="I22" s="9">
        <f t="shared" si="28"/>
        <v>400000</v>
      </c>
      <c r="J22" s="25">
        <v>1325000</v>
      </c>
      <c r="K22" s="9">
        <f t="shared" si="51"/>
        <v>1325000</v>
      </c>
      <c r="L22" s="25">
        <v>1203000</v>
      </c>
      <c r="M22" s="9">
        <f t="shared" si="30"/>
        <v>1203000</v>
      </c>
      <c r="N22" s="25">
        <v>1220000</v>
      </c>
      <c r="O22" s="9">
        <f t="shared" si="31"/>
        <v>1220000</v>
      </c>
      <c r="P22" s="25">
        <v>400281</v>
      </c>
      <c r="Q22" s="9">
        <f t="shared" si="32"/>
        <v>400281</v>
      </c>
      <c r="R22" s="45">
        <v>429306</v>
      </c>
      <c r="S22" s="9">
        <f t="shared" si="1"/>
        <v>429306</v>
      </c>
      <c r="T22" s="25"/>
      <c r="U22" s="9">
        <f t="shared" si="2"/>
        <v>0</v>
      </c>
      <c r="V22" s="25"/>
      <c r="W22" s="9">
        <f t="shared" si="3"/>
        <v>0</v>
      </c>
      <c r="X22" s="25"/>
      <c r="Y22" s="9">
        <f t="shared" si="4"/>
        <v>0</v>
      </c>
      <c r="AA22" s="47">
        <f t="shared" si="33"/>
        <v>400000</v>
      </c>
      <c r="AB22" s="47">
        <f t="shared" si="34"/>
        <v>1325000</v>
      </c>
      <c r="AC22" s="47">
        <f t="shared" si="35"/>
        <v>1203000</v>
      </c>
      <c r="AD22" s="47">
        <f t="shared" si="36"/>
        <v>1220000</v>
      </c>
      <c r="AE22" s="47">
        <f t="shared" si="37"/>
        <v>400281</v>
      </c>
      <c r="AF22" s="47">
        <f t="shared" si="38"/>
        <v>429306</v>
      </c>
      <c r="AG22" s="18">
        <f t="shared" si="39"/>
        <v>0</v>
      </c>
      <c r="AH22" s="18">
        <f t="shared" si="40"/>
        <v>0</v>
      </c>
      <c r="AI22" s="18">
        <f t="shared" si="41"/>
        <v>0</v>
      </c>
      <c r="AJ22" s="26"/>
      <c r="AK22" s="18" cm="1">
        <f t="array" ref="AK22">+MIN(IF(AA22:AI22&gt;0,AA22:AI22))</f>
        <v>400000</v>
      </c>
      <c r="AL22" s="18" cm="1">
        <f t="array" ref="AL22">MAX(IF(AA22:AI22&gt;0,AA22:AI22))</f>
        <v>1325000</v>
      </c>
      <c r="AM22" s="19" cm="1">
        <f t="array" ref="AM22">AVERAGE(IF(AA22:AI22&gt;0,AA22:AI22))</f>
        <v>829597.83333333337</v>
      </c>
      <c r="AN22" s="19" cm="1">
        <f t="array" ref="AN22">STDEVA(IF(AA22:AI22&gt;0,AA22:AI22))</f>
        <v>461815.35924411035</v>
      </c>
      <c r="AO22" s="19">
        <f t="shared" si="42"/>
        <v>367782.47408922302</v>
      </c>
      <c r="AP22" s="19">
        <f t="shared" si="43"/>
        <v>1291413.1925774438</v>
      </c>
      <c r="AQ22" s="26"/>
      <c r="AR22" s="19">
        <f t="shared" si="13"/>
        <v>400000</v>
      </c>
      <c r="AS22" s="19" t="str">
        <f t="shared" si="14"/>
        <v>NA</v>
      </c>
      <c r="AT22" s="19">
        <f t="shared" si="15"/>
        <v>1203000</v>
      </c>
      <c r="AU22" s="19">
        <f t="shared" si="16"/>
        <v>1220000</v>
      </c>
      <c r="AV22" s="19">
        <f t="shared" si="17"/>
        <v>400281</v>
      </c>
      <c r="AW22" s="19">
        <f t="shared" si="18"/>
        <v>429306</v>
      </c>
      <c r="AX22" s="19" t="str">
        <f t="shared" si="19"/>
        <v>NA</v>
      </c>
      <c r="AY22" s="19" t="str">
        <f t="shared" si="20"/>
        <v>NA</v>
      </c>
      <c r="AZ22" s="19" t="str">
        <f t="shared" si="21"/>
        <v>NA</v>
      </c>
      <c r="BB22" s="50">
        <f t="shared" si="50"/>
        <v>730517</v>
      </c>
      <c r="BC22" s="50">
        <f t="shared" si="44"/>
        <v>429306</v>
      </c>
      <c r="BD22" s="50">
        <f t="shared" si="45"/>
        <v>632068</v>
      </c>
      <c r="BE22" s="50">
        <f t="shared" si="46"/>
        <v>730517</v>
      </c>
      <c r="BF22" s="50">
        <f t="shared" si="47"/>
        <v>556885</v>
      </c>
      <c r="BH22" s="49">
        <f t="shared" si="22"/>
        <v>730517</v>
      </c>
      <c r="BI22" s="49">
        <f t="shared" si="23"/>
        <v>429306</v>
      </c>
      <c r="BJ22" s="49">
        <f t="shared" si="24"/>
        <v>632068</v>
      </c>
      <c r="BK22" s="49">
        <f t="shared" si="25"/>
        <v>730517</v>
      </c>
      <c r="BL22" s="49">
        <f t="shared" si="26"/>
        <v>556885</v>
      </c>
      <c r="BN22" s="23" t="str">
        <f t="shared" si="48"/>
        <v>Mediana estadística</v>
      </c>
      <c r="BO22" s="49">
        <f t="shared" si="49"/>
        <v>429306</v>
      </c>
      <c r="BQ22" s="48"/>
    </row>
    <row r="23" spans="2:69" ht="56.25" x14ac:dyDescent="0.25">
      <c r="B23" s="14">
        <v>13</v>
      </c>
      <c r="C23" s="12" t="s">
        <v>76</v>
      </c>
      <c r="D23" s="12" t="s">
        <v>77</v>
      </c>
      <c r="E23" s="24" t="s">
        <v>78</v>
      </c>
      <c r="F23" s="8" t="s">
        <v>42</v>
      </c>
      <c r="G23" s="27">
        <v>16</v>
      </c>
      <c r="H23" s="25">
        <v>400000</v>
      </c>
      <c r="I23" s="9">
        <f t="shared" si="28"/>
        <v>6400000</v>
      </c>
      <c r="J23" s="25">
        <v>1325000</v>
      </c>
      <c r="K23" s="9">
        <f t="shared" si="51"/>
        <v>21200000</v>
      </c>
      <c r="L23" s="25">
        <v>1203000</v>
      </c>
      <c r="M23" s="9">
        <f t="shared" si="30"/>
        <v>19248000</v>
      </c>
      <c r="N23" s="25">
        <v>1220000</v>
      </c>
      <c r="O23" s="9">
        <f t="shared" si="31"/>
        <v>19520000</v>
      </c>
      <c r="P23" s="25">
        <v>442898</v>
      </c>
      <c r="Q23" s="9">
        <f t="shared" si="32"/>
        <v>7086368</v>
      </c>
      <c r="R23" s="45">
        <v>357755</v>
      </c>
      <c r="S23" s="9">
        <f t="shared" si="1"/>
        <v>5724080</v>
      </c>
      <c r="T23" s="25"/>
      <c r="U23" s="9">
        <f t="shared" si="2"/>
        <v>0</v>
      </c>
      <c r="V23" s="25"/>
      <c r="W23" s="9">
        <f t="shared" si="3"/>
        <v>0</v>
      </c>
      <c r="X23" s="25"/>
      <c r="Y23" s="9">
        <f t="shared" si="4"/>
        <v>0</v>
      </c>
      <c r="AA23" s="47">
        <f t="shared" si="33"/>
        <v>400000</v>
      </c>
      <c r="AB23" s="47">
        <f t="shared" si="34"/>
        <v>1325000</v>
      </c>
      <c r="AC23" s="47">
        <f t="shared" si="35"/>
        <v>1203000</v>
      </c>
      <c r="AD23" s="47">
        <f t="shared" si="36"/>
        <v>1220000</v>
      </c>
      <c r="AE23" s="47">
        <f t="shared" si="37"/>
        <v>442898</v>
      </c>
      <c r="AF23" s="47">
        <f t="shared" si="38"/>
        <v>357755</v>
      </c>
      <c r="AG23" s="18">
        <f t="shared" si="39"/>
        <v>0</v>
      </c>
      <c r="AH23" s="18">
        <f t="shared" si="40"/>
        <v>0</v>
      </c>
      <c r="AI23" s="18">
        <f t="shared" si="41"/>
        <v>0</v>
      </c>
      <c r="AJ23" s="26"/>
      <c r="AK23" s="18" cm="1">
        <f t="array" ref="AK23">+MIN(IF(AA23:AI23&gt;0,AA23:AI23))</f>
        <v>357755</v>
      </c>
      <c r="AL23" s="18" cm="1">
        <f t="array" ref="AL23">MAX(IF(AA23:AI23&gt;0,AA23:AI23))</f>
        <v>1325000</v>
      </c>
      <c r="AM23" s="19" cm="1">
        <f t="array" ref="AM23">AVERAGE(IF(AA23:AI23&gt;0,AA23:AI23))</f>
        <v>824775.5</v>
      </c>
      <c r="AN23" s="19" cm="1">
        <f t="array" ref="AN23">STDEVA(IF(AA23:AI23&gt;0,AA23:AI23))</f>
        <v>467729.30761873367</v>
      </c>
      <c r="AO23" s="19">
        <f t="shared" si="42"/>
        <v>357046.19238126633</v>
      </c>
      <c r="AP23" s="19">
        <f t="shared" si="43"/>
        <v>1292504.8076187337</v>
      </c>
      <c r="AQ23" s="26"/>
      <c r="AR23" s="19">
        <f t="shared" si="13"/>
        <v>400000</v>
      </c>
      <c r="AS23" s="19" t="str">
        <f t="shared" si="14"/>
        <v>NA</v>
      </c>
      <c r="AT23" s="19">
        <f t="shared" si="15"/>
        <v>1203000</v>
      </c>
      <c r="AU23" s="19">
        <f t="shared" si="16"/>
        <v>1220000</v>
      </c>
      <c r="AV23" s="19">
        <f t="shared" si="17"/>
        <v>442898</v>
      </c>
      <c r="AW23" s="19">
        <f t="shared" si="18"/>
        <v>357755</v>
      </c>
      <c r="AX23" s="19" t="str">
        <f t="shared" si="19"/>
        <v>NA</v>
      </c>
      <c r="AY23" s="19" t="str">
        <f t="shared" si="20"/>
        <v>NA</v>
      </c>
      <c r="AZ23" s="19" t="str">
        <f t="shared" si="21"/>
        <v>NA</v>
      </c>
      <c r="BB23" s="50">
        <f t="shared" si="50"/>
        <v>724731</v>
      </c>
      <c r="BC23" s="50">
        <f t="shared" si="44"/>
        <v>442898</v>
      </c>
      <c r="BD23" s="50">
        <f t="shared" si="45"/>
        <v>621892</v>
      </c>
      <c r="BE23" s="50">
        <f t="shared" si="46"/>
        <v>724731</v>
      </c>
      <c r="BF23" s="50">
        <f t="shared" si="47"/>
        <v>543243</v>
      </c>
      <c r="BH23" s="49">
        <f t="shared" si="22"/>
        <v>11595696</v>
      </c>
      <c r="BI23" s="49">
        <f t="shared" si="23"/>
        <v>7086368</v>
      </c>
      <c r="BJ23" s="49">
        <f t="shared" si="24"/>
        <v>9950272</v>
      </c>
      <c r="BK23" s="49">
        <f t="shared" si="25"/>
        <v>11595696</v>
      </c>
      <c r="BL23" s="49">
        <f t="shared" si="26"/>
        <v>8691888</v>
      </c>
      <c r="BN23" s="23" t="str">
        <f t="shared" si="48"/>
        <v>Mediana estadística</v>
      </c>
      <c r="BO23" s="49">
        <f t="shared" si="49"/>
        <v>7086368</v>
      </c>
      <c r="BQ23" s="48"/>
    </row>
    <row r="24" spans="2:69" ht="37.5" x14ac:dyDescent="0.25">
      <c r="B24" s="14">
        <v>14</v>
      </c>
      <c r="C24" s="7" t="s">
        <v>79</v>
      </c>
      <c r="D24" s="7" t="s">
        <v>80</v>
      </c>
      <c r="E24" s="24" t="s">
        <v>81</v>
      </c>
      <c r="F24" s="8" t="s">
        <v>42</v>
      </c>
      <c r="G24" s="27">
        <v>5</v>
      </c>
      <c r="H24" s="25">
        <v>400000</v>
      </c>
      <c r="I24" s="9">
        <f>+G24*H24</f>
        <v>2000000</v>
      </c>
      <c r="J24" s="25">
        <v>1325000</v>
      </c>
      <c r="K24" s="9">
        <f>+G24*J24</f>
        <v>6625000</v>
      </c>
      <c r="L24" s="25">
        <v>1203000</v>
      </c>
      <c r="M24" s="9">
        <f>+G24*L24</f>
        <v>6015000</v>
      </c>
      <c r="N24" s="25">
        <v>1220000</v>
      </c>
      <c r="O24" s="9">
        <f>+G24*N24</f>
        <v>6100000</v>
      </c>
      <c r="P24" s="25">
        <v>475041</v>
      </c>
      <c r="Q24" s="9">
        <f>+G24*P24</f>
        <v>2375205</v>
      </c>
      <c r="R24" s="45">
        <v>286204</v>
      </c>
      <c r="S24" s="9">
        <f t="shared" si="1"/>
        <v>1431020</v>
      </c>
      <c r="T24" s="25"/>
      <c r="U24" s="9">
        <f t="shared" si="2"/>
        <v>0</v>
      </c>
      <c r="V24" s="25"/>
      <c r="W24" s="9">
        <f t="shared" si="3"/>
        <v>0</v>
      </c>
      <c r="X24" s="25"/>
      <c r="Y24" s="9">
        <f t="shared" si="4"/>
        <v>0</v>
      </c>
      <c r="AA24" s="47">
        <f t="shared" si="33"/>
        <v>400000</v>
      </c>
      <c r="AB24" s="47">
        <f t="shared" si="34"/>
        <v>1325000</v>
      </c>
      <c r="AC24" s="47">
        <f t="shared" si="35"/>
        <v>1203000</v>
      </c>
      <c r="AD24" s="47">
        <f t="shared" si="36"/>
        <v>1220000</v>
      </c>
      <c r="AE24" s="47">
        <f t="shared" si="37"/>
        <v>475041</v>
      </c>
      <c r="AF24" s="47">
        <f t="shared" si="38"/>
        <v>286204</v>
      </c>
      <c r="AG24" s="18">
        <f t="shared" si="39"/>
        <v>0</v>
      </c>
      <c r="AH24" s="18">
        <f t="shared" si="40"/>
        <v>0</v>
      </c>
      <c r="AI24" s="18">
        <f t="shared" si="41"/>
        <v>0</v>
      </c>
      <c r="AJ24" s="26"/>
      <c r="AK24" s="18" cm="1">
        <f t="array" ref="AK24">+MIN(IF(AA24:AI24&gt;0,AA24:AI24))</f>
        <v>286204</v>
      </c>
      <c r="AL24" s="18" cm="1">
        <f t="array" ref="AL24">MAX(IF(AA24:AI24&gt;0,AA24:AI24))</f>
        <v>1325000</v>
      </c>
      <c r="AM24" s="19" cm="1">
        <f t="array" ref="AM24">AVERAGE(IF(AA24:AI24&gt;0,AA24:AI24))</f>
        <v>818207.5</v>
      </c>
      <c r="AN24" s="19" cm="1">
        <f t="array" ref="AN24">STDEVA(IF(AA24:AI24&gt;0,AA24:AI24))</f>
        <v>477918.32000029041</v>
      </c>
      <c r="AO24" s="19">
        <f t="shared" si="42"/>
        <v>340289.17999970959</v>
      </c>
      <c r="AP24" s="19">
        <f t="shared" si="43"/>
        <v>1296125.8200002904</v>
      </c>
      <c r="AQ24" s="26"/>
      <c r="AR24" s="19">
        <f t="shared" si="13"/>
        <v>400000</v>
      </c>
      <c r="AS24" s="19" t="str">
        <f t="shared" si="14"/>
        <v>NA</v>
      </c>
      <c r="AT24" s="19">
        <f t="shared" si="15"/>
        <v>1203000</v>
      </c>
      <c r="AU24" s="19">
        <f t="shared" si="16"/>
        <v>1220000</v>
      </c>
      <c r="AV24" s="19">
        <f t="shared" si="17"/>
        <v>475041</v>
      </c>
      <c r="AW24" s="19" t="str">
        <f t="shared" si="18"/>
        <v>NA</v>
      </c>
      <c r="AX24" s="19" t="str">
        <f t="shared" si="19"/>
        <v>NA</v>
      </c>
      <c r="AY24" s="19" t="str">
        <f t="shared" si="20"/>
        <v>NA</v>
      </c>
      <c r="AZ24" s="19" t="str">
        <f t="shared" si="21"/>
        <v>NA</v>
      </c>
      <c r="BB24" s="50">
        <f t="shared" si="50"/>
        <v>824510</v>
      </c>
      <c r="BC24" s="50">
        <f t="shared" si="44"/>
        <v>839021</v>
      </c>
      <c r="BD24" s="50">
        <f t="shared" si="45"/>
        <v>726698</v>
      </c>
      <c r="BE24" s="50">
        <f t="shared" si="46"/>
        <v>824510</v>
      </c>
      <c r="BF24" s="50">
        <f t="shared" si="47"/>
        <v>639385</v>
      </c>
      <c r="BH24" s="49">
        <f t="shared" si="22"/>
        <v>4122550</v>
      </c>
      <c r="BI24" s="49">
        <f t="shared" si="23"/>
        <v>4195105</v>
      </c>
      <c r="BJ24" s="49">
        <f t="shared" si="24"/>
        <v>3633490</v>
      </c>
      <c r="BK24" s="49">
        <f t="shared" si="25"/>
        <v>4122550</v>
      </c>
      <c r="BL24" s="49">
        <f t="shared" si="26"/>
        <v>3196925</v>
      </c>
      <c r="BN24" s="23" t="str">
        <f t="shared" si="48"/>
        <v>Media Armónica</v>
      </c>
      <c r="BO24" s="49">
        <f t="shared" si="49"/>
        <v>3196925</v>
      </c>
      <c r="BQ24" s="48"/>
    </row>
    <row r="25" spans="2:69" ht="37.5" x14ac:dyDescent="0.25">
      <c r="B25" s="14">
        <v>15</v>
      </c>
      <c r="C25" s="7" t="s">
        <v>82</v>
      </c>
      <c r="D25" s="7" t="s">
        <v>83</v>
      </c>
      <c r="E25" s="24" t="s">
        <v>84</v>
      </c>
      <c r="F25" s="8" t="s">
        <v>42</v>
      </c>
      <c r="G25" s="27">
        <v>4</v>
      </c>
      <c r="H25" s="25">
        <v>400000</v>
      </c>
      <c r="I25" s="9">
        <f t="shared" ref="I25:I35" si="52">+G25*H25</f>
        <v>1600000</v>
      </c>
      <c r="J25" s="25">
        <v>1325000</v>
      </c>
      <c r="K25" s="9">
        <f t="shared" ref="K25" si="53">+G25*J25</f>
        <v>5300000</v>
      </c>
      <c r="L25" s="25">
        <v>1203000</v>
      </c>
      <c r="M25" s="9">
        <f t="shared" ref="M25:M35" si="54">+G25*L25</f>
        <v>4812000</v>
      </c>
      <c r="N25" s="25">
        <v>1220000</v>
      </c>
      <c r="O25" s="9">
        <f t="shared" ref="O25:O35" si="55">+G25*N25</f>
        <v>4880000</v>
      </c>
      <c r="P25" s="25">
        <v>415858</v>
      </c>
      <c r="Q25" s="9">
        <f t="shared" ref="Q25:Q35" si="56">+G25*P25</f>
        <v>1663432</v>
      </c>
      <c r="R25" s="45">
        <v>357755</v>
      </c>
      <c r="S25" s="9">
        <f t="shared" si="1"/>
        <v>1431020</v>
      </c>
      <c r="T25" s="25"/>
      <c r="U25" s="9">
        <f t="shared" si="2"/>
        <v>0</v>
      </c>
      <c r="V25" s="25"/>
      <c r="W25" s="9">
        <f t="shared" si="3"/>
        <v>0</v>
      </c>
      <c r="X25" s="25"/>
      <c r="Y25" s="9">
        <f t="shared" si="4"/>
        <v>0</v>
      </c>
      <c r="AA25" s="47">
        <f t="shared" si="33"/>
        <v>400000</v>
      </c>
      <c r="AB25" s="47">
        <f t="shared" si="34"/>
        <v>1325000</v>
      </c>
      <c r="AC25" s="47">
        <f t="shared" si="35"/>
        <v>1203000</v>
      </c>
      <c r="AD25" s="47">
        <f t="shared" si="36"/>
        <v>1220000</v>
      </c>
      <c r="AE25" s="47">
        <f t="shared" si="37"/>
        <v>415858</v>
      </c>
      <c r="AF25" s="47">
        <f t="shared" si="38"/>
        <v>357755</v>
      </c>
      <c r="AG25" s="18">
        <f t="shared" si="39"/>
        <v>0</v>
      </c>
      <c r="AH25" s="18">
        <f t="shared" si="40"/>
        <v>0</v>
      </c>
      <c r="AI25" s="18">
        <f t="shared" si="41"/>
        <v>0</v>
      </c>
      <c r="AJ25" s="26"/>
      <c r="AK25" s="18" cm="1">
        <f t="array" ref="AK25">+MIN(IF(AA25:AI25&gt;0,AA25:AI25))</f>
        <v>357755</v>
      </c>
      <c r="AL25" s="18" cm="1">
        <f t="array" ref="AL25">MAX(IF(AA25:AI25&gt;0,AA25:AI25))</f>
        <v>1325000</v>
      </c>
      <c r="AM25" s="19" cm="1">
        <f t="array" ref="AM25">AVERAGE(IF(AA25:AI25&gt;0,AA25:AI25))</f>
        <v>820268.83333333337</v>
      </c>
      <c r="AN25" s="19" cm="1">
        <f t="array" ref="AN25">STDEVA(IF(AA25:AI25&gt;0,AA25:AI25))</f>
        <v>472253.05982297956</v>
      </c>
      <c r="AO25" s="19">
        <f t="shared" si="42"/>
        <v>348015.77351035381</v>
      </c>
      <c r="AP25" s="19">
        <f t="shared" si="43"/>
        <v>1292521.8931563129</v>
      </c>
      <c r="AQ25" s="26"/>
      <c r="AR25" s="19">
        <f t="shared" si="13"/>
        <v>400000</v>
      </c>
      <c r="AS25" s="19" t="str">
        <f t="shared" si="14"/>
        <v>NA</v>
      </c>
      <c r="AT25" s="19">
        <f t="shared" si="15"/>
        <v>1203000</v>
      </c>
      <c r="AU25" s="19">
        <f t="shared" si="16"/>
        <v>1220000</v>
      </c>
      <c r="AV25" s="19">
        <f t="shared" si="17"/>
        <v>415858</v>
      </c>
      <c r="AW25" s="19">
        <f t="shared" si="18"/>
        <v>357755</v>
      </c>
      <c r="AX25" s="19" t="str">
        <f t="shared" si="19"/>
        <v>NA</v>
      </c>
      <c r="AY25" s="19" t="str">
        <f t="shared" si="20"/>
        <v>NA</v>
      </c>
      <c r="AZ25" s="19" t="str">
        <f t="shared" si="21"/>
        <v>NA</v>
      </c>
      <c r="BB25" s="50">
        <f t="shared" si="50"/>
        <v>719323</v>
      </c>
      <c r="BC25" s="50">
        <f t="shared" si="44"/>
        <v>415858</v>
      </c>
      <c r="BD25" s="50">
        <f t="shared" si="45"/>
        <v>614106</v>
      </c>
      <c r="BE25" s="50">
        <f t="shared" si="46"/>
        <v>719323</v>
      </c>
      <c r="BF25" s="50">
        <f t="shared" si="47"/>
        <v>534713</v>
      </c>
      <c r="BH25" s="49">
        <f t="shared" si="22"/>
        <v>2877292</v>
      </c>
      <c r="BI25" s="49">
        <f t="shared" si="23"/>
        <v>1663432</v>
      </c>
      <c r="BJ25" s="49">
        <f t="shared" si="24"/>
        <v>2456424</v>
      </c>
      <c r="BK25" s="49">
        <f t="shared" si="25"/>
        <v>2877292</v>
      </c>
      <c r="BL25" s="49">
        <f t="shared" si="26"/>
        <v>2138852</v>
      </c>
      <c r="BN25" s="23" t="str">
        <f t="shared" si="48"/>
        <v>Mediana estadística</v>
      </c>
      <c r="BO25" s="49">
        <f t="shared" si="49"/>
        <v>1663432</v>
      </c>
      <c r="BQ25" s="48"/>
    </row>
    <row r="26" spans="2:69" ht="37.5" x14ac:dyDescent="0.25">
      <c r="B26" s="14">
        <v>16</v>
      </c>
      <c r="C26" s="7" t="s">
        <v>85</v>
      </c>
      <c r="D26" s="7" t="s">
        <v>86</v>
      </c>
      <c r="E26" s="24" t="s">
        <v>87</v>
      </c>
      <c r="F26" s="8" t="s">
        <v>42</v>
      </c>
      <c r="G26" s="27">
        <v>6</v>
      </c>
      <c r="H26" s="25">
        <v>400000</v>
      </c>
      <c r="I26" s="9">
        <f t="shared" si="52"/>
        <v>2400000</v>
      </c>
      <c r="J26" s="25">
        <v>1325000</v>
      </c>
      <c r="K26" s="9">
        <f>+G26*J26</f>
        <v>7950000</v>
      </c>
      <c r="L26" s="25">
        <v>1203000</v>
      </c>
      <c r="M26" s="9">
        <f t="shared" si="54"/>
        <v>7218000</v>
      </c>
      <c r="N26" s="25">
        <v>1220000</v>
      </c>
      <c r="O26" s="9">
        <f t="shared" si="55"/>
        <v>7320000</v>
      </c>
      <c r="P26" s="25">
        <v>468902</v>
      </c>
      <c r="Q26" s="9">
        <f t="shared" si="56"/>
        <v>2813412</v>
      </c>
      <c r="R26" s="45">
        <v>357755</v>
      </c>
      <c r="S26" s="9">
        <f t="shared" si="1"/>
        <v>2146530</v>
      </c>
      <c r="T26" s="25"/>
      <c r="U26" s="9">
        <f t="shared" si="2"/>
        <v>0</v>
      </c>
      <c r="V26" s="25"/>
      <c r="W26" s="9">
        <f t="shared" si="3"/>
        <v>0</v>
      </c>
      <c r="X26" s="25"/>
      <c r="Y26" s="9">
        <f t="shared" si="4"/>
        <v>0</v>
      </c>
      <c r="AA26" s="47">
        <f t="shared" si="33"/>
        <v>400000</v>
      </c>
      <c r="AB26" s="47">
        <f t="shared" si="34"/>
        <v>1325000</v>
      </c>
      <c r="AC26" s="47">
        <f t="shared" si="35"/>
        <v>1203000</v>
      </c>
      <c r="AD26" s="47">
        <f t="shared" si="36"/>
        <v>1220000</v>
      </c>
      <c r="AE26" s="47">
        <f t="shared" si="37"/>
        <v>468902</v>
      </c>
      <c r="AF26" s="47">
        <f t="shared" si="38"/>
        <v>357755</v>
      </c>
      <c r="AG26" s="18">
        <f t="shared" si="39"/>
        <v>0</v>
      </c>
      <c r="AH26" s="18">
        <f t="shared" si="40"/>
        <v>0</v>
      </c>
      <c r="AI26" s="18">
        <f t="shared" si="41"/>
        <v>0</v>
      </c>
      <c r="AJ26" s="26"/>
      <c r="AK26" s="18" cm="1">
        <f t="array" ref="AK26">+MIN(IF(AA26:AI26&gt;0,AA26:AI26))</f>
        <v>357755</v>
      </c>
      <c r="AL26" s="18" cm="1">
        <f t="array" ref="AL26">MAX(IF(AA26:AI26&gt;0,AA26:AI26))</f>
        <v>1325000</v>
      </c>
      <c r="AM26" s="19" cm="1">
        <f t="array" ref="AM26">AVERAGE(IF(AA26:AI26&gt;0,AA26:AI26))</f>
        <v>829109.5</v>
      </c>
      <c r="AN26" s="19" cm="1">
        <f t="array" ref="AN26">STDEVA(IF(AA26:AI26&gt;0,AA26:AI26))</f>
        <v>463585.23438252433</v>
      </c>
      <c r="AO26" s="19">
        <f t="shared" si="42"/>
        <v>365524.26561747567</v>
      </c>
      <c r="AP26" s="19">
        <f t="shared" si="43"/>
        <v>1292694.7343825244</v>
      </c>
      <c r="AQ26" s="26"/>
      <c r="AR26" s="19">
        <f t="shared" si="13"/>
        <v>400000</v>
      </c>
      <c r="AS26" s="19" t="str">
        <f t="shared" si="14"/>
        <v>NA</v>
      </c>
      <c r="AT26" s="19">
        <f t="shared" si="15"/>
        <v>1203000</v>
      </c>
      <c r="AU26" s="19">
        <f t="shared" si="16"/>
        <v>1220000</v>
      </c>
      <c r="AV26" s="19">
        <f t="shared" si="17"/>
        <v>468902</v>
      </c>
      <c r="AW26" s="19" t="str">
        <f t="shared" si="18"/>
        <v>NA</v>
      </c>
      <c r="AX26" s="19" t="str">
        <f t="shared" si="19"/>
        <v>NA</v>
      </c>
      <c r="AY26" s="19" t="str">
        <f t="shared" si="20"/>
        <v>NA</v>
      </c>
      <c r="AZ26" s="19" t="str">
        <f t="shared" si="21"/>
        <v>NA</v>
      </c>
      <c r="BB26" s="50">
        <f t="shared" si="50"/>
        <v>822976</v>
      </c>
      <c r="BC26" s="50">
        <f t="shared" si="44"/>
        <v>835951</v>
      </c>
      <c r="BD26" s="50">
        <f t="shared" si="45"/>
        <v>724339</v>
      </c>
      <c r="BE26" s="50">
        <f t="shared" si="46"/>
        <v>822976</v>
      </c>
      <c r="BF26" s="50">
        <f t="shared" si="47"/>
        <v>636581</v>
      </c>
      <c r="BH26" s="49">
        <f t="shared" si="22"/>
        <v>4937856</v>
      </c>
      <c r="BI26" s="49">
        <f t="shared" si="23"/>
        <v>5015706</v>
      </c>
      <c r="BJ26" s="49">
        <f t="shared" si="24"/>
        <v>4346034</v>
      </c>
      <c r="BK26" s="49">
        <f t="shared" si="25"/>
        <v>4937856</v>
      </c>
      <c r="BL26" s="49">
        <f t="shared" si="26"/>
        <v>3819486</v>
      </c>
      <c r="BN26" s="23" t="str">
        <f t="shared" si="48"/>
        <v>Media Armónica</v>
      </c>
      <c r="BO26" s="49">
        <f t="shared" si="49"/>
        <v>3819486</v>
      </c>
      <c r="BQ26" s="48"/>
    </row>
    <row r="27" spans="2:69" ht="37.5" x14ac:dyDescent="0.25">
      <c r="B27" s="14">
        <v>17</v>
      </c>
      <c r="C27" s="7" t="s">
        <v>88</v>
      </c>
      <c r="D27" s="7" t="s">
        <v>89</v>
      </c>
      <c r="E27" s="24" t="s">
        <v>90</v>
      </c>
      <c r="F27" s="8" t="s">
        <v>42</v>
      </c>
      <c r="G27" s="27">
        <v>10</v>
      </c>
      <c r="H27" s="25">
        <v>400000</v>
      </c>
      <c r="I27" s="9">
        <f t="shared" si="52"/>
        <v>4000000</v>
      </c>
      <c r="J27" s="25">
        <v>1325000</v>
      </c>
      <c r="K27" s="9">
        <f t="shared" ref="K27:K35" si="57">+G27*J27</f>
        <v>13250000</v>
      </c>
      <c r="L27" s="25">
        <v>1203000</v>
      </c>
      <c r="M27" s="9">
        <f t="shared" si="54"/>
        <v>12030000</v>
      </c>
      <c r="N27" s="25">
        <v>1220000</v>
      </c>
      <c r="O27" s="9">
        <f t="shared" si="55"/>
        <v>12200000</v>
      </c>
      <c r="P27" s="25">
        <v>406544</v>
      </c>
      <c r="Q27" s="9">
        <f t="shared" si="56"/>
        <v>4065440</v>
      </c>
      <c r="R27" s="45">
        <v>286204</v>
      </c>
      <c r="S27" s="9">
        <f t="shared" si="1"/>
        <v>2862040</v>
      </c>
      <c r="T27" s="25"/>
      <c r="U27" s="9">
        <f t="shared" si="2"/>
        <v>0</v>
      </c>
      <c r="V27" s="25"/>
      <c r="W27" s="9">
        <f t="shared" si="3"/>
        <v>0</v>
      </c>
      <c r="X27" s="25"/>
      <c r="Y27" s="9">
        <f t="shared" si="4"/>
        <v>0</v>
      </c>
      <c r="AA27" s="47">
        <f t="shared" si="33"/>
        <v>400000</v>
      </c>
      <c r="AB27" s="47">
        <f t="shared" si="34"/>
        <v>1325000</v>
      </c>
      <c r="AC27" s="47">
        <f t="shared" si="35"/>
        <v>1203000</v>
      </c>
      <c r="AD27" s="47">
        <f t="shared" si="36"/>
        <v>1220000</v>
      </c>
      <c r="AE27" s="47">
        <f t="shared" si="37"/>
        <v>406544</v>
      </c>
      <c r="AF27" s="47">
        <f t="shared" si="38"/>
        <v>286204</v>
      </c>
      <c r="AG27" s="18">
        <f t="shared" si="39"/>
        <v>0</v>
      </c>
      <c r="AH27" s="18">
        <f t="shared" si="40"/>
        <v>0</v>
      </c>
      <c r="AI27" s="18">
        <f t="shared" si="41"/>
        <v>0</v>
      </c>
      <c r="AJ27" s="26"/>
      <c r="AK27" s="18" cm="1">
        <f t="array" ref="AK27">+MIN(IF(AA27:AI27&gt;0,AA27:AI27))</f>
        <v>286204</v>
      </c>
      <c r="AL27" s="18" cm="1">
        <f t="array" ref="AL27">MAX(IF(AA27:AI27&gt;0,AA27:AI27))</f>
        <v>1325000</v>
      </c>
      <c r="AM27" s="19" cm="1">
        <f t="array" ref="AM27">AVERAGE(IF(AA27:AI27&gt;0,AA27:AI27))</f>
        <v>806791.33333333337</v>
      </c>
      <c r="AN27" s="19" cm="1">
        <f t="array" ref="AN27">STDEVA(IF(AA27:AI27&gt;0,AA27:AI27))</f>
        <v>488457.0032871539</v>
      </c>
      <c r="AO27" s="19">
        <f t="shared" si="42"/>
        <v>318334.33004617947</v>
      </c>
      <c r="AP27" s="19">
        <f t="shared" si="43"/>
        <v>1295248.3366204873</v>
      </c>
      <c r="AQ27" s="26"/>
      <c r="AR27" s="19">
        <f t="shared" si="13"/>
        <v>400000</v>
      </c>
      <c r="AS27" s="19" t="str">
        <f t="shared" si="14"/>
        <v>NA</v>
      </c>
      <c r="AT27" s="19">
        <f t="shared" si="15"/>
        <v>1203000</v>
      </c>
      <c r="AU27" s="19">
        <f t="shared" si="16"/>
        <v>1220000</v>
      </c>
      <c r="AV27" s="19">
        <f t="shared" si="17"/>
        <v>406544</v>
      </c>
      <c r="AW27" s="19" t="str">
        <f t="shared" si="18"/>
        <v>NA</v>
      </c>
      <c r="AX27" s="19" t="str">
        <f t="shared" si="19"/>
        <v>NA</v>
      </c>
      <c r="AY27" s="19" t="str">
        <f t="shared" si="20"/>
        <v>NA</v>
      </c>
      <c r="AZ27" s="19" t="str">
        <f t="shared" si="21"/>
        <v>NA</v>
      </c>
      <c r="BB27" s="50">
        <f t="shared" si="50"/>
        <v>807386</v>
      </c>
      <c r="BC27" s="50">
        <f t="shared" si="44"/>
        <v>804772</v>
      </c>
      <c r="BD27" s="50">
        <f t="shared" si="45"/>
        <v>698953</v>
      </c>
      <c r="BE27" s="50">
        <f t="shared" si="46"/>
        <v>807386</v>
      </c>
      <c r="BF27" s="50">
        <f t="shared" si="47"/>
        <v>605081</v>
      </c>
      <c r="BH27" s="49">
        <f t="shared" si="22"/>
        <v>8073860</v>
      </c>
      <c r="BI27" s="49">
        <f t="shared" si="23"/>
        <v>8047720</v>
      </c>
      <c r="BJ27" s="49">
        <f t="shared" si="24"/>
        <v>6989530</v>
      </c>
      <c r="BK27" s="49">
        <f t="shared" si="25"/>
        <v>8073860</v>
      </c>
      <c r="BL27" s="49">
        <f t="shared" si="26"/>
        <v>6050810</v>
      </c>
      <c r="BN27" s="23" t="str">
        <f t="shared" si="48"/>
        <v>Media Armónica</v>
      </c>
      <c r="BO27" s="49">
        <f t="shared" si="49"/>
        <v>6050810</v>
      </c>
      <c r="BQ27" s="48"/>
    </row>
    <row r="28" spans="2:69" ht="37.5" x14ac:dyDescent="0.25">
      <c r="B28" s="14">
        <v>18</v>
      </c>
      <c r="C28" s="7" t="s">
        <v>91</v>
      </c>
      <c r="D28" s="7" t="s">
        <v>92</v>
      </c>
      <c r="E28" s="24" t="s">
        <v>93</v>
      </c>
      <c r="F28" s="8" t="s">
        <v>42</v>
      </c>
      <c r="G28" s="27">
        <v>12</v>
      </c>
      <c r="H28" s="25">
        <v>400000</v>
      </c>
      <c r="I28" s="9">
        <f t="shared" si="52"/>
        <v>4800000</v>
      </c>
      <c r="J28" s="25">
        <v>1325000</v>
      </c>
      <c r="K28" s="9">
        <f t="shared" si="57"/>
        <v>15900000</v>
      </c>
      <c r="L28" s="25">
        <v>1203000</v>
      </c>
      <c r="M28" s="9">
        <f t="shared" si="54"/>
        <v>14436000</v>
      </c>
      <c r="N28" s="25">
        <v>1220000</v>
      </c>
      <c r="O28" s="9">
        <f t="shared" si="55"/>
        <v>14640000</v>
      </c>
      <c r="P28" s="25">
        <v>422999</v>
      </c>
      <c r="Q28" s="9">
        <f t="shared" si="56"/>
        <v>5075988</v>
      </c>
      <c r="R28" s="45">
        <v>286204</v>
      </c>
      <c r="S28" s="9">
        <f t="shared" si="1"/>
        <v>3434448</v>
      </c>
      <c r="T28" s="25"/>
      <c r="U28" s="9">
        <f t="shared" si="2"/>
        <v>0</v>
      </c>
      <c r="V28" s="25"/>
      <c r="W28" s="9">
        <f t="shared" si="3"/>
        <v>0</v>
      </c>
      <c r="X28" s="25"/>
      <c r="Y28" s="9">
        <f t="shared" si="4"/>
        <v>0</v>
      </c>
      <c r="AA28" s="47">
        <f t="shared" si="33"/>
        <v>400000</v>
      </c>
      <c r="AB28" s="47">
        <f t="shared" si="34"/>
        <v>1325000</v>
      </c>
      <c r="AC28" s="47">
        <f t="shared" si="35"/>
        <v>1203000</v>
      </c>
      <c r="AD28" s="47">
        <f t="shared" si="36"/>
        <v>1220000</v>
      </c>
      <c r="AE28" s="47">
        <f t="shared" si="37"/>
        <v>422999</v>
      </c>
      <c r="AF28" s="47">
        <f t="shared" si="38"/>
        <v>286204</v>
      </c>
      <c r="AG28" s="18">
        <f t="shared" si="39"/>
        <v>0</v>
      </c>
      <c r="AH28" s="18">
        <f t="shared" si="40"/>
        <v>0</v>
      </c>
      <c r="AI28" s="18">
        <f t="shared" si="41"/>
        <v>0</v>
      </c>
      <c r="AJ28" s="26"/>
      <c r="AK28" s="18" cm="1">
        <f t="array" ref="AK28">+MIN(IF(AA28:AI28&gt;0,AA28:AI28))</f>
        <v>286204</v>
      </c>
      <c r="AL28" s="18" cm="1">
        <f t="array" ref="AL28">MAX(IF(AA28:AI28&gt;0,AA28:AI28))</f>
        <v>1325000</v>
      </c>
      <c r="AM28" s="19" cm="1">
        <f t="array" ref="AM28">AVERAGE(IF(AA28:AI28&gt;0,AA28:AI28))</f>
        <v>809533.83333333337</v>
      </c>
      <c r="AN28" s="19" cm="1">
        <f t="array" ref="AN28">STDEVA(IF(AA28:AI28&gt;0,AA28:AI28))</f>
        <v>485799.28360359557</v>
      </c>
      <c r="AO28" s="19">
        <f t="shared" si="42"/>
        <v>323734.5497297378</v>
      </c>
      <c r="AP28" s="19">
        <f t="shared" si="43"/>
        <v>1295333.1169369291</v>
      </c>
      <c r="AQ28" s="26"/>
      <c r="AR28" s="19">
        <f t="shared" si="13"/>
        <v>400000</v>
      </c>
      <c r="AS28" s="19" t="str">
        <f t="shared" si="14"/>
        <v>NA</v>
      </c>
      <c r="AT28" s="19">
        <f t="shared" si="15"/>
        <v>1203000</v>
      </c>
      <c r="AU28" s="19">
        <f t="shared" si="16"/>
        <v>1220000</v>
      </c>
      <c r="AV28" s="19">
        <f t="shared" si="17"/>
        <v>422999</v>
      </c>
      <c r="AW28" s="19" t="str">
        <f t="shared" si="18"/>
        <v>NA</v>
      </c>
      <c r="AX28" s="19" t="str">
        <f t="shared" si="19"/>
        <v>NA</v>
      </c>
      <c r="AY28" s="19" t="str">
        <f t="shared" si="20"/>
        <v>NA</v>
      </c>
      <c r="AZ28" s="19" t="str">
        <f t="shared" si="21"/>
        <v>NA</v>
      </c>
      <c r="BB28" s="50">
        <f t="shared" si="50"/>
        <v>811500</v>
      </c>
      <c r="BC28" s="50">
        <f t="shared" si="44"/>
        <v>813000</v>
      </c>
      <c r="BD28" s="50">
        <f t="shared" si="45"/>
        <v>705921</v>
      </c>
      <c r="BE28" s="50">
        <f t="shared" si="46"/>
        <v>811500</v>
      </c>
      <c r="BF28" s="50">
        <f t="shared" si="47"/>
        <v>613968</v>
      </c>
      <c r="BH28" s="49">
        <f t="shared" si="22"/>
        <v>9738000</v>
      </c>
      <c r="BI28" s="49">
        <f t="shared" si="23"/>
        <v>9756000</v>
      </c>
      <c r="BJ28" s="49">
        <f t="shared" si="24"/>
        <v>8471052</v>
      </c>
      <c r="BK28" s="49">
        <f t="shared" si="25"/>
        <v>9738000</v>
      </c>
      <c r="BL28" s="49">
        <f t="shared" si="26"/>
        <v>7367616</v>
      </c>
      <c r="BN28" s="23" t="str">
        <f t="shared" si="48"/>
        <v>Media Armónica</v>
      </c>
      <c r="BO28" s="49">
        <f t="shared" si="49"/>
        <v>7367616</v>
      </c>
      <c r="BQ28" s="48"/>
    </row>
    <row r="29" spans="2:69" ht="37.5" x14ac:dyDescent="0.25">
      <c r="B29" s="14">
        <v>19</v>
      </c>
      <c r="C29" s="7" t="s">
        <v>94</v>
      </c>
      <c r="D29" s="7" t="s">
        <v>95</v>
      </c>
      <c r="E29" s="24" t="s">
        <v>96</v>
      </c>
      <c r="F29" s="8" t="s">
        <v>42</v>
      </c>
      <c r="G29" s="27">
        <v>1</v>
      </c>
      <c r="H29" s="25">
        <v>701000</v>
      </c>
      <c r="I29" s="9">
        <f t="shared" si="52"/>
        <v>701000</v>
      </c>
      <c r="J29" s="25">
        <v>1325000</v>
      </c>
      <c r="K29" s="9">
        <f t="shared" si="57"/>
        <v>1325000</v>
      </c>
      <c r="L29" s="25">
        <v>1203000</v>
      </c>
      <c r="M29" s="9">
        <f t="shared" si="54"/>
        <v>1203000</v>
      </c>
      <c r="N29" s="25">
        <v>1220000</v>
      </c>
      <c r="O29" s="9">
        <f t="shared" si="55"/>
        <v>1220000</v>
      </c>
      <c r="P29" s="25">
        <v>829233</v>
      </c>
      <c r="Q29" s="9">
        <f t="shared" si="56"/>
        <v>829233</v>
      </c>
      <c r="R29" s="45">
        <v>540211</v>
      </c>
      <c r="S29" s="9">
        <f t="shared" si="1"/>
        <v>540211</v>
      </c>
      <c r="T29" s="25"/>
      <c r="U29" s="9">
        <f t="shared" si="2"/>
        <v>0</v>
      </c>
      <c r="V29" s="25"/>
      <c r="W29" s="9">
        <f t="shared" si="3"/>
        <v>0</v>
      </c>
      <c r="X29" s="25"/>
      <c r="Y29" s="9">
        <f t="shared" si="4"/>
        <v>0</v>
      </c>
      <c r="AA29" s="47">
        <f t="shared" si="33"/>
        <v>701000</v>
      </c>
      <c r="AB29" s="47">
        <f t="shared" si="34"/>
        <v>1325000</v>
      </c>
      <c r="AC29" s="47">
        <f t="shared" si="35"/>
        <v>1203000</v>
      </c>
      <c r="AD29" s="47">
        <f t="shared" si="36"/>
        <v>1220000</v>
      </c>
      <c r="AE29" s="47">
        <f t="shared" si="37"/>
        <v>829233</v>
      </c>
      <c r="AF29" s="47">
        <f t="shared" si="38"/>
        <v>540211</v>
      </c>
      <c r="AG29" s="18">
        <f t="shared" si="39"/>
        <v>0</v>
      </c>
      <c r="AH29" s="18">
        <f t="shared" si="40"/>
        <v>0</v>
      </c>
      <c r="AI29" s="18">
        <f t="shared" si="41"/>
        <v>0</v>
      </c>
      <c r="AJ29" s="26"/>
      <c r="AK29" s="18" cm="1">
        <f t="array" ref="AK29">+MIN(IF(AA29:AI29&gt;0,AA29:AI29))</f>
        <v>540211</v>
      </c>
      <c r="AL29" s="18" cm="1">
        <f t="array" ref="AL29">MAX(IF(AA29:AI29&gt;0,AA29:AI29))</f>
        <v>1325000</v>
      </c>
      <c r="AM29" s="19" cm="1">
        <f t="array" ref="AM29">AVERAGE(IF(AA29:AI29&gt;0,AA29:AI29))</f>
        <v>969740.66666666663</v>
      </c>
      <c r="AN29" s="19" cm="1">
        <f t="array" ref="AN29">STDEVA(IF(AA29:AI29&gt;0,AA29:AI29))</f>
        <v>322399.91603204026</v>
      </c>
      <c r="AO29" s="19">
        <f t="shared" si="42"/>
        <v>647340.75063462637</v>
      </c>
      <c r="AP29" s="19">
        <f t="shared" si="43"/>
        <v>1292140.582698707</v>
      </c>
      <c r="AQ29" s="26"/>
      <c r="AR29" s="19">
        <f t="shared" si="13"/>
        <v>701000</v>
      </c>
      <c r="AS29" s="19" t="str">
        <f t="shared" si="14"/>
        <v>NA</v>
      </c>
      <c r="AT29" s="19">
        <f t="shared" si="15"/>
        <v>1203000</v>
      </c>
      <c r="AU29" s="19">
        <f t="shared" si="16"/>
        <v>1220000</v>
      </c>
      <c r="AV29" s="19">
        <f t="shared" si="17"/>
        <v>829233</v>
      </c>
      <c r="AW29" s="19" t="str">
        <f t="shared" si="18"/>
        <v>NA</v>
      </c>
      <c r="AX29" s="19" t="str">
        <f t="shared" si="19"/>
        <v>NA</v>
      </c>
      <c r="AY29" s="19" t="str">
        <f t="shared" si="20"/>
        <v>NA</v>
      </c>
      <c r="AZ29" s="19" t="str">
        <f t="shared" si="21"/>
        <v>NA</v>
      </c>
      <c r="BB29" s="50">
        <f t="shared" si="50"/>
        <v>988308</v>
      </c>
      <c r="BC29" s="50">
        <f t="shared" si="44"/>
        <v>1016117</v>
      </c>
      <c r="BD29" s="50">
        <f t="shared" si="45"/>
        <v>961070</v>
      </c>
      <c r="BE29" s="50">
        <f t="shared" si="46"/>
        <v>988308</v>
      </c>
      <c r="BF29" s="50">
        <f t="shared" si="47"/>
        <v>933839</v>
      </c>
      <c r="BH29" s="49">
        <f t="shared" si="22"/>
        <v>988308</v>
      </c>
      <c r="BI29" s="49">
        <f t="shared" si="23"/>
        <v>1016117</v>
      </c>
      <c r="BJ29" s="49">
        <f t="shared" si="24"/>
        <v>961070</v>
      </c>
      <c r="BK29" s="49">
        <f t="shared" si="25"/>
        <v>988308</v>
      </c>
      <c r="BL29" s="49">
        <f t="shared" si="26"/>
        <v>933839</v>
      </c>
      <c r="BN29" s="23" t="str">
        <f t="shared" si="48"/>
        <v>Media Armónica</v>
      </c>
      <c r="BO29" s="49">
        <f t="shared" si="49"/>
        <v>933839</v>
      </c>
      <c r="BQ29" s="48"/>
    </row>
    <row r="30" spans="2:69" ht="42.75" x14ac:dyDescent="0.25">
      <c r="B30" s="14">
        <v>20</v>
      </c>
      <c r="C30" s="7" t="s">
        <v>97</v>
      </c>
      <c r="D30" s="7" t="s">
        <v>98</v>
      </c>
      <c r="E30" s="24" t="s">
        <v>99</v>
      </c>
      <c r="F30" s="8" t="s">
        <v>42</v>
      </c>
      <c r="G30" s="27">
        <v>2</v>
      </c>
      <c r="H30" s="25">
        <v>701000</v>
      </c>
      <c r="I30" s="9">
        <f t="shared" si="52"/>
        <v>1402000</v>
      </c>
      <c r="J30" s="25">
        <v>1325000</v>
      </c>
      <c r="K30" s="9">
        <f t="shared" si="57"/>
        <v>2650000</v>
      </c>
      <c r="L30" s="25">
        <v>1203000</v>
      </c>
      <c r="M30" s="9">
        <f t="shared" si="54"/>
        <v>2406000</v>
      </c>
      <c r="N30" s="25">
        <v>1220000</v>
      </c>
      <c r="O30" s="9">
        <f t="shared" si="55"/>
        <v>2440000</v>
      </c>
      <c r="P30" s="25">
        <v>835948</v>
      </c>
      <c r="Q30" s="9">
        <f t="shared" si="56"/>
        <v>1671896</v>
      </c>
      <c r="R30" s="45">
        <v>540211</v>
      </c>
      <c r="S30" s="9">
        <f t="shared" si="1"/>
        <v>1080422</v>
      </c>
      <c r="T30" s="25"/>
      <c r="U30" s="9">
        <f t="shared" si="2"/>
        <v>0</v>
      </c>
      <c r="V30" s="25"/>
      <c r="W30" s="9">
        <f t="shared" si="3"/>
        <v>0</v>
      </c>
      <c r="X30" s="25"/>
      <c r="Y30" s="9">
        <f t="shared" si="4"/>
        <v>0</v>
      </c>
      <c r="AA30" s="47">
        <f t="shared" si="33"/>
        <v>701000</v>
      </c>
      <c r="AB30" s="47">
        <f t="shared" si="34"/>
        <v>1325000</v>
      </c>
      <c r="AC30" s="47">
        <f t="shared" si="35"/>
        <v>1203000</v>
      </c>
      <c r="AD30" s="47">
        <f t="shared" si="36"/>
        <v>1220000</v>
      </c>
      <c r="AE30" s="47">
        <f t="shared" si="37"/>
        <v>835948</v>
      </c>
      <c r="AF30" s="47">
        <f t="shared" si="38"/>
        <v>540211</v>
      </c>
      <c r="AG30" s="18">
        <f t="shared" si="39"/>
        <v>0</v>
      </c>
      <c r="AH30" s="18">
        <f t="shared" si="40"/>
        <v>0</v>
      </c>
      <c r="AI30" s="18">
        <f t="shared" si="41"/>
        <v>0</v>
      </c>
      <c r="AJ30" s="26"/>
      <c r="AK30" s="18" cm="1">
        <f t="array" ref="AK30">+MIN(IF(AA30:AI30&gt;0,AA30:AI30))</f>
        <v>540211</v>
      </c>
      <c r="AL30" s="18" cm="1">
        <f t="array" ref="AL30">MAX(IF(AA30:AI30&gt;0,AA30:AI30))</f>
        <v>1325000</v>
      </c>
      <c r="AM30" s="19" cm="1">
        <f t="array" ref="AM30">AVERAGE(IF(AA30:AI30&gt;0,AA30:AI30))</f>
        <v>970859.83333333337</v>
      </c>
      <c r="AN30" s="19" cm="1">
        <f t="array" ref="AN30">STDEVA(IF(AA30:AI30&gt;0,AA30:AI30))</f>
        <v>321825.75637907942</v>
      </c>
      <c r="AO30" s="19">
        <f t="shared" si="42"/>
        <v>649034.07695425395</v>
      </c>
      <c r="AP30" s="19">
        <f t="shared" si="43"/>
        <v>1292685.5897124128</v>
      </c>
      <c r="AQ30" s="26"/>
      <c r="AR30" s="19">
        <f t="shared" si="13"/>
        <v>701000</v>
      </c>
      <c r="AS30" s="19" t="str">
        <f t="shared" si="14"/>
        <v>NA</v>
      </c>
      <c r="AT30" s="19">
        <f t="shared" si="15"/>
        <v>1203000</v>
      </c>
      <c r="AU30" s="19">
        <f t="shared" si="16"/>
        <v>1220000</v>
      </c>
      <c r="AV30" s="19">
        <f t="shared" si="17"/>
        <v>835948</v>
      </c>
      <c r="AW30" s="19" t="str">
        <f t="shared" si="18"/>
        <v>NA</v>
      </c>
      <c r="AX30" s="19" t="str">
        <f t="shared" si="19"/>
        <v>NA</v>
      </c>
      <c r="AY30" s="19" t="str">
        <f t="shared" si="20"/>
        <v>NA</v>
      </c>
      <c r="AZ30" s="19" t="str">
        <f t="shared" si="21"/>
        <v>NA</v>
      </c>
      <c r="BB30" s="50">
        <f t="shared" si="50"/>
        <v>989987</v>
      </c>
      <c r="BC30" s="50">
        <f t="shared" si="44"/>
        <v>1019474</v>
      </c>
      <c r="BD30" s="50">
        <f t="shared" si="45"/>
        <v>963010</v>
      </c>
      <c r="BE30" s="50">
        <f t="shared" si="46"/>
        <v>989987</v>
      </c>
      <c r="BF30" s="50">
        <f t="shared" si="47"/>
        <v>935955</v>
      </c>
      <c r="BH30" s="49">
        <f t="shared" si="22"/>
        <v>1979974</v>
      </c>
      <c r="BI30" s="49">
        <f t="shared" si="23"/>
        <v>2038948</v>
      </c>
      <c r="BJ30" s="49">
        <f t="shared" si="24"/>
        <v>1926020</v>
      </c>
      <c r="BK30" s="49">
        <f t="shared" si="25"/>
        <v>1979974</v>
      </c>
      <c r="BL30" s="49">
        <f t="shared" si="26"/>
        <v>1871910</v>
      </c>
      <c r="BN30" s="23" t="str">
        <f t="shared" si="48"/>
        <v>Media Armónica</v>
      </c>
      <c r="BO30" s="49">
        <f t="shared" si="49"/>
        <v>1871910</v>
      </c>
      <c r="BQ30" s="48"/>
    </row>
    <row r="31" spans="2:69" ht="37.5" x14ac:dyDescent="0.25">
      <c r="B31" s="14">
        <v>21</v>
      </c>
      <c r="C31" s="7" t="s">
        <v>100</v>
      </c>
      <c r="D31" s="7" t="s">
        <v>101</v>
      </c>
      <c r="E31" s="24" t="s">
        <v>102</v>
      </c>
      <c r="F31" s="8" t="s">
        <v>42</v>
      </c>
      <c r="G31" s="27">
        <v>1</v>
      </c>
      <c r="H31" s="25">
        <v>701000</v>
      </c>
      <c r="I31" s="9">
        <f t="shared" si="52"/>
        <v>701000</v>
      </c>
      <c r="J31" s="25">
        <v>1325000</v>
      </c>
      <c r="K31" s="9">
        <f t="shared" si="57"/>
        <v>1325000</v>
      </c>
      <c r="L31" s="25">
        <v>1203000</v>
      </c>
      <c r="M31" s="9">
        <f t="shared" si="54"/>
        <v>1203000</v>
      </c>
      <c r="N31" s="25">
        <v>1220000</v>
      </c>
      <c r="O31" s="9">
        <f t="shared" si="55"/>
        <v>1220000</v>
      </c>
      <c r="P31" s="25">
        <v>729268</v>
      </c>
      <c r="Q31" s="9">
        <f t="shared" si="56"/>
        <v>729268</v>
      </c>
      <c r="R31" s="45">
        <v>540211</v>
      </c>
      <c r="S31" s="9">
        <f t="shared" si="1"/>
        <v>540211</v>
      </c>
      <c r="T31" s="25"/>
      <c r="U31" s="9">
        <f t="shared" si="2"/>
        <v>0</v>
      </c>
      <c r="V31" s="25"/>
      <c r="W31" s="9">
        <f t="shared" si="3"/>
        <v>0</v>
      </c>
      <c r="X31" s="25"/>
      <c r="Y31" s="9">
        <f t="shared" si="4"/>
        <v>0</v>
      </c>
      <c r="AA31" s="47">
        <f t="shared" si="33"/>
        <v>701000</v>
      </c>
      <c r="AB31" s="47">
        <f t="shared" si="34"/>
        <v>1325000</v>
      </c>
      <c r="AC31" s="47">
        <f t="shared" si="35"/>
        <v>1203000</v>
      </c>
      <c r="AD31" s="47">
        <f t="shared" si="36"/>
        <v>1220000</v>
      </c>
      <c r="AE31" s="47">
        <f t="shared" si="37"/>
        <v>729268</v>
      </c>
      <c r="AF31" s="47">
        <f t="shared" si="38"/>
        <v>540211</v>
      </c>
      <c r="AG31" s="18">
        <f t="shared" si="39"/>
        <v>0</v>
      </c>
      <c r="AH31" s="18">
        <f t="shared" si="40"/>
        <v>0</v>
      </c>
      <c r="AI31" s="18">
        <f t="shared" si="41"/>
        <v>0</v>
      </c>
      <c r="AJ31" s="26"/>
      <c r="AK31" s="18" cm="1">
        <f t="array" ref="AK31">+MIN(IF(AA31:AI31&gt;0,AA31:AI31))</f>
        <v>540211</v>
      </c>
      <c r="AL31" s="18" cm="1">
        <f t="array" ref="AL31">MAX(IF(AA31:AI31&gt;0,AA31:AI31))</f>
        <v>1325000</v>
      </c>
      <c r="AM31" s="19" cm="1">
        <f t="array" ref="AM31">AVERAGE(IF(AA31:AI31&gt;0,AA31:AI31))</f>
        <v>953079.83333333337</v>
      </c>
      <c r="AN31" s="19" cm="1">
        <f t="array" ref="AN31">STDEVA(IF(AA31:AI31&gt;0,AA31:AI31))</f>
        <v>333504.94092436862</v>
      </c>
      <c r="AO31" s="19">
        <f t="shared" si="42"/>
        <v>619574.89240896469</v>
      </c>
      <c r="AP31" s="19">
        <f t="shared" si="43"/>
        <v>1286584.7742577021</v>
      </c>
      <c r="AQ31" s="26"/>
      <c r="AR31" s="19">
        <f t="shared" si="13"/>
        <v>701000</v>
      </c>
      <c r="AS31" s="19" t="str">
        <f t="shared" si="14"/>
        <v>NA</v>
      </c>
      <c r="AT31" s="19">
        <f t="shared" si="15"/>
        <v>1203000</v>
      </c>
      <c r="AU31" s="19">
        <f t="shared" si="16"/>
        <v>1220000</v>
      </c>
      <c r="AV31" s="19">
        <f t="shared" si="17"/>
        <v>729268</v>
      </c>
      <c r="AW31" s="19" t="str">
        <f t="shared" si="18"/>
        <v>NA</v>
      </c>
      <c r="AX31" s="19" t="str">
        <f t="shared" si="19"/>
        <v>NA</v>
      </c>
      <c r="AY31" s="19" t="str">
        <f t="shared" si="20"/>
        <v>NA</v>
      </c>
      <c r="AZ31" s="19" t="str">
        <f t="shared" si="21"/>
        <v>NA</v>
      </c>
      <c r="BB31" s="50">
        <f t="shared" si="50"/>
        <v>963317</v>
      </c>
      <c r="BC31" s="50">
        <f t="shared" si="44"/>
        <v>966134</v>
      </c>
      <c r="BD31" s="50">
        <f t="shared" si="45"/>
        <v>930696</v>
      </c>
      <c r="BE31" s="50">
        <f t="shared" si="46"/>
        <v>963317</v>
      </c>
      <c r="BF31" s="50">
        <f t="shared" si="47"/>
        <v>899139</v>
      </c>
      <c r="BH31" s="49">
        <f t="shared" si="22"/>
        <v>963317</v>
      </c>
      <c r="BI31" s="49">
        <f t="shared" si="23"/>
        <v>966134</v>
      </c>
      <c r="BJ31" s="49">
        <f t="shared" si="24"/>
        <v>930696</v>
      </c>
      <c r="BK31" s="49">
        <f t="shared" si="25"/>
        <v>963317</v>
      </c>
      <c r="BL31" s="49">
        <f t="shared" si="26"/>
        <v>899139</v>
      </c>
      <c r="BN31" s="23" t="str">
        <f t="shared" si="48"/>
        <v>Media Armónica</v>
      </c>
      <c r="BO31" s="49">
        <f t="shared" si="49"/>
        <v>899139</v>
      </c>
      <c r="BQ31" s="48"/>
    </row>
    <row r="32" spans="2:69" ht="37.5" x14ac:dyDescent="0.25">
      <c r="B32" s="14">
        <v>22</v>
      </c>
      <c r="C32" s="12" t="s">
        <v>103</v>
      </c>
      <c r="D32" s="7" t="s">
        <v>104</v>
      </c>
      <c r="E32" s="24" t="s">
        <v>105</v>
      </c>
      <c r="F32" s="8" t="s">
        <v>42</v>
      </c>
      <c r="G32" s="27">
        <v>1</v>
      </c>
      <c r="H32" s="25">
        <v>701000</v>
      </c>
      <c r="I32" s="9">
        <f t="shared" si="52"/>
        <v>701000</v>
      </c>
      <c r="J32" s="25">
        <v>1325000</v>
      </c>
      <c r="K32" s="9">
        <f t="shared" si="57"/>
        <v>1325000</v>
      </c>
      <c r="L32" s="25">
        <v>1203000</v>
      </c>
      <c r="M32" s="9">
        <f t="shared" si="54"/>
        <v>1203000</v>
      </c>
      <c r="N32" s="25">
        <v>1220000</v>
      </c>
      <c r="O32" s="9">
        <f t="shared" si="55"/>
        <v>1220000</v>
      </c>
      <c r="P32" s="25">
        <v>870948</v>
      </c>
      <c r="Q32" s="9">
        <f t="shared" si="56"/>
        <v>870948</v>
      </c>
      <c r="R32" s="45">
        <v>540211</v>
      </c>
      <c r="S32" s="9">
        <f t="shared" si="1"/>
        <v>540211</v>
      </c>
      <c r="T32" s="25"/>
      <c r="U32" s="9">
        <f t="shared" si="2"/>
        <v>0</v>
      </c>
      <c r="V32" s="25"/>
      <c r="W32" s="9">
        <f t="shared" si="3"/>
        <v>0</v>
      </c>
      <c r="X32" s="25"/>
      <c r="Y32" s="9">
        <f t="shared" si="4"/>
        <v>0</v>
      </c>
      <c r="AA32" s="47">
        <f t="shared" si="33"/>
        <v>701000</v>
      </c>
      <c r="AB32" s="47">
        <f t="shared" si="34"/>
        <v>1325000</v>
      </c>
      <c r="AC32" s="47">
        <f t="shared" si="35"/>
        <v>1203000</v>
      </c>
      <c r="AD32" s="47">
        <f t="shared" si="36"/>
        <v>1220000</v>
      </c>
      <c r="AE32" s="47">
        <f t="shared" si="37"/>
        <v>870948</v>
      </c>
      <c r="AF32" s="47">
        <f t="shared" si="38"/>
        <v>540211</v>
      </c>
      <c r="AG32" s="18">
        <f t="shared" si="39"/>
        <v>0</v>
      </c>
      <c r="AH32" s="18">
        <f t="shared" si="40"/>
        <v>0</v>
      </c>
      <c r="AI32" s="18">
        <f t="shared" si="41"/>
        <v>0</v>
      </c>
      <c r="AJ32" s="26"/>
      <c r="AK32" s="18" cm="1">
        <f t="array" ref="AK32">+MIN(IF(AA32:AI32&gt;0,AA32:AI32))</f>
        <v>540211</v>
      </c>
      <c r="AL32" s="18" cm="1">
        <f t="array" ref="AL32">MAX(IF(AA32:AI32&gt;0,AA32:AI32))</f>
        <v>1325000</v>
      </c>
      <c r="AM32" s="19" cm="1">
        <f t="array" ref="AM32">AVERAGE(IF(AA32:AI32&gt;0,AA32:AI32))</f>
        <v>976693.16666666663</v>
      </c>
      <c r="AN32" s="19" cm="1">
        <f t="array" ref="AN32">STDEVA(IF(AA32:AI32&gt;0,AA32:AI32))</f>
        <v>319197.77328322106</v>
      </c>
      <c r="AO32" s="19">
        <f t="shared" si="42"/>
        <v>657495.39338344557</v>
      </c>
      <c r="AP32" s="19">
        <f t="shared" si="43"/>
        <v>1295890.9399498878</v>
      </c>
      <c r="AQ32" s="26"/>
      <c r="AR32" s="19">
        <f t="shared" si="13"/>
        <v>701000</v>
      </c>
      <c r="AS32" s="19" t="str">
        <f t="shared" si="14"/>
        <v>NA</v>
      </c>
      <c r="AT32" s="19">
        <f t="shared" si="15"/>
        <v>1203000</v>
      </c>
      <c r="AU32" s="19">
        <f t="shared" si="16"/>
        <v>1220000</v>
      </c>
      <c r="AV32" s="19">
        <f t="shared" si="17"/>
        <v>870948</v>
      </c>
      <c r="AW32" s="19" t="str">
        <f t="shared" si="18"/>
        <v>NA</v>
      </c>
      <c r="AX32" s="19" t="str">
        <f t="shared" si="19"/>
        <v>NA</v>
      </c>
      <c r="AY32" s="19" t="str">
        <f t="shared" si="20"/>
        <v>NA</v>
      </c>
      <c r="AZ32" s="19" t="str">
        <f t="shared" si="21"/>
        <v>NA</v>
      </c>
      <c r="BB32" s="50">
        <f t="shared" si="50"/>
        <v>998737</v>
      </c>
      <c r="BC32" s="50">
        <f t="shared" si="44"/>
        <v>1036974</v>
      </c>
      <c r="BD32" s="50">
        <f t="shared" si="45"/>
        <v>972935</v>
      </c>
      <c r="BE32" s="50">
        <f t="shared" si="46"/>
        <v>998737</v>
      </c>
      <c r="BF32" s="50">
        <f t="shared" si="47"/>
        <v>946603</v>
      </c>
      <c r="BH32" s="49">
        <f t="shared" si="22"/>
        <v>998737</v>
      </c>
      <c r="BI32" s="49">
        <f t="shared" si="23"/>
        <v>1036974</v>
      </c>
      <c r="BJ32" s="49">
        <f t="shared" si="24"/>
        <v>972935</v>
      </c>
      <c r="BK32" s="49">
        <f t="shared" si="25"/>
        <v>998737</v>
      </c>
      <c r="BL32" s="49">
        <f t="shared" si="26"/>
        <v>946603</v>
      </c>
      <c r="BN32" s="23" t="str">
        <f t="shared" si="48"/>
        <v>Media Armónica</v>
      </c>
      <c r="BO32" s="49">
        <f t="shared" si="49"/>
        <v>946603</v>
      </c>
      <c r="BQ32" s="48"/>
    </row>
    <row r="33" spans="2:69" ht="28.5" x14ac:dyDescent="0.25">
      <c r="B33" s="14">
        <v>23</v>
      </c>
      <c r="C33" s="12" t="s">
        <v>106</v>
      </c>
      <c r="D33" s="7" t="s">
        <v>107</v>
      </c>
      <c r="E33" s="24" t="s">
        <v>108</v>
      </c>
      <c r="F33" s="8" t="s">
        <v>42</v>
      </c>
      <c r="G33" s="27">
        <v>1</v>
      </c>
      <c r="H33" s="25">
        <v>701000</v>
      </c>
      <c r="I33" s="9">
        <f t="shared" si="52"/>
        <v>701000</v>
      </c>
      <c r="J33" s="25">
        <v>1325000</v>
      </c>
      <c r="K33" s="9">
        <f t="shared" si="57"/>
        <v>1325000</v>
      </c>
      <c r="L33" s="25">
        <v>1203000</v>
      </c>
      <c r="M33" s="9">
        <f t="shared" si="54"/>
        <v>1203000</v>
      </c>
      <c r="N33" s="25">
        <v>1220000</v>
      </c>
      <c r="O33" s="9">
        <f t="shared" si="55"/>
        <v>1220000</v>
      </c>
      <c r="P33" s="25">
        <v>834949</v>
      </c>
      <c r="Q33" s="9">
        <f t="shared" si="56"/>
        <v>834949</v>
      </c>
      <c r="R33" s="45">
        <v>540211</v>
      </c>
      <c r="S33" s="9">
        <f t="shared" si="1"/>
        <v>540211</v>
      </c>
      <c r="T33" s="25"/>
      <c r="U33" s="9">
        <f t="shared" si="2"/>
        <v>0</v>
      </c>
      <c r="V33" s="25"/>
      <c r="W33" s="9">
        <f t="shared" si="3"/>
        <v>0</v>
      </c>
      <c r="X33" s="25"/>
      <c r="Y33" s="9">
        <f t="shared" si="4"/>
        <v>0</v>
      </c>
      <c r="AA33" s="47">
        <f t="shared" si="33"/>
        <v>701000</v>
      </c>
      <c r="AB33" s="47">
        <f t="shared" si="34"/>
        <v>1325000</v>
      </c>
      <c r="AC33" s="47">
        <f t="shared" si="35"/>
        <v>1203000</v>
      </c>
      <c r="AD33" s="47">
        <f t="shared" si="36"/>
        <v>1220000</v>
      </c>
      <c r="AE33" s="47">
        <f t="shared" si="37"/>
        <v>834949</v>
      </c>
      <c r="AF33" s="47">
        <f t="shared" si="38"/>
        <v>540211</v>
      </c>
      <c r="AG33" s="18">
        <f t="shared" si="39"/>
        <v>0</v>
      </c>
      <c r="AH33" s="18">
        <f t="shared" si="40"/>
        <v>0</v>
      </c>
      <c r="AI33" s="18">
        <f t="shared" si="41"/>
        <v>0</v>
      </c>
      <c r="AJ33" s="26"/>
      <c r="AK33" s="18" cm="1">
        <f t="array" ref="AK33">+MIN(IF(AA33:AI33&gt;0,AA33:AI33))</f>
        <v>540211</v>
      </c>
      <c r="AL33" s="18" cm="1">
        <f t="array" ref="AL33">MAX(IF(AA33:AI33&gt;0,AA33:AI33))</f>
        <v>1325000</v>
      </c>
      <c r="AM33" s="19" cm="1">
        <f t="array" ref="AM33">AVERAGE(IF(AA33:AI33&gt;0,AA33:AI33))</f>
        <v>970693.33333333337</v>
      </c>
      <c r="AN33" s="19" cm="1">
        <f t="array" ref="AN33">STDEVA(IF(AA33:AI33&gt;0,AA33:AI33))</f>
        <v>321909.76153429487</v>
      </c>
      <c r="AO33" s="19">
        <f t="shared" si="42"/>
        <v>648783.57179903844</v>
      </c>
      <c r="AP33" s="19">
        <f t="shared" si="43"/>
        <v>1292603.0948676283</v>
      </c>
      <c r="AQ33" s="26"/>
      <c r="AR33" s="19">
        <f t="shared" si="13"/>
        <v>701000</v>
      </c>
      <c r="AS33" s="19" t="str">
        <f t="shared" si="14"/>
        <v>NA</v>
      </c>
      <c r="AT33" s="19">
        <f t="shared" si="15"/>
        <v>1203000</v>
      </c>
      <c r="AU33" s="19">
        <f t="shared" si="16"/>
        <v>1220000</v>
      </c>
      <c r="AV33" s="19">
        <f t="shared" si="17"/>
        <v>834949</v>
      </c>
      <c r="AW33" s="19" t="str">
        <f t="shared" si="18"/>
        <v>NA</v>
      </c>
      <c r="AX33" s="19" t="str">
        <f t="shared" si="19"/>
        <v>NA</v>
      </c>
      <c r="AY33" s="19" t="str">
        <f t="shared" si="20"/>
        <v>NA</v>
      </c>
      <c r="AZ33" s="19" t="str">
        <f t="shared" si="21"/>
        <v>NA</v>
      </c>
      <c r="BB33" s="50">
        <f t="shared" si="50"/>
        <v>989737</v>
      </c>
      <c r="BC33" s="50">
        <f t="shared" si="44"/>
        <v>1018975</v>
      </c>
      <c r="BD33" s="50">
        <f t="shared" si="45"/>
        <v>962722</v>
      </c>
      <c r="BE33" s="50">
        <f t="shared" si="46"/>
        <v>989737</v>
      </c>
      <c r="BF33" s="50">
        <f t="shared" si="47"/>
        <v>935642</v>
      </c>
      <c r="BH33" s="49">
        <f t="shared" si="22"/>
        <v>989737</v>
      </c>
      <c r="BI33" s="49">
        <f t="shared" si="23"/>
        <v>1018975</v>
      </c>
      <c r="BJ33" s="49">
        <f t="shared" si="24"/>
        <v>962722</v>
      </c>
      <c r="BK33" s="49">
        <f t="shared" si="25"/>
        <v>989737</v>
      </c>
      <c r="BL33" s="49">
        <f t="shared" si="26"/>
        <v>935642</v>
      </c>
      <c r="BN33" s="23" t="str">
        <f t="shared" si="48"/>
        <v>Media Armónica</v>
      </c>
      <c r="BO33" s="49">
        <f t="shared" si="49"/>
        <v>935642</v>
      </c>
      <c r="BQ33" s="48"/>
    </row>
    <row r="34" spans="2:69" ht="42.75" x14ac:dyDescent="0.25">
      <c r="B34" s="14">
        <v>24</v>
      </c>
      <c r="C34" s="12" t="s">
        <v>109</v>
      </c>
      <c r="D34" s="7" t="s">
        <v>110</v>
      </c>
      <c r="E34" s="24" t="s">
        <v>111</v>
      </c>
      <c r="F34" s="8" t="s">
        <v>42</v>
      </c>
      <c r="G34" s="27">
        <v>1</v>
      </c>
      <c r="H34" s="25">
        <v>701000</v>
      </c>
      <c r="I34" s="9">
        <f t="shared" si="52"/>
        <v>701000</v>
      </c>
      <c r="J34" s="25">
        <v>5000000</v>
      </c>
      <c r="K34" s="9">
        <f t="shared" si="57"/>
        <v>5000000</v>
      </c>
      <c r="L34" s="25">
        <v>5000000</v>
      </c>
      <c r="M34" s="9">
        <f t="shared" si="54"/>
        <v>5000000</v>
      </c>
      <c r="N34" s="25">
        <v>5000000</v>
      </c>
      <c r="O34" s="9">
        <f t="shared" si="55"/>
        <v>5000000</v>
      </c>
      <c r="P34" s="25">
        <v>701494</v>
      </c>
      <c r="Q34" s="9">
        <f t="shared" si="56"/>
        <v>701494</v>
      </c>
      <c r="R34" s="45">
        <v>540211</v>
      </c>
      <c r="S34" s="9">
        <f t="shared" si="1"/>
        <v>540211</v>
      </c>
      <c r="T34" s="25"/>
      <c r="U34" s="9">
        <f t="shared" si="2"/>
        <v>0</v>
      </c>
      <c r="V34" s="25"/>
      <c r="W34" s="9">
        <f t="shared" si="3"/>
        <v>0</v>
      </c>
      <c r="X34" s="25"/>
      <c r="Y34" s="9">
        <f t="shared" si="4"/>
        <v>0</v>
      </c>
      <c r="AA34" s="47">
        <f t="shared" si="33"/>
        <v>701000</v>
      </c>
      <c r="AB34" s="47">
        <f t="shared" si="34"/>
        <v>5000000</v>
      </c>
      <c r="AC34" s="47">
        <f t="shared" si="35"/>
        <v>5000000</v>
      </c>
      <c r="AD34" s="47">
        <f t="shared" si="36"/>
        <v>5000000</v>
      </c>
      <c r="AE34" s="47">
        <f t="shared" si="37"/>
        <v>701494</v>
      </c>
      <c r="AF34" s="47">
        <f t="shared" si="38"/>
        <v>540211</v>
      </c>
      <c r="AG34" s="18">
        <f t="shared" si="39"/>
        <v>0</v>
      </c>
      <c r="AH34" s="18">
        <f t="shared" si="40"/>
        <v>0</v>
      </c>
      <c r="AI34" s="18">
        <f t="shared" si="41"/>
        <v>0</v>
      </c>
      <c r="AJ34" s="26"/>
      <c r="AK34" s="18" cm="1">
        <f t="array" ref="AK34">+MIN(IF(AA34:AI34&gt;0,AA34:AI34))</f>
        <v>540211</v>
      </c>
      <c r="AL34" s="18" cm="1">
        <f t="array" ref="AL34">MAX(IF(AA34:AI34&gt;0,AA34:AI34))</f>
        <v>5000000</v>
      </c>
      <c r="AM34" s="19" cm="1">
        <f t="array" ref="AM34">AVERAGE(IF(AA34:AI34&gt;0,AA34:AI34))</f>
        <v>2823784.1666666665</v>
      </c>
      <c r="AN34" s="19" cm="1">
        <f t="array" ref="AN34">STDEVA(IF(AA34:AI34&gt;0,AA34:AI34))</f>
        <v>2384650.1058668057</v>
      </c>
      <c r="AO34" s="19">
        <f t="shared" si="42"/>
        <v>439134.06079986086</v>
      </c>
      <c r="AP34" s="19">
        <f t="shared" si="43"/>
        <v>5208434.2725334726</v>
      </c>
      <c r="AQ34" s="26"/>
      <c r="AR34" s="19">
        <f t="shared" si="13"/>
        <v>701000</v>
      </c>
      <c r="AS34" s="19">
        <f t="shared" si="14"/>
        <v>5000000</v>
      </c>
      <c r="AT34" s="19">
        <f t="shared" si="15"/>
        <v>5000000</v>
      </c>
      <c r="AU34" s="19">
        <f t="shared" si="16"/>
        <v>5000000</v>
      </c>
      <c r="AV34" s="19">
        <f t="shared" si="17"/>
        <v>701494</v>
      </c>
      <c r="AW34" s="19">
        <f t="shared" si="18"/>
        <v>540211</v>
      </c>
      <c r="AX34" s="19" t="str">
        <f t="shared" si="19"/>
        <v>NA</v>
      </c>
      <c r="AY34" s="19" t="str">
        <f t="shared" si="20"/>
        <v>NA</v>
      </c>
      <c r="AZ34" s="19" t="str">
        <f t="shared" si="21"/>
        <v>NA</v>
      </c>
      <c r="BB34" s="50">
        <f t="shared" si="50"/>
        <v>2823784</v>
      </c>
      <c r="BC34" s="50">
        <f t="shared" si="44"/>
        <v>2850747</v>
      </c>
      <c r="BD34" s="50">
        <f t="shared" si="45"/>
        <v>1792817</v>
      </c>
      <c r="BE34" s="50">
        <f t="shared" si="46"/>
        <v>2823784</v>
      </c>
      <c r="BF34" s="50">
        <f t="shared" si="47"/>
        <v>1131394</v>
      </c>
      <c r="BH34" s="49">
        <f t="shared" si="22"/>
        <v>2823784</v>
      </c>
      <c r="BI34" s="49">
        <f t="shared" si="23"/>
        <v>2850747</v>
      </c>
      <c r="BJ34" s="49">
        <f t="shared" si="24"/>
        <v>1792817</v>
      </c>
      <c r="BK34" s="49">
        <f t="shared" si="25"/>
        <v>2823784</v>
      </c>
      <c r="BL34" s="49">
        <f t="shared" si="26"/>
        <v>1131394</v>
      </c>
      <c r="BN34" s="23" t="str">
        <f t="shared" si="48"/>
        <v>Media Armónica</v>
      </c>
      <c r="BO34" s="49">
        <f t="shared" si="49"/>
        <v>1131394</v>
      </c>
      <c r="BQ34" s="48"/>
    </row>
    <row r="35" spans="2:69" ht="28.5" x14ac:dyDescent="0.25">
      <c r="B35" s="14">
        <v>25</v>
      </c>
      <c r="C35" s="12" t="s">
        <v>112</v>
      </c>
      <c r="D35" s="7" t="s">
        <v>113</v>
      </c>
      <c r="E35" s="24" t="s">
        <v>114</v>
      </c>
      <c r="F35" s="8" t="s">
        <v>42</v>
      </c>
      <c r="G35" s="27">
        <v>2</v>
      </c>
      <c r="H35" s="25">
        <v>701000</v>
      </c>
      <c r="I35" s="9">
        <f t="shared" si="52"/>
        <v>1402000</v>
      </c>
      <c r="J35" s="25">
        <v>1325000</v>
      </c>
      <c r="K35" s="9">
        <f t="shared" si="57"/>
        <v>2650000</v>
      </c>
      <c r="L35" s="25">
        <v>1203000</v>
      </c>
      <c r="M35" s="9">
        <f t="shared" si="54"/>
        <v>2406000</v>
      </c>
      <c r="N35" s="25">
        <v>1220000</v>
      </c>
      <c r="O35" s="9">
        <f t="shared" si="55"/>
        <v>2440000</v>
      </c>
      <c r="P35" s="25">
        <v>714581</v>
      </c>
      <c r="Q35" s="9">
        <f t="shared" si="56"/>
        <v>1429162</v>
      </c>
      <c r="R35" s="45">
        <v>540211</v>
      </c>
      <c r="S35" s="9">
        <f t="shared" si="1"/>
        <v>1080422</v>
      </c>
      <c r="T35" s="25"/>
      <c r="U35" s="9">
        <f t="shared" si="2"/>
        <v>0</v>
      </c>
      <c r="V35" s="25"/>
      <c r="W35" s="9">
        <f t="shared" si="3"/>
        <v>0</v>
      </c>
      <c r="X35" s="25"/>
      <c r="Y35" s="9">
        <f t="shared" si="4"/>
        <v>0</v>
      </c>
      <c r="AA35" s="47">
        <f t="shared" si="33"/>
        <v>701000</v>
      </c>
      <c r="AB35" s="47">
        <f t="shared" si="34"/>
        <v>1325000</v>
      </c>
      <c r="AC35" s="47">
        <f t="shared" si="35"/>
        <v>1203000</v>
      </c>
      <c r="AD35" s="47">
        <f t="shared" si="36"/>
        <v>1220000</v>
      </c>
      <c r="AE35" s="47">
        <f t="shared" si="37"/>
        <v>714581</v>
      </c>
      <c r="AF35" s="47">
        <f t="shared" si="38"/>
        <v>540211</v>
      </c>
      <c r="AG35" s="18">
        <f t="shared" si="39"/>
        <v>0</v>
      </c>
      <c r="AH35" s="18">
        <f t="shared" si="40"/>
        <v>0</v>
      </c>
      <c r="AI35" s="18">
        <f t="shared" si="41"/>
        <v>0</v>
      </c>
      <c r="AJ35" s="26"/>
      <c r="AK35" s="18" cm="1">
        <f t="array" ref="AK35">+MIN(IF(AA35:AI35&gt;0,AA35:AI35))</f>
        <v>540211</v>
      </c>
      <c r="AL35" s="18" cm="1">
        <f t="array" ref="AL35">MAX(IF(AA35:AI35&gt;0,AA35:AI35))</f>
        <v>1325000</v>
      </c>
      <c r="AM35" s="19" cm="1">
        <f t="array" ref="AM35">AVERAGE(IF(AA35:AI35&gt;0,AA35:AI35))</f>
        <v>950632</v>
      </c>
      <c r="AN35" s="19" cm="1">
        <f t="array" ref="AN35">STDEVA(IF(AA35:AI35&gt;0,AA35:AI35))</f>
        <v>335523.98827446008</v>
      </c>
      <c r="AO35" s="19">
        <f t="shared" si="42"/>
        <v>615108.01172553992</v>
      </c>
      <c r="AP35" s="19">
        <f t="shared" si="43"/>
        <v>1286155.9882744602</v>
      </c>
      <c r="AQ35" s="26"/>
      <c r="AR35" s="19">
        <f t="shared" si="13"/>
        <v>701000</v>
      </c>
      <c r="AS35" s="19" t="str">
        <f t="shared" si="14"/>
        <v>NA</v>
      </c>
      <c r="AT35" s="19">
        <f t="shared" si="15"/>
        <v>1203000</v>
      </c>
      <c r="AU35" s="19">
        <f t="shared" si="16"/>
        <v>1220000</v>
      </c>
      <c r="AV35" s="19">
        <f t="shared" si="17"/>
        <v>714581</v>
      </c>
      <c r="AW35" s="19" t="str">
        <f t="shared" si="18"/>
        <v>NA</v>
      </c>
      <c r="AX35" s="19" t="str">
        <f t="shared" si="19"/>
        <v>NA</v>
      </c>
      <c r="AY35" s="19" t="str">
        <f t="shared" si="20"/>
        <v>NA</v>
      </c>
      <c r="AZ35" s="19" t="str">
        <f t="shared" si="21"/>
        <v>NA</v>
      </c>
      <c r="BB35" s="50">
        <f t="shared" si="50"/>
        <v>959645</v>
      </c>
      <c r="BC35" s="50">
        <f t="shared" si="44"/>
        <v>958791</v>
      </c>
      <c r="BD35" s="50">
        <f t="shared" si="45"/>
        <v>925974</v>
      </c>
      <c r="BE35" s="50">
        <f t="shared" si="46"/>
        <v>959645</v>
      </c>
      <c r="BF35" s="50">
        <f t="shared" si="47"/>
        <v>893479</v>
      </c>
      <c r="BH35" s="49">
        <f t="shared" si="22"/>
        <v>1919290</v>
      </c>
      <c r="BI35" s="49">
        <f t="shared" si="23"/>
        <v>1917582</v>
      </c>
      <c r="BJ35" s="49">
        <f t="shared" si="24"/>
        <v>1851948</v>
      </c>
      <c r="BK35" s="49">
        <f t="shared" si="25"/>
        <v>1919290</v>
      </c>
      <c r="BL35" s="49">
        <f t="shared" si="26"/>
        <v>1786958</v>
      </c>
      <c r="BN35" s="23" t="str">
        <f t="shared" si="48"/>
        <v>Media Armónica</v>
      </c>
      <c r="BO35" s="49">
        <f t="shared" si="49"/>
        <v>1786958</v>
      </c>
      <c r="BQ35" s="48"/>
    </row>
    <row r="36" spans="2:69" ht="28.5" x14ac:dyDescent="0.25">
      <c r="B36" s="14">
        <v>26</v>
      </c>
      <c r="C36" s="7" t="s">
        <v>115</v>
      </c>
      <c r="D36" s="7" t="s">
        <v>116</v>
      </c>
      <c r="E36" s="24" t="s">
        <v>117</v>
      </c>
      <c r="F36" s="8" t="s">
        <v>42</v>
      </c>
      <c r="G36" s="27">
        <v>3</v>
      </c>
      <c r="H36" s="25">
        <v>701000</v>
      </c>
      <c r="I36" s="9">
        <f>+G36*H36</f>
        <v>2103000</v>
      </c>
      <c r="J36" s="25">
        <v>1325000</v>
      </c>
      <c r="K36" s="9">
        <f>+G36*J36</f>
        <v>3975000</v>
      </c>
      <c r="L36" s="25">
        <v>1203000</v>
      </c>
      <c r="M36" s="9">
        <f>+G36*L36</f>
        <v>3609000</v>
      </c>
      <c r="N36" s="25">
        <v>1220000</v>
      </c>
      <c r="O36" s="9">
        <f>+G36*N36</f>
        <v>3660000</v>
      </c>
      <c r="P36" s="25">
        <v>838335</v>
      </c>
      <c r="Q36" s="9">
        <f>+G36*P36</f>
        <v>2515005</v>
      </c>
      <c r="R36" s="45">
        <v>540211</v>
      </c>
      <c r="S36" s="9">
        <f t="shared" si="1"/>
        <v>1620633</v>
      </c>
      <c r="T36" s="25"/>
      <c r="U36" s="9">
        <f t="shared" si="2"/>
        <v>0</v>
      </c>
      <c r="V36" s="25"/>
      <c r="W36" s="9">
        <f t="shared" si="3"/>
        <v>0</v>
      </c>
      <c r="X36" s="25"/>
      <c r="Y36" s="9">
        <f t="shared" si="4"/>
        <v>0</v>
      </c>
      <c r="AA36" s="47">
        <f t="shared" si="33"/>
        <v>701000</v>
      </c>
      <c r="AB36" s="47">
        <f t="shared" si="34"/>
        <v>1325000</v>
      </c>
      <c r="AC36" s="47">
        <f t="shared" si="35"/>
        <v>1203000</v>
      </c>
      <c r="AD36" s="47">
        <f t="shared" si="36"/>
        <v>1220000</v>
      </c>
      <c r="AE36" s="47">
        <f t="shared" si="37"/>
        <v>838335</v>
      </c>
      <c r="AF36" s="47">
        <f t="shared" si="38"/>
        <v>540211</v>
      </c>
      <c r="AG36" s="18">
        <f t="shared" si="39"/>
        <v>0</v>
      </c>
      <c r="AH36" s="18">
        <f t="shared" si="40"/>
        <v>0</v>
      </c>
      <c r="AI36" s="18">
        <f t="shared" si="41"/>
        <v>0</v>
      </c>
      <c r="AJ36" s="26"/>
      <c r="AK36" s="18" cm="1">
        <f t="array" ref="AK36">+MIN(IF(AA36:AI36&gt;0,AA36:AI36))</f>
        <v>540211</v>
      </c>
      <c r="AL36" s="18" cm="1">
        <f t="array" ref="AL36">MAX(IF(AA36:AI36&gt;0,AA36:AI36))</f>
        <v>1325000</v>
      </c>
      <c r="AM36" s="19" cm="1">
        <f t="array" ref="AM36">AVERAGE(IF(AA36:AI36&gt;0,AA36:AI36))</f>
        <v>971257.66666666663</v>
      </c>
      <c r="AN36" s="19" cm="1">
        <f t="array" ref="AN36">STDEVA(IF(AA36:AI36&gt;0,AA36:AI36))</f>
        <v>321627.04065216065</v>
      </c>
      <c r="AO36" s="19">
        <f t="shared" si="42"/>
        <v>649630.62601450598</v>
      </c>
      <c r="AP36" s="19">
        <f t="shared" si="43"/>
        <v>1292884.7073188273</v>
      </c>
      <c r="AQ36" s="26"/>
      <c r="AR36" s="19">
        <f t="shared" si="13"/>
        <v>701000</v>
      </c>
      <c r="AS36" s="19" t="str">
        <f t="shared" si="14"/>
        <v>NA</v>
      </c>
      <c r="AT36" s="19">
        <f t="shared" si="15"/>
        <v>1203000</v>
      </c>
      <c r="AU36" s="19">
        <f t="shared" si="16"/>
        <v>1220000</v>
      </c>
      <c r="AV36" s="19">
        <f t="shared" si="17"/>
        <v>838335</v>
      </c>
      <c r="AW36" s="19" t="str">
        <f t="shared" si="18"/>
        <v>NA</v>
      </c>
      <c r="AX36" s="19" t="str">
        <f t="shared" si="19"/>
        <v>NA</v>
      </c>
      <c r="AY36" s="19" t="str">
        <f t="shared" si="20"/>
        <v>NA</v>
      </c>
      <c r="AZ36" s="19" t="str">
        <f t="shared" si="21"/>
        <v>NA</v>
      </c>
      <c r="BB36" s="50">
        <f t="shared" si="50"/>
        <v>990584</v>
      </c>
      <c r="BC36" s="50">
        <f t="shared" si="44"/>
        <v>1020668</v>
      </c>
      <c r="BD36" s="50">
        <f t="shared" si="45"/>
        <v>963696</v>
      </c>
      <c r="BE36" s="50">
        <f t="shared" si="46"/>
        <v>990584</v>
      </c>
      <c r="BF36" s="50">
        <f t="shared" si="47"/>
        <v>936702</v>
      </c>
      <c r="BH36" s="49">
        <f t="shared" si="22"/>
        <v>2971752</v>
      </c>
      <c r="BI36" s="49">
        <f t="shared" si="23"/>
        <v>3062004</v>
      </c>
      <c r="BJ36" s="49">
        <f t="shared" si="24"/>
        <v>2891088</v>
      </c>
      <c r="BK36" s="49">
        <f t="shared" si="25"/>
        <v>2971752</v>
      </c>
      <c r="BL36" s="49">
        <f t="shared" si="26"/>
        <v>2810106</v>
      </c>
      <c r="BN36" s="23" t="str">
        <f t="shared" si="48"/>
        <v>Media Armónica</v>
      </c>
      <c r="BO36" s="49">
        <f t="shared" si="49"/>
        <v>2810106</v>
      </c>
      <c r="BQ36" s="48"/>
    </row>
    <row r="37" spans="2:69" ht="28.5" x14ac:dyDescent="0.25">
      <c r="B37" s="14">
        <v>27</v>
      </c>
      <c r="C37" s="7" t="s">
        <v>118</v>
      </c>
      <c r="D37" s="7" t="s">
        <v>119</v>
      </c>
      <c r="E37" s="24" t="s">
        <v>120</v>
      </c>
      <c r="F37" s="8" t="s">
        <v>42</v>
      </c>
      <c r="G37" s="27">
        <v>1</v>
      </c>
      <c r="H37" s="25">
        <v>701000</v>
      </c>
      <c r="I37" s="9">
        <f t="shared" ref="I37:I48" si="58">+G37*H37</f>
        <v>701000</v>
      </c>
      <c r="J37" s="25">
        <v>1325000</v>
      </c>
      <c r="K37" s="9">
        <f t="shared" ref="K37" si="59">+G37*J37</f>
        <v>1325000</v>
      </c>
      <c r="L37" s="25">
        <v>1203000</v>
      </c>
      <c r="M37" s="9">
        <f t="shared" ref="M37:M48" si="60">+G37*L37</f>
        <v>1203000</v>
      </c>
      <c r="N37" s="25">
        <v>1220000</v>
      </c>
      <c r="O37" s="9">
        <f t="shared" ref="O37:O48" si="61">+G37*N37</f>
        <v>1220000</v>
      </c>
      <c r="P37" s="25">
        <v>850668</v>
      </c>
      <c r="Q37" s="9">
        <f t="shared" ref="Q37:Q48" si="62">+G37*P37</f>
        <v>850668</v>
      </c>
      <c r="R37" s="45">
        <v>540211</v>
      </c>
      <c r="S37" s="9">
        <f t="shared" si="1"/>
        <v>540211</v>
      </c>
      <c r="T37" s="25"/>
      <c r="U37" s="9">
        <f t="shared" si="2"/>
        <v>0</v>
      </c>
      <c r="V37" s="25"/>
      <c r="W37" s="9">
        <f t="shared" si="3"/>
        <v>0</v>
      </c>
      <c r="X37" s="25"/>
      <c r="Y37" s="9">
        <f t="shared" si="4"/>
        <v>0</v>
      </c>
      <c r="AA37" s="47">
        <f t="shared" si="33"/>
        <v>701000</v>
      </c>
      <c r="AB37" s="47">
        <f t="shared" si="34"/>
        <v>1325000</v>
      </c>
      <c r="AC37" s="47">
        <f t="shared" si="35"/>
        <v>1203000</v>
      </c>
      <c r="AD37" s="47">
        <f t="shared" si="36"/>
        <v>1220000</v>
      </c>
      <c r="AE37" s="47">
        <f t="shared" si="37"/>
        <v>850668</v>
      </c>
      <c r="AF37" s="47">
        <f t="shared" si="38"/>
        <v>540211</v>
      </c>
      <c r="AG37" s="18">
        <f t="shared" si="39"/>
        <v>0</v>
      </c>
      <c r="AH37" s="18">
        <f t="shared" si="40"/>
        <v>0</v>
      </c>
      <c r="AI37" s="18">
        <f t="shared" si="41"/>
        <v>0</v>
      </c>
      <c r="AJ37" s="26"/>
      <c r="AK37" s="18" cm="1">
        <f t="array" ref="AK37">+MIN(IF(AA37:AI37&gt;0,AA37:AI37))</f>
        <v>540211</v>
      </c>
      <c r="AL37" s="18" cm="1">
        <f t="array" ref="AL37">MAX(IF(AA37:AI37&gt;0,AA37:AI37))</f>
        <v>1325000</v>
      </c>
      <c r="AM37" s="19" cm="1">
        <f t="array" ref="AM37">AVERAGE(IF(AA37:AI37&gt;0,AA37:AI37))</f>
        <v>973313.16666666663</v>
      </c>
      <c r="AN37" s="19" cm="1">
        <f t="array" ref="AN37">STDEVA(IF(AA37:AI37&gt;0,AA37:AI37))</f>
        <v>320645.55144421791</v>
      </c>
      <c r="AO37" s="19">
        <f t="shared" si="42"/>
        <v>652667.61522244872</v>
      </c>
      <c r="AP37" s="19">
        <f t="shared" si="43"/>
        <v>1293958.7181108845</v>
      </c>
      <c r="AQ37" s="26"/>
      <c r="AR37" s="19">
        <f t="shared" si="13"/>
        <v>701000</v>
      </c>
      <c r="AS37" s="19" t="str">
        <f t="shared" si="14"/>
        <v>NA</v>
      </c>
      <c r="AT37" s="19">
        <f t="shared" si="15"/>
        <v>1203000</v>
      </c>
      <c r="AU37" s="19">
        <f t="shared" si="16"/>
        <v>1220000</v>
      </c>
      <c r="AV37" s="19">
        <f t="shared" si="17"/>
        <v>850668</v>
      </c>
      <c r="AW37" s="19" t="str">
        <f t="shared" si="18"/>
        <v>NA</v>
      </c>
      <c r="AX37" s="19" t="str">
        <f t="shared" si="19"/>
        <v>NA</v>
      </c>
      <c r="AY37" s="19" t="str">
        <f t="shared" si="20"/>
        <v>NA</v>
      </c>
      <c r="AZ37" s="19" t="str">
        <f t="shared" si="21"/>
        <v>NA</v>
      </c>
      <c r="BB37" s="50">
        <f t="shared" si="50"/>
        <v>993667</v>
      </c>
      <c r="BC37" s="50">
        <f t="shared" si="44"/>
        <v>1026834</v>
      </c>
      <c r="BD37" s="50">
        <f t="shared" si="45"/>
        <v>967221</v>
      </c>
      <c r="BE37" s="50">
        <f t="shared" si="46"/>
        <v>993667</v>
      </c>
      <c r="BF37" s="50">
        <f t="shared" si="47"/>
        <v>940511</v>
      </c>
      <c r="BH37" s="49">
        <f t="shared" si="22"/>
        <v>993667</v>
      </c>
      <c r="BI37" s="49">
        <f t="shared" si="23"/>
        <v>1026834</v>
      </c>
      <c r="BJ37" s="49">
        <f t="shared" si="24"/>
        <v>967221</v>
      </c>
      <c r="BK37" s="49">
        <f t="shared" si="25"/>
        <v>993667</v>
      </c>
      <c r="BL37" s="49">
        <f t="shared" si="26"/>
        <v>940511</v>
      </c>
      <c r="BN37" s="23" t="str">
        <f t="shared" si="48"/>
        <v>Media Armónica</v>
      </c>
      <c r="BO37" s="49">
        <f t="shared" si="49"/>
        <v>940511</v>
      </c>
      <c r="BQ37" s="48"/>
    </row>
    <row r="38" spans="2:69" ht="56.25" x14ac:dyDescent="0.25">
      <c r="B38" s="14">
        <v>28</v>
      </c>
      <c r="C38" s="7" t="s">
        <v>121</v>
      </c>
      <c r="D38" s="7" t="s">
        <v>122</v>
      </c>
      <c r="E38" s="24" t="s">
        <v>123</v>
      </c>
      <c r="F38" s="8" t="s">
        <v>42</v>
      </c>
      <c r="G38" s="27">
        <v>1</v>
      </c>
      <c r="H38" s="25">
        <v>701000</v>
      </c>
      <c r="I38" s="9">
        <f t="shared" si="58"/>
        <v>701000</v>
      </c>
      <c r="J38" s="25">
        <v>1325000</v>
      </c>
      <c r="K38" s="9">
        <f>+G38*J38</f>
        <v>1325000</v>
      </c>
      <c r="L38" s="25">
        <v>1203000</v>
      </c>
      <c r="M38" s="9">
        <f t="shared" si="60"/>
        <v>1203000</v>
      </c>
      <c r="N38" s="25">
        <v>1220000</v>
      </c>
      <c r="O38" s="9">
        <f t="shared" si="61"/>
        <v>1220000</v>
      </c>
      <c r="P38" s="25">
        <v>874437</v>
      </c>
      <c r="Q38" s="9">
        <f t="shared" si="62"/>
        <v>874437</v>
      </c>
      <c r="R38" s="45">
        <v>540211</v>
      </c>
      <c r="S38" s="9">
        <f t="shared" si="1"/>
        <v>540211</v>
      </c>
      <c r="T38" s="25"/>
      <c r="U38" s="9">
        <f t="shared" si="2"/>
        <v>0</v>
      </c>
      <c r="V38" s="25"/>
      <c r="W38" s="9">
        <f t="shared" si="3"/>
        <v>0</v>
      </c>
      <c r="X38" s="25"/>
      <c r="Y38" s="9">
        <f t="shared" si="4"/>
        <v>0</v>
      </c>
      <c r="AA38" s="47">
        <f t="shared" si="33"/>
        <v>701000</v>
      </c>
      <c r="AB38" s="47">
        <f t="shared" si="34"/>
        <v>1325000</v>
      </c>
      <c r="AC38" s="47">
        <f t="shared" si="35"/>
        <v>1203000</v>
      </c>
      <c r="AD38" s="47">
        <f t="shared" si="36"/>
        <v>1220000</v>
      </c>
      <c r="AE38" s="47">
        <f t="shared" si="37"/>
        <v>874437</v>
      </c>
      <c r="AF38" s="47">
        <f t="shared" si="38"/>
        <v>540211</v>
      </c>
      <c r="AG38" s="18">
        <f t="shared" si="39"/>
        <v>0</v>
      </c>
      <c r="AH38" s="18">
        <f t="shared" si="40"/>
        <v>0</v>
      </c>
      <c r="AI38" s="18">
        <f t="shared" si="41"/>
        <v>0</v>
      </c>
      <c r="AJ38" s="26"/>
      <c r="AK38" s="18" cm="1">
        <f t="array" ref="AK38">+MIN(IF(AA38:AI38&gt;0,AA38:AI38))</f>
        <v>540211</v>
      </c>
      <c r="AL38" s="18" cm="1">
        <f t="array" ref="AL38">MAX(IF(AA38:AI38&gt;0,AA38:AI38))</f>
        <v>1325000</v>
      </c>
      <c r="AM38" s="19" cm="1">
        <f t="array" ref="AM38">AVERAGE(IF(AA38:AI38&gt;0,AA38:AI38))</f>
        <v>977274.66666666663</v>
      </c>
      <c r="AN38" s="19" cm="1">
        <f t="array" ref="AN38">STDEVA(IF(AA38:AI38&gt;0,AA38:AI38))</f>
        <v>318969.69976451778</v>
      </c>
      <c r="AO38" s="19">
        <f t="shared" si="42"/>
        <v>658304.96690214891</v>
      </c>
      <c r="AP38" s="19">
        <f t="shared" si="43"/>
        <v>1296244.3664311843</v>
      </c>
      <c r="AQ38" s="26"/>
      <c r="AR38" s="19">
        <f t="shared" si="13"/>
        <v>701000</v>
      </c>
      <c r="AS38" s="19" t="str">
        <f t="shared" si="14"/>
        <v>NA</v>
      </c>
      <c r="AT38" s="19">
        <f t="shared" si="15"/>
        <v>1203000</v>
      </c>
      <c r="AU38" s="19">
        <f t="shared" si="16"/>
        <v>1220000</v>
      </c>
      <c r="AV38" s="19">
        <f t="shared" si="17"/>
        <v>874437</v>
      </c>
      <c r="AW38" s="19" t="str">
        <f t="shared" si="18"/>
        <v>NA</v>
      </c>
      <c r="AX38" s="19" t="str">
        <f t="shared" si="19"/>
        <v>NA</v>
      </c>
      <c r="AY38" s="19" t="str">
        <f t="shared" si="20"/>
        <v>NA</v>
      </c>
      <c r="AZ38" s="19" t="str">
        <f t="shared" si="21"/>
        <v>NA</v>
      </c>
      <c r="BB38" s="50">
        <f t="shared" si="50"/>
        <v>999609</v>
      </c>
      <c r="BC38" s="50">
        <f t="shared" si="44"/>
        <v>1038719</v>
      </c>
      <c r="BD38" s="50">
        <f t="shared" si="45"/>
        <v>973908</v>
      </c>
      <c r="BE38" s="50">
        <f t="shared" si="46"/>
        <v>999609</v>
      </c>
      <c r="BF38" s="50">
        <f t="shared" si="47"/>
        <v>947631</v>
      </c>
      <c r="BH38" s="49">
        <f t="shared" si="22"/>
        <v>999609</v>
      </c>
      <c r="BI38" s="49">
        <f t="shared" si="23"/>
        <v>1038719</v>
      </c>
      <c r="BJ38" s="49">
        <f t="shared" si="24"/>
        <v>973908</v>
      </c>
      <c r="BK38" s="49">
        <f t="shared" si="25"/>
        <v>999609</v>
      </c>
      <c r="BL38" s="49">
        <f t="shared" si="26"/>
        <v>947631</v>
      </c>
      <c r="BN38" s="23" t="str">
        <f t="shared" si="48"/>
        <v>Media Armónica</v>
      </c>
      <c r="BO38" s="49">
        <f t="shared" si="49"/>
        <v>947631</v>
      </c>
      <c r="BQ38" s="48"/>
    </row>
    <row r="39" spans="2:69" ht="28.5" x14ac:dyDescent="0.25">
      <c r="B39" s="14">
        <v>29</v>
      </c>
      <c r="C39" s="7" t="s">
        <v>124</v>
      </c>
      <c r="D39" s="7" t="s">
        <v>125</v>
      </c>
      <c r="E39" s="24" t="s">
        <v>126</v>
      </c>
      <c r="F39" s="8" t="s">
        <v>42</v>
      </c>
      <c r="G39" s="27">
        <v>6</v>
      </c>
      <c r="H39" s="25">
        <v>701000</v>
      </c>
      <c r="I39" s="9">
        <f t="shared" si="58"/>
        <v>4206000</v>
      </c>
      <c r="J39" s="25">
        <v>1325000</v>
      </c>
      <c r="K39" s="9">
        <f t="shared" ref="K39:K48" si="63">+G39*J39</f>
        <v>7950000</v>
      </c>
      <c r="L39" s="25">
        <v>1203000</v>
      </c>
      <c r="M39" s="9">
        <f t="shared" si="60"/>
        <v>7218000</v>
      </c>
      <c r="N39" s="25">
        <v>1220000</v>
      </c>
      <c r="O39" s="9">
        <f t="shared" si="61"/>
        <v>7320000</v>
      </c>
      <c r="P39" s="25">
        <v>817704</v>
      </c>
      <c r="Q39" s="9">
        <f t="shared" si="62"/>
        <v>4906224</v>
      </c>
      <c r="R39" s="45">
        <v>540211</v>
      </c>
      <c r="S39" s="9">
        <f t="shared" si="1"/>
        <v>3241266</v>
      </c>
      <c r="T39" s="25"/>
      <c r="U39" s="9">
        <f t="shared" si="2"/>
        <v>0</v>
      </c>
      <c r="V39" s="25"/>
      <c r="W39" s="9">
        <f t="shared" si="3"/>
        <v>0</v>
      </c>
      <c r="X39" s="25"/>
      <c r="Y39" s="9">
        <f t="shared" si="4"/>
        <v>0</v>
      </c>
      <c r="AA39" s="47">
        <f t="shared" si="33"/>
        <v>701000</v>
      </c>
      <c r="AB39" s="47">
        <f t="shared" si="34"/>
        <v>1325000</v>
      </c>
      <c r="AC39" s="47">
        <f t="shared" si="35"/>
        <v>1203000</v>
      </c>
      <c r="AD39" s="47">
        <f t="shared" si="36"/>
        <v>1220000</v>
      </c>
      <c r="AE39" s="47">
        <f t="shared" si="37"/>
        <v>817704</v>
      </c>
      <c r="AF39" s="47">
        <f t="shared" si="38"/>
        <v>540211</v>
      </c>
      <c r="AG39" s="18">
        <f t="shared" si="39"/>
        <v>0</v>
      </c>
      <c r="AH39" s="18">
        <f t="shared" si="40"/>
        <v>0</v>
      </c>
      <c r="AI39" s="18">
        <f t="shared" si="41"/>
        <v>0</v>
      </c>
      <c r="AJ39" s="26"/>
      <c r="AK39" s="18" cm="1">
        <f t="array" ref="AK39">+MIN(IF(AA39:AI39&gt;0,AA39:AI39))</f>
        <v>540211</v>
      </c>
      <c r="AL39" s="18" cm="1">
        <f t="array" ref="AL39">MAX(IF(AA39:AI39&gt;0,AA39:AI39))</f>
        <v>1325000</v>
      </c>
      <c r="AM39" s="19" cm="1">
        <f t="array" ref="AM39">AVERAGE(IF(AA39:AI39&gt;0,AA39:AI39))</f>
        <v>967819.16666666663</v>
      </c>
      <c r="AN39" s="19" cm="1">
        <f t="array" ref="AN39">STDEVA(IF(AA39:AI39&gt;0,AA39:AI39))</f>
        <v>323437.51171836362</v>
      </c>
      <c r="AO39" s="19">
        <f t="shared" si="42"/>
        <v>644381.65494830301</v>
      </c>
      <c r="AP39" s="19">
        <f t="shared" si="43"/>
        <v>1291256.6783850302</v>
      </c>
      <c r="AQ39" s="26"/>
      <c r="AR39" s="19">
        <f t="shared" si="13"/>
        <v>701000</v>
      </c>
      <c r="AS39" s="19" t="str">
        <f t="shared" si="14"/>
        <v>NA</v>
      </c>
      <c r="AT39" s="19">
        <f t="shared" si="15"/>
        <v>1203000</v>
      </c>
      <c r="AU39" s="19">
        <f t="shared" si="16"/>
        <v>1220000</v>
      </c>
      <c r="AV39" s="19">
        <f t="shared" si="17"/>
        <v>817704</v>
      </c>
      <c r="AW39" s="19" t="str">
        <f t="shared" si="18"/>
        <v>NA</v>
      </c>
      <c r="AX39" s="19" t="str">
        <f t="shared" si="19"/>
        <v>NA</v>
      </c>
      <c r="AY39" s="19" t="str">
        <f t="shared" si="20"/>
        <v>NA</v>
      </c>
      <c r="AZ39" s="19" t="str">
        <f t="shared" si="21"/>
        <v>NA</v>
      </c>
      <c r="BB39" s="50">
        <f t="shared" si="50"/>
        <v>985426</v>
      </c>
      <c r="BC39" s="50">
        <f t="shared" si="44"/>
        <v>1010352</v>
      </c>
      <c r="BD39" s="50">
        <f t="shared" si="45"/>
        <v>957712</v>
      </c>
      <c r="BE39" s="50">
        <f t="shared" si="46"/>
        <v>985426</v>
      </c>
      <c r="BF39" s="50">
        <f t="shared" si="47"/>
        <v>930147</v>
      </c>
      <c r="BH39" s="49">
        <f t="shared" si="22"/>
        <v>5912556</v>
      </c>
      <c r="BI39" s="49">
        <f t="shared" si="23"/>
        <v>6062112</v>
      </c>
      <c r="BJ39" s="49">
        <f t="shared" si="24"/>
        <v>5746272</v>
      </c>
      <c r="BK39" s="49">
        <f t="shared" si="25"/>
        <v>5912556</v>
      </c>
      <c r="BL39" s="49">
        <f t="shared" si="26"/>
        <v>5580882</v>
      </c>
      <c r="BN39" s="23" t="str">
        <f t="shared" si="48"/>
        <v>Media Armónica</v>
      </c>
      <c r="BO39" s="49">
        <f t="shared" si="49"/>
        <v>5580882</v>
      </c>
      <c r="BQ39" s="48"/>
    </row>
    <row r="40" spans="2:69" ht="37.5" x14ac:dyDescent="0.25">
      <c r="B40" s="14">
        <v>30</v>
      </c>
      <c r="C40" s="7" t="s">
        <v>127</v>
      </c>
      <c r="D40" s="7" t="s">
        <v>128</v>
      </c>
      <c r="E40" s="24" t="s">
        <v>129</v>
      </c>
      <c r="F40" s="8" t="s">
        <v>42</v>
      </c>
      <c r="G40" s="27">
        <v>1</v>
      </c>
      <c r="H40" s="25">
        <v>701000</v>
      </c>
      <c r="I40" s="9">
        <f t="shared" si="58"/>
        <v>701000</v>
      </c>
      <c r="J40" s="25">
        <v>1325000</v>
      </c>
      <c r="K40" s="9">
        <f t="shared" si="63"/>
        <v>1325000</v>
      </c>
      <c r="L40" s="25">
        <v>1203000</v>
      </c>
      <c r="M40" s="9">
        <f t="shared" si="60"/>
        <v>1203000</v>
      </c>
      <c r="N40" s="25">
        <v>1220000</v>
      </c>
      <c r="O40" s="9">
        <f t="shared" si="61"/>
        <v>1220000</v>
      </c>
      <c r="P40" s="25">
        <v>777009</v>
      </c>
      <c r="Q40" s="9">
        <f t="shared" si="62"/>
        <v>777009</v>
      </c>
      <c r="R40" s="45">
        <v>540211</v>
      </c>
      <c r="S40" s="9">
        <f t="shared" si="1"/>
        <v>540211</v>
      </c>
      <c r="T40" s="25"/>
      <c r="U40" s="9">
        <f t="shared" si="2"/>
        <v>0</v>
      </c>
      <c r="V40" s="25"/>
      <c r="W40" s="9">
        <f t="shared" si="3"/>
        <v>0</v>
      </c>
      <c r="X40" s="25"/>
      <c r="Y40" s="9">
        <f t="shared" si="4"/>
        <v>0</v>
      </c>
      <c r="AA40" s="47">
        <f t="shared" si="33"/>
        <v>701000</v>
      </c>
      <c r="AB40" s="47">
        <f t="shared" si="34"/>
        <v>1325000</v>
      </c>
      <c r="AC40" s="47">
        <f t="shared" si="35"/>
        <v>1203000</v>
      </c>
      <c r="AD40" s="47">
        <f t="shared" si="36"/>
        <v>1220000</v>
      </c>
      <c r="AE40" s="47">
        <f t="shared" si="37"/>
        <v>777009</v>
      </c>
      <c r="AF40" s="47">
        <f t="shared" si="38"/>
        <v>540211</v>
      </c>
      <c r="AG40" s="18">
        <f t="shared" si="39"/>
        <v>0</v>
      </c>
      <c r="AH40" s="18">
        <f t="shared" si="40"/>
        <v>0</v>
      </c>
      <c r="AI40" s="18">
        <f t="shared" si="41"/>
        <v>0</v>
      </c>
      <c r="AJ40" s="26"/>
      <c r="AK40" s="18" cm="1">
        <f t="array" ref="AK40">+MIN(IF(AA40:AI40&gt;0,AA40:AI40))</f>
        <v>540211</v>
      </c>
      <c r="AL40" s="18" cm="1">
        <f t="array" ref="AL40">MAX(IF(AA40:AI40&gt;0,AA40:AI40))</f>
        <v>1325000</v>
      </c>
      <c r="AM40" s="19" cm="1">
        <f t="array" ref="AM40">AVERAGE(IF(AA40:AI40&gt;0,AA40:AI40))</f>
        <v>961036.66666666663</v>
      </c>
      <c r="AN40" s="19" cm="1">
        <f t="array" ref="AN40">STDEVA(IF(AA40:AI40&gt;0,AA40:AI40))</f>
        <v>327614.73182240542</v>
      </c>
      <c r="AO40" s="19">
        <f t="shared" si="42"/>
        <v>633421.93484426127</v>
      </c>
      <c r="AP40" s="19">
        <f t="shared" si="43"/>
        <v>1288651.398489072</v>
      </c>
      <c r="AQ40" s="26"/>
      <c r="AR40" s="19">
        <f t="shared" si="13"/>
        <v>701000</v>
      </c>
      <c r="AS40" s="19" t="str">
        <f t="shared" si="14"/>
        <v>NA</v>
      </c>
      <c r="AT40" s="19">
        <f t="shared" si="15"/>
        <v>1203000</v>
      </c>
      <c r="AU40" s="19">
        <f t="shared" si="16"/>
        <v>1220000</v>
      </c>
      <c r="AV40" s="19">
        <f t="shared" si="17"/>
        <v>777009</v>
      </c>
      <c r="AW40" s="19" t="str">
        <f t="shared" si="18"/>
        <v>NA</v>
      </c>
      <c r="AX40" s="19" t="str">
        <f t="shared" si="19"/>
        <v>NA</v>
      </c>
      <c r="AY40" s="19" t="str">
        <f t="shared" si="20"/>
        <v>NA</v>
      </c>
      <c r="AZ40" s="19" t="str">
        <f t="shared" si="21"/>
        <v>NA</v>
      </c>
      <c r="BB40" s="50">
        <f t="shared" si="50"/>
        <v>975252</v>
      </c>
      <c r="BC40" s="50">
        <f t="shared" si="44"/>
        <v>990005</v>
      </c>
      <c r="BD40" s="50">
        <f t="shared" si="45"/>
        <v>945567</v>
      </c>
      <c r="BE40" s="50">
        <f t="shared" si="46"/>
        <v>975252</v>
      </c>
      <c r="BF40" s="50">
        <f t="shared" si="47"/>
        <v>916496</v>
      </c>
      <c r="BH40" s="49">
        <f t="shared" si="22"/>
        <v>975252</v>
      </c>
      <c r="BI40" s="49">
        <f t="shared" si="23"/>
        <v>990005</v>
      </c>
      <c r="BJ40" s="49">
        <f t="shared" si="24"/>
        <v>945567</v>
      </c>
      <c r="BK40" s="49">
        <f t="shared" si="25"/>
        <v>975252</v>
      </c>
      <c r="BL40" s="49">
        <f t="shared" si="26"/>
        <v>916496</v>
      </c>
      <c r="BN40" s="23" t="str">
        <f t="shared" si="48"/>
        <v>Media Armónica</v>
      </c>
      <c r="BO40" s="49">
        <f t="shared" si="49"/>
        <v>916496</v>
      </c>
      <c r="BQ40" s="48"/>
    </row>
    <row r="41" spans="2:69" ht="37.5" x14ac:dyDescent="0.25">
      <c r="B41" s="14">
        <v>31</v>
      </c>
      <c r="C41" s="7" t="s">
        <v>130</v>
      </c>
      <c r="D41" s="7" t="s">
        <v>131</v>
      </c>
      <c r="E41" s="24" t="s">
        <v>132</v>
      </c>
      <c r="F41" s="8" t="s">
        <v>42</v>
      </c>
      <c r="G41" s="27">
        <v>2</v>
      </c>
      <c r="H41" s="25">
        <v>701000</v>
      </c>
      <c r="I41" s="9">
        <f t="shared" si="58"/>
        <v>1402000</v>
      </c>
      <c r="J41" s="25">
        <v>1325000</v>
      </c>
      <c r="K41" s="9">
        <f t="shared" si="63"/>
        <v>2650000</v>
      </c>
      <c r="L41" s="25">
        <v>1203000</v>
      </c>
      <c r="M41" s="9">
        <f t="shared" si="60"/>
        <v>2406000</v>
      </c>
      <c r="N41" s="25">
        <v>1220000</v>
      </c>
      <c r="O41" s="9">
        <f t="shared" si="61"/>
        <v>2440000</v>
      </c>
      <c r="P41" s="25">
        <v>714649</v>
      </c>
      <c r="Q41" s="9">
        <f t="shared" si="62"/>
        <v>1429298</v>
      </c>
      <c r="R41" s="45">
        <v>540211</v>
      </c>
      <c r="S41" s="9">
        <f t="shared" si="1"/>
        <v>1080422</v>
      </c>
      <c r="T41" s="25"/>
      <c r="U41" s="9">
        <f t="shared" si="2"/>
        <v>0</v>
      </c>
      <c r="V41" s="25"/>
      <c r="W41" s="9">
        <f t="shared" si="3"/>
        <v>0</v>
      </c>
      <c r="X41" s="25"/>
      <c r="Y41" s="9">
        <f t="shared" si="4"/>
        <v>0</v>
      </c>
      <c r="AA41" s="47">
        <f t="shared" si="33"/>
        <v>701000</v>
      </c>
      <c r="AB41" s="47">
        <f t="shared" si="34"/>
        <v>1325000</v>
      </c>
      <c r="AC41" s="47">
        <f t="shared" si="35"/>
        <v>1203000</v>
      </c>
      <c r="AD41" s="47">
        <f t="shared" si="36"/>
        <v>1220000</v>
      </c>
      <c r="AE41" s="47">
        <f t="shared" si="37"/>
        <v>714649</v>
      </c>
      <c r="AF41" s="47">
        <f t="shared" si="38"/>
        <v>540211</v>
      </c>
      <c r="AG41" s="18">
        <f t="shared" si="39"/>
        <v>0</v>
      </c>
      <c r="AH41" s="18">
        <f t="shared" si="40"/>
        <v>0</v>
      </c>
      <c r="AI41" s="18">
        <f t="shared" si="41"/>
        <v>0</v>
      </c>
      <c r="AJ41" s="26"/>
      <c r="AK41" s="18" cm="1">
        <f t="array" ref="AK41">+MIN(IF(AA41:AI41&gt;0,AA41:AI41))</f>
        <v>540211</v>
      </c>
      <c r="AL41" s="18" cm="1">
        <f t="array" ref="AL41">MAX(IF(AA41:AI41&gt;0,AA41:AI41))</f>
        <v>1325000</v>
      </c>
      <c r="AM41" s="19" cm="1">
        <f t="array" ref="AM41">AVERAGE(IF(AA41:AI41&gt;0,AA41:AI41))</f>
        <v>950643.33333333337</v>
      </c>
      <c r="AN41" s="19" cm="1">
        <f t="array" ref="AN41">STDEVA(IF(AA41:AI41&gt;0,AA41:AI41))</f>
        <v>335514.42128627887</v>
      </c>
      <c r="AO41" s="19">
        <f t="shared" si="42"/>
        <v>615128.9120470545</v>
      </c>
      <c r="AP41" s="19">
        <f t="shared" si="43"/>
        <v>1286157.7546196124</v>
      </c>
      <c r="AQ41" s="26"/>
      <c r="AR41" s="19">
        <f t="shared" si="13"/>
        <v>701000</v>
      </c>
      <c r="AS41" s="19" t="str">
        <f t="shared" si="14"/>
        <v>NA</v>
      </c>
      <c r="AT41" s="19">
        <f t="shared" si="15"/>
        <v>1203000</v>
      </c>
      <c r="AU41" s="19">
        <f t="shared" si="16"/>
        <v>1220000</v>
      </c>
      <c r="AV41" s="19">
        <f t="shared" si="17"/>
        <v>714649</v>
      </c>
      <c r="AW41" s="19" t="str">
        <f t="shared" si="18"/>
        <v>NA</v>
      </c>
      <c r="AX41" s="19" t="str">
        <f t="shared" si="19"/>
        <v>NA</v>
      </c>
      <c r="AY41" s="19" t="str">
        <f t="shared" si="20"/>
        <v>NA</v>
      </c>
      <c r="AZ41" s="19" t="str">
        <f t="shared" si="21"/>
        <v>NA</v>
      </c>
      <c r="BB41" s="50">
        <f t="shared" si="50"/>
        <v>959662</v>
      </c>
      <c r="BC41" s="50">
        <f t="shared" si="44"/>
        <v>958825</v>
      </c>
      <c r="BD41" s="50">
        <f t="shared" si="45"/>
        <v>925996</v>
      </c>
      <c r="BE41" s="50">
        <f t="shared" si="46"/>
        <v>959662</v>
      </c>
      <c r="BF41" s="50">
        <f t="shared" si="47"/>
        <v>893505</v>
      </c>
      <c r="BH41" s="49">
        <f t="shared" si="22"/>
        <v>1919324</v>
      </c>
      <c r="BI41" s="49">
        <f t="shared" si="23"/>
        <v>1917650</v>
      </c>
      <c r="BJ41" s="49">
        <f t="shared" si="24"/>
        <v>1851992</v>
      </c>
      <c r="BK41" s="49">
        <f t="shared" si="25"/>
        <v>1919324</v>
      </c>
      <c r="BL41" s="49">
        <f t="shared" si="26"/>
        <v>1787010</v>
      </c>
      <c r="BN41" s="23" t="str">
        <f t="shared" si="48"/>
        <v>Media Armónica</v>
      </c>
      <c r="BO41" s="49">
        <f t="shared" si="49"/>
        <v>1787010</v>
      </c>
      <c r="BQ41" s="48"/>
    </row>
    <row r="42" spans="2:69" ht="28.5" x14ac:dyDescent="0.25">
      <c r="B42" s="14">
        <v>32</v>
      </c>
      <c r="C42" s="7" t="s">
        <v>133</v>
      </c>
      <c r="D42" s="7" t="s">
        <v>134</v>
      </c>
      <c r="E42" s="24" t="s">
        <v>135</v>
      </c>
      <c r="F42" s="8" t="s">
        <v>42</v>
      </c>
      <c r="G42" s="27">
        <v>4</v>
      </c>
      <c r="H42" s="25">
        <v>701000</v>
      </c>
      <c r="I42" s="9">
        <f t="shared" si="58"/>
        <v>2804000</v>
      </c>
      <c r="J42" s="25">
        <v>1325000</v>
      </c>
      <c r="K42" s="9">
        <f t="shared" si="63"/>
        <v>5300000</v>
      </c>
      <c r="L42" s="25">
        <v>1203000</v>
      </c>
      <c r="M42" s="9">
        <f t="shared" si="60"/>
        <v>4812000</v>
      </c>
      <c r="N42" s="25">
        <v>1220000</v>
      </c>
      <c r="O42" s="9">
        <f t="shared" si="61"/>
        <v>4880000</v>
      </c>
      <c r="P42" s="25">
        <v>853992</v>
      </c>
      <c r="Q42" s="9">
        <f t="shared" si="62"/>
        <v>3415968</v>
      </c>
      <c r="R42" s="45">
        <v>540211</v>
      </c>
      <c r="S42" s="9">
        <f t="shared" si="1"/>
        <v>2160844</v>
      </c>
      <c r="T42" s="25"/>
      <c r="U42" s="9">
        <f t="shared" si="2"/>
        <v>0</v>
      </c>
      <c r="V42" s="25"/>
      <c r="W42" s="9">
        <f t="shared" si="3"/>
        <v>0</v>
      </c>
      <c r="X42" s="25"/>
      <c r="Y42" s="9">
        <f t="shared" si="4"/>
        <v>0</v>
      </c>
      <c r="AA42" s="47">
        <f t="shared" si="33"/>
        <v>701000</v>
      </c>
      <c r="AB42" s="47">
        <f t="shared" si="34"/>
        <v>1325000</v>
      </c>
      <c r="AC42" s="47">
        <f t="shared" si="35"/>
        <v>1203000</v>
      </c>
      <c r="AD42" s="47">
        <f t="shared" si="36"/>
        <v>1220000</v>
      </c>
      <c r="AE42" s="47">
        <f t="shared" si="37"/>
        <v>853992</v>
      </c>
      <c r="AF42" s="47">
        <f t="shared" si="38"/>
        <v>540211</v>
      </c>
      <c r="AG42" s="18">
        <f t="shared" si="39"/>
        <v>0</v>
      </c>
      <c r="AH42" s="18">
        <f t="shared" si="40"/>
        <v>0</v>
      </c>
      <c r="AI42" s="18">
        <f t="shared" si="41"/>
        <v>0</v>
      </c>
      <c r="AJ42" s="26"/>
      <c r="AK42" s="18" cm="1">
        <f t="array" ref="AK42">+MIN(IF(AA42:AI42&gt;0,AA42:AI42))</f>
        <v>540211</v>
      </c>
      <c r="AL42" s="18" cm="1">
        <f t="array" ref="AL42">MAX(IF(AA42:AI42&gt;0,AA42:AI42))</f>
        <v>1325000</v>
      </c>
      <c r="AM42" s="19" cm="1">
        <f t="array" ref="AM42">AVERAGE(IF(AA42:AI42&gt;0,AA42:AI42))</f>
        <v>973867.16666666663</v>
      </c>
      <c r="AN42" s="19" cm="1">
        <f t="array" ref="AN42">STDEVA(IF(AA42:AI42&gt;0,AA42:AI42))</f>
        <v>320394.04199105606</v>
      </c>
      <c r="AO42" s="19">
        <f t="shared" si="42"/>
        <v>653473.12467561057</v>
      </c>
      <c r="AP42" s="19">
        <f t="shared" si="43"/>
        <v>1294261.2086577227</v>
      </c>
      <c r="AQ42" s="26"/>
      <c r="AR42" s="19">
        <f t="shared" ref="AR42:AR58" si="64">IF(AA42&gt;$AO42,IF(AA42&lt;$AP42,AA42,"NA"),"NA")</f>
        <v>701000</v>
      </c>
      <c r="AS42" s="19" t="str">
        <f t="shared" ref="AS42:AS58" si="65">IF(AB42&gt;$AO42,IF(AB42&lt;$AP42,AB42,"NA"),"NA")</f>
        <v>NA</v>
      </c>
      <c r="AT42" s="19">
        <f t="shared" ref="AT42:AT58" si="66">IF(AC42&gt;$AO42,IF(AC42&lt;$AP42,AC42,"NA"),"NA")</f>
        <v>1203000</v>
      </c>
      <c r="AU42" s="19">
        <f t="shared" ref="AU42:AU58" si="67">IF(AD42&gt;$AO42,IF(AD42&lt;$AP42,AD42,"NA"),"NA")</f>
        <v>1220000</v>
      </c>
      <c r="AV42" s="19">
        <f t="shared" ref="AV42:AV58" si="68">IF(AE42&gt;$AO42,IF(AE42&lt;$AP42,AE42,"NA"),"NA")</f>
        <v>853992</v>
      </c>
      <c r="AW42" s="19" t="str">
        <f t="shared" ref="AW42:AW58" si="69">IF(AF42&gt;$AO42,IF(AF42&lt;$AP42,AF42,"NA"),"NA")</f>
        <v>NA</v>
      </c>
      <c r="AX42" s="19" t="str">
        <f t="shared" ref="AX42:AX58" si="70">IF(AG42&gt;$AO42,IF(AG42&lt;$AP42,AG42,"NA"),"NA")</f>
        <v>NA</v>
      </c>
      <c r="AY42" s="19" t="str">
        <f t="shared" ref="AY42:AY58" si="71">IF(AH42&gt;$AO42,IF(AH42&lt;$AP42,AH42,"NA"),"NA")</f>
        <v>NA</v>
      </c>
      <c r="AZ42" s="19" t="str">
        <f t="shared" ref="AZ42:AZ58" si="72">IF(AI42&gt;$AO42,IF(AI42&lt;$AP42,AI42,"NA"),"NA")</f>
        <v>NA</v>
      </c>
      <c r="BB42" s="50">
        <f t="shared" si="50"/>
        <v>994498</v>
      </c>
      <c r="BC42" s="50">
        <f t="shared" si="44"/>
        <v>1028496</v>
      </c>
      <c r="BD42" s="50">
        <f t="shared" si="45"/>
        <v>968165</v>
      </c>
      <c r="BE42" s="50">
        <f t="shared" si="46"/>
        <v>994498</v>
      </c>
      <c r="BF42" s="50">
        <f t="shared" si="47"/>
        <v>941524</v>
      </c>
      <c r="BH42" s="49">
        <f t="shared" ref="BH42:BH60" si="73">+BB42*G42</f>
        <v>3977992</v>
      </c>
      <c r="BI42" s="49">
        <f t="shared" ref="BI42:BI59" si="74">+BC42*G42</f>
        <v>4113984</v>
      </c>
      <c r="BJ42" s="49">
        <f t="shared" ref="BJ42:BJ58" si="75">+BD42*G42</f>
        <v>3872660</v>
      </c>
      <c r="BK42" s="49">
        <f t="shared" ref="BK42:BK58" si="76">+BE42*G42</f>
        <v>3977992</v>
      </c>
      <c r="BL42" s="49">
        <f t="shared" ref="BL42:BL58" si="77">+BF42*G42</f>
        <v>3766096</v>
      </c>
      <c r="BN42" s="23" t="str">
        <f t="shared" si="48"/>
        <v>Media Armónica</v>
      </c>
      <c r="BO42" s="49">
        <f t="shared" si="49"/>
        <v>3766096</v>
      </c>
      <c r="BQ42" s="48"/>
    </row>
    <row r="43" spans="2:69" ht="28.5" x14ac:dyDescent="0.25">
      <c r="B43" s="14">
        <v>33</v>
      </c>
      <c r="C43" s="7" t="s">
        <v>136</v>
      </c>
      <c r="D43" s="7" t="s">
        <v>137</v>
      </c>
      <c r="E43" s="24" t="s">
        <v>138</v>
      </c>
      <c r="F43" s="8" t="s">
        <v>42</v>
      </c>
      <c r="G43" s="27">
        <v>2</v>
      </c>
      <c r="H43" s="25">
        <v>701000</v>
      </c>
      <c r="I43" s="9">
        <f t="shared" si="58"/>
        <v>1402000</v>
      </c>
      <c r="J43" s="25">
        <v>1325000</v>
      </c>
      <c r="K43" s="9">
        <f t="shared" si="63"/>
        <v>2650000</v>
      </c>
      <c r="L43" s="25">
        <v>1203000</v>
      </c>
      <c r="M43" s="9">
        <f t="shared" si="60"/>
        <v>2406000</v>
      </c>
      <c r="N43" s="25">
        <v>1220000</v>
      </c>
      <c r="O43" s="9">
        <f t="shared" si="61"/>
        <v>2440000</v>
      </c>
      <c r="P43" s="25">
        <v>804711</v>
      </c>
      <c r="Q43" s="9">
        <f t="shared" si="62"/>
        <v>1609422</v>
      </c>
      <c r="R43" s="45">
        <v>540211</v>
      </c>
      <c r="S43" s="9">
        <f t="shared" si="1"/>
        <v>1080422</v>
      </c>
      <c r="T43" s="25"/>
      <c r="U43" s="9">
        <f t="shared" si="2"/>
        <v>0</v>
      </c>
      <c r="V43" s="25"/>
      <c r="W43" s="9">
        <f t="shared" si="3"/>
        <v>0</v>
      </c>
      <c r="X43" s="25"/>
      <c r="Y43" s="9">
        <f t="shared" si="4"/>
        <v>0</v>
      </c>
      <c r="AA43" s="47">
        <f t="shared" si="33"/>
        <v>701000</v>
      </c>
      <c r="AB43" s="47">
        <f t="shared" si="34"/>
        <v>1325000</v>
      </c>
      <c r="AC43" s="47">
        <f t="shared" si="35"/>
        <v>1203000</v>
      </c>
      <c r="AD43" s="47">
        <f t="shared" si="36"/>
        <v>1220000</v>
      </c>
      <c r="AE43" s="47">
        <f t="shared" si="37"/>
        <v>804711</v>
      </c>
      <c r="AF43" s="47">
        <f t="shared" si="38"/>
        <v>540211</v>
      </c>
      <c r="AG43" s="18">
        <f t="shared" si="39"/>
        <v>0</v>
      </c>
      <c r="AH43" s="18">
        <f t="shared" si="40"/>
        <v>0</v>
      </c>
      <c r="AI43" s="18">
        <f t="shared" si="41"/>
        <v>0</v>
      </c>
      <c r="AJ43" s="26"/>
      <c r="AK43" s="18" cm="1">
        <f t="array" ref="AK43">+MIN(IF(AA43:AI43&gt;0,AA43:AI43))</f>
        <v>540211</v>
      </c>
      <c r="AL43" s="18" cm="1">
        <f t="array" ref="AL43">MAX(IF(AA43:AI43&gt;0,AA43:AI43))</f>
        <v>1325000</v>
      </c>
      <c r="AM43" s="19" cm="1">
        <f t="array" ref="AM43">AVERAGE(IF(AA43:AI43&gt;0,AA43:AI43))</f>
        <v>965653.66666666663</v>
      </c>
      <c r="AN43" s="19" cm="1">
        <f t="array" ref="AN43">STDEVA(IF(AA43:AI43&gt;0,AA43:AI43))</f>
        <v>324684.67606628221</v>
      </c>
      <c r="AO43" s="19">
        <f t="shared" si="42"/>
        <v>640968.99060038442</v>
      </c>
      <c r="AP43" s="19">
        <f t="shared" si="43"/>
        <v>1290338.3427329487</v>
      </c>
      <c r="AQ43" s="26"/>
      <c r="AR43" s="19">
        <f t="shared" si="64"/>
        <v>701000</v>
      </c>
      <c r="AS43" s="19" t="str">
        <f t="shared" si="65"/>
        <v>NA</v>
      </c>
      <c r="AT43" s="19">
        <f t="shared" si="66"/>
        <v>1203000</v>
      </c>
      <c r="AU43" s="19">
        <f t="shared" si="67"/>
        <v>1220000</v>
      </c>
      <c r="AV43" s="19">
        <f t="shared" si="68"/>
        <v>804711</v>
      </c>
      <c r="AW43" s="19" t="str">
        <f t="shared" si="69"/>
        <v>NA</v>
      </c>
      <c r="AX43" s="19" t="str">
        <f t="shared" si="70"/>
        <v>NA</v>
      </c>
      <c r="AY43" s="19" t="str">
        <f t="shared" si="71"/>
        <v>NA</v>
      </c>
      <c r="AZ43" s="19" t="str">
        <f t="shared" si="72"/>
        <v>NA</v>
      </c>
      <c r="BB43" s="50">
        <f t="shared" si="50"/>
        <v>982178</v>
      </c>
      <c r="BC43" s="50">
        <f t="shared" si="44"/>
        <v>1003856</v>
      </c>
      <c r="BD43" s="50">
        <f t="shared" si="45"/>
        <v>953885</v>
      </c>
      <c r="BE43" s="50">
        <f t="shared" si="46"/>
        <v>982178</v>
      </c>
      <c r="BF43" s="50">
        <f t="shared" si="47"/>
        <v>925895</v>
      </c>
      <c r="BH43" s="49">
        <f t="shared" si="73"/>
        <v>1964356</v>
      </c>
      <c r="BI43" s="49">
        <f t="shared" si="74"/>
        <v>2007712</v>
      </c>
      <c r="BJ43" s="49">
        <f t="shared" si="75"/>
        <v>1907770</v>
      </c>
      <c r="BK43" s="49">
        <f t="shared" si="76"/>
        <v>1964356</v>
      </c>
      <c r="BL43" s="49">
        <f t="shared" si="77"/>
        <v>1851790</v>
      </c>
      <c r="BN43" s="23" t="str">
        <f t="shared" si="48"/>
        <v>Media Armónica</v>
      </c>
      <c r="BO43" s="49">
        <f t="shared" si="49"/>
        <v>1851790</v>
      </c>
      <c r="BQ43" s="48"/>
    </row>
    <row r="44" spans="2:69" ht="28.5" x14ac:dyDescent="0.25">
      <c r="B44" s="14">
        <v>34</v>
      </c>
      <c r="C44" s="12" t="s">
        <v>139</v>
      </c>
      <c r="D44" s="7" t="s">
        <v>140</v>
      </c>
      <c r="E44" s="24" t="s">
        <v>141</v>
      </c>
      <c r="F44" s="8" t="s">
        <v>42</v>
      </c>
      <c r="G44" s="27">
        <v>2</v>
      </c>
      <c r="H44" s="25">
        <v>701000</v>
      </c>
      <c r="I44" s="9">
        <f t="shared" si="58"/>
        <v>1402000</v>
      </c>
      <c r="J44" s="25">
        <v>1325000</v>
      </c>
      <c r="K44" s="9">
        <f t="shared" si="63"/>
        <v>2650000</v>
      </c>
      <c r="L44" s="25">
        <v>1203000</v>
      </c>
      <c r="M44" s="9">
        <f t="shared" si="60"/>
        <v>2406000</v>
      </c>
      <c r="N44" s="25">
        <v>1220000</v>
      </c>
      <c r="O44" s="9">
        <f t="shared" si="61"/>
        <v>2440000</v>
      </c>
      <c r="P44" s="25">
        <v>779094</v>
      </c>
      <c r="Q44" s="9">
        <f t="shared" si="62"/>
        <v>1558188</v>
      </c>
      <c r="R44" s="45">
        <v>540211</v>
      </c>
      <c r="S44" s="9">
        <f t="shared" si="1"/>
        <v>1080422</v>
      </c>
      <c r="T44" s="25"/>
      <c r="U44" s="9">
        <f t="shared" si="2"/>
        <v>0</v>
      </c>
      <c r="V44" s="25"/>
      <c r="W44" s="9">
        <f t="shared" si="3"/>
        <v>0</v>
      </c>
      <c r="X44" s="25"/>
      <c r="Y44" s="9">
        <f t="shared" si="4"/>
        <v>0</v>
      </c>
      <c r="AA44" s="47">
        <f t="shared" si="33"/>
        <v>701000</v>
      </c>
      <c r="AB44" s="47">
        <f t="shared" si="34"/>
        <v>1325000</v>
      </c>
      <c r="AC44" s="47">
        <f t="shared" si="35"/>
        <v>1203000</v>
      </c>
      <c r="AD44" s="47">
        <f t="shared" si="36"/>
        <v>1220000</v>
      </c>
      <c r="AE44" s="47">
        <f t="shared" si="37"/>
        <v>779094</v>
      </c>
      <c r="AF44" s="47">
        <f t="shared" si="38"/>
        <v>540211</v>
      </c>
      <c r="AG44" s="18">
        <f t="shared" si="39"/>
        <v>0</v>
      </c>
      <c r="AH44" s="18">
        <f t="shared" si="40"/>
        <v>0</v>
      </c>
      <c r="AI44" s="18">
        <f t="shared" si="41"/>
        <v>0</v>
      </c>
      <c r="AJ44" s="26"/>
      <c r="AK44" s="18" cm="1">
        <f t="array" ref="AK44">+MIN(IF(AA44:AI44&gt;0,AA44:AI44))</f>
        <v>540211</v>
      </c>
      <c r="AL44" s="18" cm="1">
        <f t="array" ref="AL44">MAX(IF(AA44:AI44&gt;0,AA44:AI44))</f>
        <v>1325000</v>
      </c>
      <c r="AM44" s="19" cm="1">
        <f t="array" ref="AM44">AVERAGE(IF(AA44:AI44&gt;0,AA44:AI44))</f>
        <v>961384.16666666663</v>
      </c>
      <c r="AN44" s="19" cm="1">
        <f t="array" ref="AN44">STDEVA(IF(AA44:AI44&gt;0,AA44:AI44))</f>
        <v>327381.51745412662</v>
      </c>
      <c r="AO44" s="19">
        <f t="shared" si="42"/>
        <v>634002.64921254001</v>
      </c>
      <c r="AP44" s="19">
        <f t="shared" si="43"/>
        <v>1288765.6841207934</v>
      </c>
      <c r="AQ44" s="26"/>
      <c r="AR44" s="19">
        <f t="shared" si="64"/>
        <v>701000</v>
      </c>
      <c r="AS44" s="19" t="str">
        <f t="shared" si="65"/>
        <v>NA</v>
      </c>
      <c r="AT44" s="19">
        <f t="shared" si="66"/>
        <v>1203000</v>
      </c>
      <c r="AU44" s="19">
        <f t="shared" si="67"/>
        <v>1220000</v>
      </c>
      <c r="AV44" s="19">
        <f t="shared" si="68"/>
        <v>779094</v>
      </c>
      <c r="AW44" s="19" t="str">
        <f t="shared" si="69"/>
        <v>NA</v>
      </c>
      <c r="AX44" s="19" t="str">
        <f t="shared" si="70"/>
        <v>NA</v>
      </c>
      <c r="AY44" s="19" t="str">
        <f t="shared" si="71"/>
        <v>NA</v>
      </c>
      <c r="AZ44" s="19" t="str">
        <f t="shared" si="72"/>
        <v>NA</v>
      </c>
      <c r="BB44" s="50">
        <f t="shared" si="50"/>
        <v>975774</v>
      </c>
      <c r="BC44" s="50">
        <f t="shared" si="44"/>
        <v>991047</v>
      </c>
      <c r="BD44" s="50">
        <f t="shared" si="45"/>
        <v>946201</v>
      </c>
      <c r="BE44" s="50">
        <f t="shared" si="46"/>
        <v>975774</v>
      </c>
      <c r="BF44" s="50">
        <f t="shared" si="47"/>
        <v>917220</v>
      </c>
      <c r="BH44" s="49">
        <f t="shared" si="73"/>
        <v>1951548</v>
      </c>
      <c r="BI44" s="49">
        <f t="shared" si="74"/>
        <v>1982094</v>
      </c>
      <c r="BJ44" s="49">
        <f t="shared" si="75"/>
        <v>1892402</v>
      </c>
      <c r="BK44" s="49">
        <f t="shared" si="76"/>
        <v>1951548</v>
      </c>
      <c r="BL44" s="49">
        <f t="shared" si="77"/>
        <v>1834440</v>
      </c>
      <c r="BN44" s="23" t="str">
        <f t="shared" si="48"/>
        <v>Media Armónica</v>
      </c>
      <c r="BO44" s="49">
        <f t="shared" si="49"/>
        <v>1834440</v>
      </c>
      <c r="BQ44" s="48"/>
    </row>
    <row r="45" spans="2:69" ht="28.5" x14ac:dyDescent="0.25">
      <c r="B45" s="14">
        <v>35</v>
      </c>
      <c r="C45" s="12" t="s">
        <v>142</v>
      </c>
      <c r="D45" s="7" t="s">
        <v>143</v>
      </c>
      <c r="E45" s="24" t="s">
        <v>144</v>
      </c>
      <c r="F45" s="8" t="s">
        <v>42</v>
      </c>
      <c r="G45" s="27">
        <v>1</v>
      </c>
      <c r="H45" s="25">
        <v>701000</v>
      </c>
      <c r="I45" s="9">
        <f t="shared" si="58"/>
        <v>701000</v>
      </c>
      <c r="J45" s="25">
        <v>1325000</v>
      </c>
      <c r="K45" s="9">
        <f t="shared" si="63"/>
        <v>1325000</v>
      </c>
      <c r="L45" s="25">
        <v>1203000</v>
      </c>
      <c r="M45" s="9">
        <f t="shared" si="60"/>
        <v>1203000</v>
      </c>
      <c r="N45" s="25">
        <v>1220000</v>
      </c>
      <c r="O45" s="9">
        <f t="shared" si="61"/>
        <v>1220000</v>
      </c>
      <c r="P45" s="25">
        <v>740432</v>
      </c>
      <c r="Q45" s="9">
        <f t="shared" si="62"/>
        <v>740432</v>
      </c>
      <c r="R45" s="45">
        <v>540211</v>
      </c>
      <c r="S45" s="9">
        <f t="shared" si="1"/>
        <v>540211</v>
      </c>
      <c r="T45" s="25"/>
      <c r="U45" s="9">
        <f t="shared" si="2"/>
        <v>0</v>
      </c>
      <c r="V45" s="25"/>
      <c r="W45" s="9">
        <f t="shared" si="3"/>
        <v>0</v>
      </c>
      <c r="X45" s="25"/>
      <c r="Y45" s="9">
        <f t="shared" si="4"/>
        <v>0</v>
      </c>
      <c r="AA45" s="47">
        <f t="shared" si="33"/>
        <v>701000</v>
      </c>
      <c r="AB45" s="47">
        <f t="shared" si="34"/>
        <v>1325000</v>
      </c>
      <c r="AC45" s="47">
        <f t="shared" si="35"/>
        <v>1203000</v>
      </c>
      <c r="AD45" s="47">
        <f t="shared" si="36"/>
        <v>1220000</v>
      </c>
      <c r="AE45" s="47">
        <f t="shared" si="37"/>
        <v>740432</v>
      </c>
      <c r="AF45" s="47">
        <f t="shared" si="38"/>
        <v>540211</v>
      </c>
      <c r="AG45" s="18">
        <f t="shared" si="39"/>
        <v>0</v>
      </c>
      <c r="AH45" s="18">
        <f t="shared" si="40"/>
        <v>0</v>
      </c>
      <c r="AI45" s="18">
        <f t="shared" si="41"/>
        <v>0</v>
      </c>
      <c r="AJ45" s="26"/>
      <c r="AK45" s="18" cm="1">
        <f t="array" ref="AK45">+MIN(IF(AA45:AI45&gt;0,AA45:AI45))</f>
        <v>540211</v>
      </c>
      <c r="AL45" s="18" cm="1">
        <f t="array" ref="AL45">MAX(IF(AA45:AI45&gt;0,AA45:AI45))</f>
        <v>1325000</v>
      </c>
      <c r="AM45" s="19" cm="1">
        <f t="array" ref="AM45">AVERAGE(IF(AA45:AI45&gt;0,AA45:AI45))</f>
        <v>954940.5</v>
      </c>
      <c r="AN45" s="19" cm="1">
        <f t="array" ref="AN45">STDEVA(IF(AA45:AI45&gt;0,AA45:AI45))</f>
        <v>332034.43192039587</v>
      </c>
      <c r="AO45" s="19">
        <f t="shared" si="42"/>
        <v>622906.06807960407</v>
      </c>
      <c r="AP45" s="19">
        <f t="shared" si="43"/>
        <v>1286974.9319203959</v>
      </c>
      <c r="AQ45" s="26"/>
      <c r="AR45" s="19">
        <f t="shared" si="64"/>
        <v>701000</v>
      </c>
      <c r="AS45" s="19" t="str">
        <f t="shared" si="65"/>
        <v>NA</v>
      </c>
      <c r="AT45" s="19">
        <f t="shared" si="66"/>
        <v>1203000</v>
      </c>
      <c r="AU45" s="19">
        <f t="shared" si="67"/>
        <v>1220000</v>
      </c>
      <c r="AV45" s="19">
        <f t="shared" si="68"/>
        <v>740432</v>
      </c>
      <c r="AW45" s="19" t="str">
        <f t="shared" si="69"/>
        <v>NA</v>
      </c>
      <c r="AX45" s="19" t="str">
        <f t="shared" si="70"/>
        <v>NA</v>
      </c>
      <c r="AY45" s="19" t="str">
        <f t="shared" si="71"/>
        <v>NA</v>
      </c>
      <c r="AZ45" s="19" t="str">
        <f t="shared" si="72"/>
        <v>NA</v>
      </c>
      <c r="BB45" s="50">
        <f t="shared" si="50"/>
        <v>966108</v>
      </c>
      <c r="BC45" s="50">
        <f t="shared" si="44"/>
        <v>971716</v>
      </c>
      <c r="BD45" s="50">
        <f t="shared" si="45"/>
        <v>934237</v>
      </c>
      <c r="BE45" s="50">
        <f t="shared" si="46"/>
        <v>966108</v>
      </c>
      <c r="BF45" s="50">
        <f t="shared" si="47"/>
        <v>903338</v>
      </c>
      <c r="BH45" s="49">
        <f t="shared" si="73"/>
        <v>966108</v>
      </c>
      <c r="BI45" s="49">
        <f t="shared" si="74"/>
        <v>971716</v>
      </c>
      <c r="BJ45" s="49">
        <f t="shared" si="75"/>
        <v>934237</v>
      </c>
      <c r="BK45" s="49">
        <f t="shared" si="76"/>
        <v>966108</v>
      </c>
      <c r="BL45" s="49">
        <f t="shared" si="77"/>
        <v>903338</v>
      </c>
      <c r="BN45" s="23" t="str">
        <f t="shared" si="48"/>
        <v>Media Armónica</v>
      </c>
      <c r="BO45" s="49">
        <f t="shared" si="49"/>
        <v>903338</v>
      </c>
      <c r="BQ45" s="48"/>
    </row>
    <row r="46" spans="2:69" ht="28.5" x14ac:dyDescent="0.25">
      <c r="B46" s="14">
        <v>36</v>
      </c>
      <c r="C46" s="12" t="s">
        <v>145</v>
      </c>
      <c r="D46" s="7" t="s">
        <v>146</v>
      </c>
      <c r="E46" s="24" t="s">
        <v>147</v>
      </c>
      <c r="F46" s="8" t="s">
        <v>42</v>
      </c>
      <c r="G46" s="27">
        <v>2</v>
      </c>
      <c r="H46" s="25">
        <v>701000</v>
      </c>
      <c r="I46" s="9">
        <f t="shared" si="58"/>
        <v>1402000</v>
      </c>
      <c r="J46" s="25">
        <v>1325000</v>
      </c>
      <c r="K46" s="9">
        <f t="shared" si="63"/>
        <v>2650000</v>
      </c>
      <c r="L46" s="25">
        <v>1203000</v>
      </c>
      <c r="M46" s="9">
        <f t="shared" si="60"/>
        <v>2406000</v>
      </c>
      <c r="N46" s="25">
        <v>1220000</v>
      </c>
      <c r="O46" s="9">
        <f t="shared" si="61"/>
        <v>2440000</v>
      </c>
      <c r="P46" s="25">
        <v>801608</v>
      </c>
      <c r="Q46" s="9">
        <f t="shared" si="62"/>
        <v>1603216</v>
      </c>
      <c r="R46" s="45">
        <v>540211</v>
      </c>
      <c r="S46" s="9">
        <f t="shared" si="1"/>
        <v>1080422</v>
      </c>
      <c r="T46" s="25"/>
      <c r="U46" s="9">
        <f t="shared" si="2"/>
        <v>0</v>
      </c>
      <c r="V46" s="25"/>
      <c r="W46" s="9">
        <f t="shared" si="3"/>
        <v>0</v>
      </c>
      <c r="X46" s="25"/>
      <c r="Y46" s="9">
        <f t="shared" si="4"/>
        <v>0</v>
      </c>
      <c r="AA46" s="47">
        <f t="shared" si="33"/>
        <v>701000</v>
      </c>
      <c r="AB46" s="47">
        <f t="shared" si="34"/>
        <v>1325000</v>
      </c>
      <c r="AC46" s="47">
        <f t="shared" si="35"/>
        <v>1203000</v>
      </c>
      <c r="AD46" s="47">
        <f t="shared" si="36"/>
        <v>1220000</v>
      </c>
      <c r="AE46" s="47">
        <f t="shared" si="37"/>
        <v>801608</v>
      </c>
      <c r="AF46" s="47">
        <f t="shared" si="38"/>
        <v>540211</v>
      </c>
      <c r="AG46" s="18">
        <f t="shared" si="39"/>
        <v>0</v>
      </c>
      <c r="AH46" s="18">
        <f t="shared" si="40"/>
        <v>0</v>
      </c>
      <c r="AI46" s="18">
        <f t="shared" si="41"/>
        <v>0</v>
      </c>
      <c r="AJ46" s="26"/>
      <c r="AK46" s="18" cm="1">
        <f t="array" ref="AK46">+MIN(IF(AA46:AI46&gt;0,AA46:AI46))</f>
        <v>540211</v>
      </c>
      <c r="AL46" s="18" cm="1">
        <f t="array" ref="AL46">MAX(IF(AA46:AI46&gt;0,AA46:AI46))</f>
        <v>1325000</v>
      </c>
      <c r="AM46" s="19" cm="1">
        <f t="array" ref="AM46">AVERAGE(IF(AA46:AI46&gt;0,AA46:AI46))</f>
        <v>965136.5</v>
      </c>
      <c r="AN46" s="19" cm="1">
        <f t="array" ref="AN46">STDEVA(IF(AA46:AI46&gt;0,AA46:AI46))</f>
        <v>324994.62407599913</v>
      </c>
      <c r="AO46" s="19">
        <f t="shared" si="42"/>
        <v>640141.87592400087</v>
      </c>
      <c r="AP46" s="19">
        <f t="shared" si="43"/>
        <v>1290131.124075999</v>
      </c>
      <c r="AQ46" s="26"/>
      <c r="AR46" s="19">
        <f t="shared" si="64"/>
        <v>701000</v>
      </c>
      <c r="AS46" s="19" t="str">
        <f t="shared" si="65"/>
        <v>NA</v>
      </c>
      <c r="AT46" s="19">
        <f t="shared" si="66"/>
        <v>1203000</v>
      </c>
      <c r="AU46" s="19">
        <f t="shared" si="67"/>
        <v>1220000</v>
      </c>
      <c r="AV46" s="19">
        <f t="shared" si="68"/>
        <v>801608</v>
      </c>
      <c r="AW46" s="19" t="str">
        <f t="shared" si="69"/>
        <v>NA</v>
      </c>
      <c r="AX46" s="19" t="str">
        <f t="shared" si="70"/>
        <v>NA</v>
      </c>
      <c r="AY46" s="19" t="str">
        <f t="shared" si="71"/>
        <v>NA</v>
      </c>
      <c r="AZ46" s="19" t="str">
        <f t="shared" si="72"/>
        <v>NA</v>
      </c>
      <c r="BB46" s="50">
        <f t="shared" si="50"/>
        <v>981402</v>
      </c>
      <c r="BC46" s="50">
        <f t="shared" si="44"/>
        <v>1002304</v>
      </c>
      <c r="BD46" s="50">
        <f t="shared" si="45"/>
        <v>952964</v>
      </c>
      <c r="BE46" s="50">
        <f t="shared" si="46"/>
        <v>981402</v>
      </c>
      <c r="BF46" s="50">
        <f t="shared" si="47"/>
        <v>924865</v>
      </c>
      <c r="BH46" s="49">
        <f t="shared" si="73"/>
        <v>1962804</v>
      </c>
      <c r="BI46" s="49">
        <f t="shared" si="74"/>
        <v>2004608</v>
      </c>
      <c r="BJ46" s="49">
        <f t="shared" si="75"/>
        <v>1905928</v>
      </c>
      <c r="BK46" s="49">
        <f t="shared" si="76"/>
        <v>1962804</v>
      </c>
      <c r="BL46" s="49">
        <f t="shared" si="77"/>
        <v>1849730</v>
      </c>
      <c r="BN46" s="23" t="str">
        <f t="shared" si="48"/>
        <v>Media Armónica</v>
      </c>
      <c r="BO46" s="49">
        <f t="shared" si="49"/>
        <v>1849730</v>
      </c>
      <c r="BQ46" s="48"/>
    </row>
    <row r="47" spans="2:69" ht="28.5" x14ac:dyDescent="0.25">
      <c r="B47" s="14">
        <v>37</v>
      </c>
      <c r="C47" s="12" t="s">
        <v>148</v>
      </c>
      <c r="D47" s="7" t="s">
        <v>149</v>
      </c>
      <c r="E47" s="24" t="s">
        <v>150</v>
      </c>
      <c r="F47" s="8" t="s">
        <v>42</v>
      </c>
      <c r="G47" s="27">
        <v>2</v>
      </c>
      <c r="H47" s="25">
        <v>701000</v>
      </c>
      <c r="I47" s="9">
        <f t="shared" si="58"/>
        <v>1402000</v>
      </c>
      <c r="J47" s="25">
        <v>1325000</v>
      </c>
      <c r="K47" s="9">
        <f t="shared" si="63"/>
        <v>2650000</v>
      </c>
      <c r="L47" s="25">
        <v>1203000</v>
      </c>
      <c r="M47" s="9">
        <f t="shared" si="60"/>
        <v>2406000</v>
      </c>
      <c r="N47" s="25">
        <v>1220000</v>
      </c>
      <c r="O47" s="9">
        <f t="shared" si="61"/>
        <v>2440000</v>
      </c>
      <c r="P47" s="25">
        <v>764607</v>
      </c>
      <c r="Q47" s="9">
        <f t="shared" si="62"/>
        <v>1529214</v>
      </c>
      <c r="R47" s="45">
        <v>540211</v>
      </c>
      <c r="S47" s="9">
        <f t="shared" si="1"/>
        <v>1080422</v>
      </c>
      <c r="T47" s="25"/>
      <c r="U47" s="9">
        <f t="shared" si="2"/>
        <v>0</v>
      </c>
      <c r="V47" s="25"/>
      <c r="W47" s="9">
        <f t="shared" si="3"/>
        <v>0</v>
      </c>
      <c r="X47" s="25"/>
      <c r="Y47" s="9">
        <f t="shared" si="4"/>
        <v>0</v>
      </c>
      <c r="AA47" s="47">
        <f t="shared" si="33"/>
        <v>701000</v>
      </c>
      <c r="AB47" s="47">
        <f t="shared" si="34"/>
        <v>1325000</v>
      </c>
      <c r="AC47" s="47">
        <f t="shared" si="35"/>
        <v>1203000</v>
      </c>
      <c r="AD47" s="47">
        <f t="shared" si="36"/>
        <v>1220000</v>
      </c>
      <c r="AE47" s="47">
        <f t="shared" si="37"/>
        <v>764607</v>
      </c>
      <c r="AF47" s="47">
        <f t="shared" si="38"/>
        <v>540211</v>
      </c>
      <c r="AG47" s="18">
        <f t="shared" si="39"/>
        <v>0</v>
      </c>
      <c r="AH47" s="18">
        <f t="shared" si="40"/>
        <v>0</v>
      </c>
      <c r="AI47" s="18">
        <f t="shared" si="41"/>
        <v>0</v>
      </c>
      <c r="AJ47" s="26"/>
      <c r="AK47" s="18" cm="1">
        <f t="array" ref="AK47">+MIN(IF(AA47:AI47&gt;0,AA47:AI47))</f>
        <v>540211</v>
      </c>
      <c r="AL47" s="18" cm="1">
        <f t="array" ref="AL47">MAX(IF(AA47:AI47&gt;0,AA47:AI47))</f>
        <v>1325000</v>
      </c>
      <c r="AM47" s="19" cm="1">
        <f t="array" ref="AM47">AVERAGE(IF(AA47:AI47&gt;0,AA47:AI47))</f>
        <v>958969.66666666663</v>
      </c>
      <c r="AN47" s="19" cm="1">
        <f t="array" ref="AN47">STDEVA(IF(AA47:AI47&gt;0,AA47:AI47))</f>
        <v>329044.02728186181</v>
      </c>
      <c r="AO47" s="19">
        <f t="shared" si="42"/>
        <v>629925.63938480476</v>
      </c>
      <c r="AP47" s="19">
        <f t="shared" si="43"/>
        <v>1288013.6939485285</v>
      </c>
      <c r="AQ47" s="26"/>
      <c r="AR47" s="19">
        <f t="shared" si="64"/>
        <v>701000</v>
      </c>
      <c r="AS47" s="19" t="str">
        <f t="shared" si="65"/>
        <v>NA</v>
      </c>
      <c r="AT47" s="19">
        <f t="shared" si="66"/>
        <v>1203000</v>
      </c>
      <c r="AU47" s="19">
        <f t="shared" si="67"/>
        <v>1220000</v>
      </c>
      <c r="AV47" s="19">
        <f t="shared" si="68"/>
        <v>764607</v>
      </c>
      <c r="AW47" s="19" t="str">
        <f t="shared" si="69"/>
        <v>NA</v>
      </c>
      <c r="AX47" s="19" t="str">
        <f t="shared" si="70"/>
        <v>NA</v>
      </c>
      <c r="AY47" s="19" t="str">
        <f t="shared" si="71"/>
        <v>NA</v>
      </c>
      <c r="AZ47" s="19" t="str">
        <f t="shared" si="72"/>
        <v>NA</v>
      </c>
      <c r="BB47" s="50">
        <f t="shared" si="50"/>
        <v>972152</v>
      </c>
      <c r="BC47" s="50">
        <f t="shared" si="44"/>
        <v>983804</v>
      </c>
      <c r="BD47" s="50">
        <f t="shared" si="45"/>
        <v>941771</v>
      </c>
      <c r="BE47" s="50">
        <f t="shared" si="46"/>
        <v>972152</v>
      </c>
      <c r="BF47" s="50">
        <f t="shared" si="47"/>
        <v>912134</v>
      </c>
      <c r="BH47" s="49">
        <f t="shared" si="73"/>
        <v>1944304</v>
      </c>
      <c r="BI47" s="49">
        <f t="shared" si="74"/>
        <v>1967608</v>
      </c>
      <c r="BJ47" s="49">
        <f t="shared" si="75"/>
        <v>1883542</v>
      </c>
      <c r="BK47" s="49">
        <f t="shared" si="76"/>
        <v>1944304</v>
      </c>
      <c r="BL47" s="49">
        <f t="shared" si="77"/>
        <v>1824268</v>
      </c>
      <c r="BN47" s="23" t="str">
        <f t="shared" si="48"/>
        <v>Media Armónica</v>
      </c>
      <c r="BO47" s="49">
        <f t="shared" si="49"/>
        <v>1824268</v>
      </c>
      <c r="BQ47" s="48"/>
    </row>
    <row r="48" spans="2:69" ht="28.5" x14ac:dyDescent="0.25">
      <c r="B48" s="14">
        <v>38</v>
      </c>
      <c r="C48" s="12" t="s">
        <v>151</v>
      </c>
      <c r="D48" s="7" t="s">
        <v>152</v>
      </c>
      <c r="E48" s="24" t="s">
        <v>153</v>
      </c>
      <c r="F48" s="8" t="s">
        <v>42</v>
      </c>
      <c r="G48" s="27">
        <v>2</v>
      </c>
      <c r="H48" s="25">
        <v>701000</v>
      </c>
      <c r="I48" s="9">
        <f t="shared" si="58"/>
        <v>1402000</v>
      </c>
      <c r="J48" s="25">
        <v>1325000</v>
      </c>
      <c r="K48" s="9">
        <f t="shared" si="63"/>
        <v>2650000</v>
      </c>
      <c r="L48" s="25">
        <v>1203000</v>
      </c>
      <c r="M48" s="9">
        <f t="shared" si="60"/>
        <v>2406000</v>
      </c>
      <c r="N48" s="25">
        <v>1220000</v>
      </c>
      <c r="O48" s="9">
        <f t="shared" si="61"/>
        <v>2440000</v>
      </c>
      <c r="P48" s="25">
        <v>865476</v>
      </c>
      <c r="Q48" s="9">
        <f t="shared" si="62"/>
        <v>1730952</v>
      </c>
      <c r="R48" s="45">
        <v>540211</v>
      </c>
      <c r="S48" s="9">
        <f t="shared" si="1"/>
        <v>1080422</v>
      </c>
      <c r="T48" s="25"/>
      <c r="U48" s="9">
        <f t="shared" si="2"/>
        <v>0</v>
      </c>
      <c r="V48" s="25"/>
      <c r="W48" s="9">
        <f t="shared" si="3"/>
        <v>0</v>
      </c>
      <c r="X48" s="25"/>
      <c r="Y48" s="9">
        <f t="shared" si="4"/>
        <v>0</v>
      </c>
      <c r="AA48" s="47">
        <f t="shared" si="33"/>
        <v>701000</v>
      </c>
      <c r="AB48" s="47">
        <f t="shared" si="34"/>
        <v>1325000</v>
      </c>
      <c r="AC48" s="47">
        <f t="shared" si="35"/>
        <v>1203000</v>
      </c>
      <c r="AD48" s="47">
        <f t="shared" si="36"/>
        <v>1220000</v>
      </c>
      <c r="AE48" s="47">
        <f t="shared" si="37"/>
        <v>865476</v>
      </c>
      <c r="AF48" s="47">
        <f t="shared" si="38"/>
        <v>540211</v>
      </c>
      <c r="AG48" s="18">
        <f t="shared" si="39"/>
        <v>0</v>
      </c>
      <c r="AH48" s="18">
        <f t="shared" si="40"/>
        <v>0</v>
      </c>
      <c r="AI48" s="18">
        <f t="shared" si="41"/>
        <v>0</v>
      </c>
      <c r="AJ48" s="26"/>
      <c r="AK48" s="18" cm="1">
        <f t="array" ref="AK48">+MIN(IF(AA48:AI48&gt;0,AA48:AI48))</f>
        <v>540211</v>
      </c>
      <c r="AL48" s="18" cm="1">
        <f t="array" ref="AL48">MAX(IF(AA48:AI48&gt;0,AA48:AI48))</f>
        <v>1325000</v>
      </c>
      <c r="AM48" s="19" cm="1">
        <f t="array" ref="AM48">AVERAGE(IF(AA48:AI48&gt;0,AA48:AI48))</f>
        <v>975781.16666666663</v>
      </c>
      <c r="AN48" s="19" cm="1">
        <f t="array" ref="AN48">STDEVA(IF(AA48:AI48&gt;0,AA48:AI48))</f>
        <v>319567.93323762412</v>
      </c>
      <c r="AO48" s="19">
        <f t="shared" si="42"/>
        <v>656213.23342904251</v>
      </c>
      <c r="AP48" s="19">
        <f t="shared" si="43"/>
        <v>1295349.0999042909</v>
      </c>
      <c r="AQ48" s="26"/>
      <c r="AR48" s="19">
        <f t="shared" si="64"/>
        <v>701000</v>
      </c>
      <c r="AS48" s="19" t="str">
        <f t="shared" si="65"/>
        <v>NA</v>
      </c>
      <c r="AT48" s="19">
        <f t="shared" si="66"/>
        <v>1203000</v>
      </c>
      <c r="AU48" s="19">
        <f t="shared" si="67"/>
        <v>1220000</v>
      </c>
      <c r="AV48" s="19">
        <f t="shared" si="68"/>
        <v>865476</v>
      </c>
      <c r="AW48" s="19" t="str">
        <f t="shared" si="69"/>
        <v>NA</v>
      </c>
      <c r="AX48" s="19" t="str">
        <f t="shared" si="70"/>
        <v>NA</v>
      </c>
      <c r="AY48" s="19" t="str">
        <f t="shared" si="71"/>
        <v>NA</v>
      </c>
      <c r="AZ48" s="19" t="str">
        <f t="shared" si="72"/>
        <v>NA</v>
      </c>
      <c r="BB48" s="50">
        <f t="shared" si="50"/>
        <v>997369</v>
      </c>
      <c r="BC48" s="50">
        <f t="shared" si="44"/>
        <v>1034238</v>
      </c>
      <c r="BD48" s="50">
        <f t="shared" si="45"/>
        <v>971403</v>
      </c>
      <c r="BE48" s="50">
        <f t="shared" si="46"/>
        <v>997369</v>
      </c>
      <c r="BF48" s="50">
        <f t="shared" si="47"/>
        <v>944980</v>
      </c>
      <c r="BH48" s="49">
        <f t="shared" si="73"/>
        <v>1994738</v>
      </c>
      <c r="BI48" s="49">
        <f t="shared" si="74"/>
        <v>2068476</v>
      </c>
      <c r="BJ48" s="49">
        <f t="shared" si="75"/>
        <v>1942806</v>
      </c>
      <c r="BK48" s="49">
        <f t="shared" si="76"/>
        <v>1994738</v>
      </c>
      <c r="BL48" s="49">
        <f t="shared" si="77"/>
        <v>1889960</v>
      </c>
      <c r="BN48" s="23" t="str">
        <f t="shared" si="48"/>
        <v>Media Armónica</v>
      </c>
      <c r="BO48" s="49">
        <f t="shared" si="49"/>
        <v>1889960</v>
      </c>
      <c r="BQ48" s="48"/>
    </row>
    <row r="49" spans="2:69" ht="37.5" x14ac:dyDescent="0.25">
      <c r="B49" s="14">
        <v>39</v>
      </c>
      <c r="C49" s="7" t="s">
        <v>154</v>
      </c>
      <c r="D49" s="7" t="s">
        <v>155</v>
      </c>
      <c r="E49" s="24" t="s">
        <v>156</v>
      </c>
      <c r="F49" s="8" t="s">
        <v>42</v>
      </c>
      <c r="G49" s="27">
        <v>1</v>
      </c>
      <c r="H49" s="25">
        <v>701000</v>
      </c>
      <c r="I49" s="9">
        <f>+G49*H49</f>
        <v>701000</v>
      </c>
      <c r="J49" s="25">
        <v>1325000</v>
      </c>
      <c r="K49" s="9">
        <f>+G49*J49</f>
        <v>1325000</v>
      </c>
      <c r="L49" s="25">
        <v>1203000</v>
      </c>
      <c r="M49" s="9">
        <f>+G49*L49</f>
        <v>1203000</v>
      </c>
      <c r="N49" s="25">
        <v>1220000</v>
      </c>
      <c r="O49" s="9">
        <f>+G49*N49</f>
        <v>1220000</v>
      </c>
      <c r="P49" s="25">
        <v>872252</v>
      </c>
      <c r="Q49" s="9">
        <f>+G49*P49</f>
        <v>872252</v>
      </c>
      <c r="R49" s="45">
        <v>540211</v>
      </c>
      <c r="S49" s="9">
        <f t="shared" si="1"/>
        <v>540211</v>
      </c>
      <c r="T49" s="25"/>
      <c r="U49" s="9">
        <f t="shared" si="2"/>
        <v>0</v>
      </c>
      <c r="V49" s="25"/>
      <c r="W49" s="9">
        <f t="shared" si="3"/>
        <v>0</v>
      </c>
      <c r="X49" s="25"/>
      <c r="Y49" s="9">
        <f t="shared" si="4"/>
        <v>0</v>
      </c>
      <c r="AA49" s="47">
        <f t="shared" si="33"/>
        <v>701000</v>
      </c>
      <c r="AB49" s="47">
        <f t="shared" si="34"/>
        <v>1325000</v>
      </c>
      <c r="AC49" s="47">
        <f t="shared" si="35"/>
        <v>1203000</v>
      </c>
      <c r="AD49" s="47">
        <f t="shared" si="36"/>
        <v>1220000</v>
      </c>
      <c r="AE49" s="47">
        <f t="shared" si="37"/>
        <v>872252</v>
      </c>
      <c r="AF49" s="47">
        <f t="shared" si="38"/>
        <v>540211</v>
      </c>
      <c r="AG49" s="18">
        <f t="shared" si="39"/>
        <v>0</v>
      </c>
      <c r="AH49" s="18">
        <f t="shared" si="40"/>
        <v>0</v>
      </c>
      <c r="AI49" s="18">
        <f t="shared" si="41"/>
        <v>0</v>
      </c>
      <c r="AJ49" s="26"/>
      <c r="AK49" s="18" cm="1">
        <f t="array" ref="AK49">+MIN(IF(AA49:AI49&gt;0,AA49:AI49))</f>
        <v>540211</v>
      </c>
      <c r="AL49" s="18" cm="1">
        <f t="array" ref="AL49">MAX(IF(AA49:AI49&gt;0,AA49:AI49))</f>
        <v>1325000</v>
      </c>
      <c r="AM49" s="19" cm="1">
        <f t="array" ref="AM49">AVERAGE(IF(AA49:AI49&gt;0,AA49:AI49))</f>
        <v>976910.5</v>
      </c>
      <c r="AN49" s="19" cm="1">
        <f t="array" ref="AN49">STDEVA(IF(AA49:AI49&gt;0,AA49:AI49))</f>
        <v>319111.80672720337</v>
      </c>
      <c r="AO49" s="19">
        <f t="shared" si="42"/>
        <v>657798.69327279669</v>
      </c>
      <c r="AP49" s="19">
        <f t="shared" si="43"/>
        <v>1296022.3067272033</v>
      </c>
      <c r="AQ49" s="26"/>
      <c r="AR49" s="19">
        <f t="shared" si="64"/>
        <v>701000</v>
      </c>
      <c r="AS49" s="19" t="str">
        <f t="shared" si="65"/>
        <v>NA</v>
      </c>
      <c r="AT49" s="19">
        <f t="shared" si="66"/>
        <v>1203000</v>
      </c>
      <c r="AU49" s="19">
        <f t="shared" si="67"/>
        <v>1220000</v>
      </c>
      <c r="AV49" s="19">
        <f t="shared" si="68"/>
        <v>872252</v>
      </c>
      <c r="AW49" s="19" t="str">
        <f t="shared" si="69"/>
        <v>NA</v>
      </c>
      <c r="AX49" s="19" t="str">
        <f t="shared" si="70"/>
        <v>NA</v>
      </c>
      <c r="AY49" s="19" t="str">
        <f t="shared" si="71"/>
        <v>NA</v>
      </c>
      <c r="AZ49" s="19" t="str">
        <f t="shared" si="72"/>
        <v>NA</v>
      </c>
      <c r="BB49" s="50">
        <f t="shared" si="50"/>
        <v>999063</v>
      </c>
      <c r="BC49" s="50">
        <f t="shared" si="44"/>
        <v>1037626</v>
      </c>
      <c r="BD49" s="50">
        <f t="shared" si="45"/>
        <v>973299</v>
      </c>
      <c r="BE49" s="50">
        <f t="shared" si="46"/>
        <v>999063</v>
      </c>
      <c r="BF49" s="50">
        <f t="shared" si="47"/>
        <v>946988</v>
      </c>
      <c r="BH49" s="49">
        <f t="shared" si="73"/>
        <v>999063</v>
      </c>
      <c r="BI49" s="49">
        <f t="shared" si="74"/>
        <v>1037626</v>
      </c>
      <c r="BJ49" s="49">
        <f t="shared" si="75"/>
        <v>973299</v>
      </c>
      <c r="BK49" s="49">
        <f t="shared" si="76"/>
        <v>999063</v>
      </c>
      <c r="BL49" s="49">
        <f t="shared" si="77"/>
        <v>946988</v>
      </c>
      <c r="BN49" s="23" t="str">
        <f t="shared" si="48"/>
        <v>Media Armónica</v>
      </c>
      <c r="BO49" s="49">
        <f t="shared" si="49"/>
        <v>946988</v>
      </c>
      <c r="BQ49" s="48"/>
    </row>
    <row r="50" spans="2:69" ht="28.5" x14ac:dyDescent="0.25">
      <c r="B50" s="14">
        <v>40</v>
      </c>
      <c r="C50" s="7" t="s">
        <v>157</v>
      </c>
      <c r="D50" s="7" t="s">
        <v>158</v>
      </c>
      <c r="E50" s="24" t="s">
        <v>159</v>
      </c>
      <c r="F50" s="8" t="s">
        <v>42</v>
      </c>
      <c r="G50" s="27">
        <v>4</v>
      </c>
      <c r="H50" s="25">
        <v>701000</v>
      </c>
      <c r="I50" s="9">
        <f t="shared" ref="I50:I57" si="78">+G50*H50</f>
        <v>2804000</v>
      </c>
      <c r="J50" s="25">
        <v>1325000</v>
      </c>
      <c r="K50" s="9">
        <f t="shared" ref="K50" si="79">+G50*J50</f>
        <v>5300000</v>
      </c>
      <c r="L50" s="25">
        <v>1203000</v>
      </c>
      <c r="M50" s="9">
        <f t="shared" ref="M50:M57" si="80">+G50*L50</f>
        <v>4812000</v>
      </c>
      <c r="N50" s="25">
        <v>1220000</v>
      </c>
      <c r="O50" s="9">
        <f t="shared" ref="O50:O57" si="81">+G50*N50</f>
        <v>4880000</v>
      </c>
      <c r="P50" s="25">
        <v>756001</v>
      </c>
      <c r="Q50" s="9">
        <f t="shared" ref="Q50:Q57" si="82">+G50*P50</f>
        <v>3024004</v>
      </c>
      <c r="R50" s="45">
        <v>540211</v>
      </c>
      <c r="S50" s="9">
        <f t="shared" si="1"/>
        <v>2160844</v>
      </c>
      <c r="T50" s="25"/>
      <c r="U50" s="9">
        <f t="shared" si="2"/>
        <v>0</v>
      </c>
      <c r="V50" s="25"/>
      <c r="W50" s="9">
        <f t="shared" si="3"/>
        <v>0</v>
      </c>
      <c r="X50" s="25"/>
      <c r="Y50" s="9">
        <f t="shared" si="4"/>
        <v>0</v>
      </c>
      <c r="AA50" s="47">
        <f t="shared" si="33"/>
        <v>701000</v>
      </c>
      <c r="AB50" s="47">
        <f t="shared" si="34"/>
        <v>1325000</v>
      </c>
      <c r="AC50" s="47">
        <f t="shared" si="35"/>
        <v>1203000</v>
      </c>
      <c r="AD50" s="47">
        <f t="shared" si="36"/>
        <v>1220000</v>
      </c>
      <c r="AE50" s="47">
        <f t="shared" si="37"/>
        <v>756001</v>
      </c>
      <c r="AF50" s="47">
        <f t="shared" si="38"/>
        <v>540211</v>
      </c>
      <c r="AG50" s="18">
        <f t="shared" si="39"/>
        <v>0</v>
      </c>
      <c r="AH50" s="18">
        <f t="shared" si="40"/>
        <v>0</v>
      </c>
      <c r="AI50" s="18">
        <f t="shared" si="41"/>
        <v>0</v>
      </c>
      <c r="AJ50" s="26"/>
      <c r="AK50" s="18" cm="1">
        <f t="array" ref="AK50">+MIN(IF(AA50:AI50&gt;0,AA50:AI50))</f>
        <v>540211</v>
      </c>
      <c r="AL50" s="18" cm="1">
        <f t="array" ref="AL50">MAX(IF(AA50:AI50&gt;0,AA50:AI50))</f>
        <v>1325000</v>
      </c>
      <c r="AM50" s="19" cm="1">
        <f t="array" ref="AM50">AVERAGE(IF(AA50:AI50&gt;0,AA50:AI50))</f>
        <v>957535.33333333337</v>
      </c>
      <c r="AN50" s="19" cm="1">
        <f t="array" ref="AN50">STDEVA(IF(AA50:AI50&gt;0,AA50:AI50))</f>
        <v>330077.8541590856</v>
      </c>
      <c r="AO50" s="19">
        <f t="shared" si="42"/>
        <v>627457.47917424771</v>
      </c>
      <c r="AP50" s="19">
        <f t="shared" si="43"/>
        <v>1287613.187492419</v>
      </c>
      <c r="AQ50" s="26"/>
      <c r="AR50" s="19">
        <f t="shared" si="64"/>
        <v>701000</v>
      </c>
      <c r="AS50" s="19" t="str">
        <f t="shared" si="65"/>
        <v>NA</v>
      </c>
      <c r="AT50" s="19">
        <f t="shared" si="66"/>
        <v>1203000</v>
      </c>
      <c r="AU50" s="19">
        <f t="shared" si="67"/>
        <v>1220000</v>
      </c>
      <c r="AV50" s="19">
        <f t="shared" si="68"/>
        <v>756001</v>
      </c>
      <c r="AW50" s="19" t="str">
        <f t="shared" si="69"/>
        <v>NA</v>
      </c>
      <c r="AX50" s="19" t="str">
        <f t="shared" si="70"/>
        <v>NA</v>
      </c>
      <c r="AY50" s="19" t="str">
        <f t="shared" si="71"/>
        <v>NA</v>
      </c>
      <c r="AZ50" s="19" t="str">
        <f t="shared" si="72"/>
        <v>NA</v>
      </c>
      <c r="BB50" s="50">
        <f t="shared" si="50"/>
        <v>970000</v>
      </c>
      <c r="BC50" s="50">
        <f t="shared" si="44"/>
        <v>979501</v>
      </c>
      <c r="BD50" s="50">
        <f t="shared" si="45"/>
        <v>939110</v>
      </c>
      <c r="BE50" s="50">
        <f t="shared" si="46"/>
        <v>970000</v>
      </c>
      <c r="BF50" s="50">
        <f t="shared" si="47"/>
        <v>909047</v>
      </c>
      <c r="BH50" s="49">
        <f t="shared" si="73"/>
        <v>3880000</v>
      </c>
      <c r="BI50" s="49">
        <f t="shared" si="74"/>
        <v>3918004</v>
      </c>
      <c r="BJ50" s="49">
        <f t="shared" si="75"/>
        <v>3756440</v>
      </c>
      <c r="BK50" s="49">
        <f t="shared" si="76"/>
        <v>3880000</v>
      </c>
      <c r="BL50" s="49">
        <f t="shared" si="77"/>
        <v>3636188</v>
      </c>
      <c r="BN50" s="23" t="str">
        <f t="shared" si="48"/>
        <v>Media Armónica</v>
      </c>
      <c r="BO50" s="49">
        <f t="shared" si="49"/>
        <v>3636188</v>
      </c>
      <c r="BQ50" s="48"/>
    </row>
    <row r="51" spans="2:69" ht="37.5" x14ac:dyDescent="0.25">
      <c r="B51" s="14">
        <v>41</v>
      </c>
      <c r="C51" s="7" t="s">
        <v>160</v>
      </c>
      <c r="D51" s="7" t="s">
        <v>161</v>
      </c>
      <c r="E51" s="24" t="s">
        <v>162</v>
      </c>
      <c r="F51" s="8" t="s">
        <v>42</v>
      </c>
      <c r="G51" s="27">
        <v>1</v>
      </c>
      <c r="H51" s="25">
        <v>701000</v>
      </c>
      <c r="I51" s="9">
        <f t="shared" si="78"/>
        <v>701000</v>
      </c>
      <c r="J51" s="25">
        <v>1325000</v>
      </c>
      <c r="K51" s="9">
        <f>+G51*J51</f>
        <v>1325000</v>
      </c>
      <c r="L51" s="25">
        <v>1203000</v>
      </c>
      <c r="M51" s="9">
        <f t="shared" si="80"/>
        <v>1203000</v>
      </c>
      <c r="N51" s="25">
        <v>1220000</v>
      </c>
      <c r="O51" s="9">
        <f t="shared" si="81"/>
        <v>1220000</v>
      </c>
      <c r="P51" s="25">
        <v>769923</v>
      </c>
      <c r="Q51" s="9">
        <f t="shared" si="82"/>
        <v>769923</v>
      </c>
      <c r="R51" s="45">
        <v>540211</v>
      </c>
      <c r="S51" s="9">
        <f t="shared" si="1"/>
        <v>540211</v>
      </c>
      <c r="T51" s="25"/>
      <c r="U51" s="9">
        <f t="shared" si="2"/>
        <v>0</v>
      </c>
      <c r="V51" s="25"/>
      <c r="W51" s="9">
        <f t="shared" si="3"/>
        <v>0</v>
      </c>
      <c r="X51" s="25"/>
      <c r="Y51" s="9">
        <f t="shared" si="4"/>
        <v>0</v>
      </c>
      <c r="AA51" s="47">
        <f t="shared" si="33"/>
        <v>701000</v>
      </c>
      <c r="AB51" s="47">
        <f t="shared" si="34"/>
        <v>1325000</v>
      </c>
      <c r="AC51" s="47">
        <f t="shared" si="35"/>
        <v>1203000</v>
      </c>
      <c r="AD51" s="47">
        <f t="shared" si="36"/>
        <v>1220000</v>
      </c>
      <c r="AE51" s="47">
        <f t="shared" si="37"/>
        <v>769923</v>
      </c>
      <c r="AF51" s="47">
        <f t="shared" si="38"/>
        <v>540211</v>
      </c>
      <c r="AG51" s="18">
        <f t="shared" si="39"/>
        <v>0</v>
      </c>
      <c r="AH51" s="18">
        <f t="shared" si="40"/>
        <v>0</v>
      </c>
      <c r="AI51" s="18">
        <f t="shared" si="41"/>
        <v>0</v>
      </c>
      <c r="AJ51" s="26"/>
      <c r="AK51" s="18" cm="1">
        <f t="array" ref="AK51">+MIN(IF(AA51:AI51&gt;0,AA51:AI51))</f>
        <v>540211</v>
      </c>
      <c r="AL51" s="18" cm="1">
        <f t="array" ref="AL51">MAX(IF(AA51:AI51&gt;0,AA51:AI51))</f>
        <v>1325000</v>
      </c>
      <c r="AM51" s="19" cm="1">
        <f t="array" ref="AM51">AVERAGE(IF(AA51:AI51&gt;0,AA51:AI51))</f>
        <v>959855.66666666663</v>
      </c>
      <c r="AN51" s="19" cm="1">
        <f t="array" ref="AN51">STDEVA(IF(AA51:AI51&gt;0,AA51:AI51))</f>
        <v>328422.57701240119</v>
      </c>
      <c r="AO51" s="19">
        <f t="shared" si="42"/>
        <v>631433.08965426544</v>
      </c>
      <c r="AP51" s="19">
        <f t="shared" si="43"/>
        <v>1288278.2436790678</v>
      </c>
      <c r="AQ51" s="26"/>
      <c r="AR51" s="19">
        <f t="shared" si="64"/>
        <v>701000</v>
      </c>
      <c r="AS51" s="19" t="str">
        <f t="shared" si="65"/>
        <v>NA</v>
      </c>
      <c r="AT51" s="19">
        <f t="shared" si="66"/>
        <v>1203000</v>
      </c>
      <c r="AU51" s="19">
        <f t="shared" si="67"/>
        <v>1220000</v>
      </c>
      <c r="AV51" s="19">
        <f t="shared" si="68"/>
        <v>769923</v>
      </c>
      <c r="AW51" s="19" t="str">
        <f t="shared" si="69"/>
        <v>NA</v>
      </c>
      <c r="AX51" s="19" t="str">
        <f t="shared" si="70"/>
        <v>NA</v>
      </c>
      <c r="AY51" s="19" t="str">
        <f t="shared" si="71"/>
        <v>NA</v>
      </c>
      <c r="AZ51" s="19" t="str">
        <f t="shared" si="72"/>
        <v>NA</v>
      </c>
      <c r="BB51" s="50">
        <f t="shared" si="50"/>
        <v>973481</v>
      </c>
      <c r="BC51" s="50">
        <f t="shared" si="44"/>
        <v>986462</v>
      </c>
      <c r="BD51" s="50">
        <f t="shared" si="45"/>
        <v>943404</v>
      </c>
      <c r="BE51" s="50">
        <f t="shared" si="46"/>
        <v>973481</v>
      </c>
      <c r="BF51" s="50">
        <f t="shared" si="47"/>
        <v>914016</v>
      </c>
      <c r="BH51" s="49">
        <f t="shared" si="73"/>
        <v>973481</v>
      </c>
      <c r="BI51" s="49">
        <f t="shared" si="74"/>
        <v>986462</v>
      </c>
      <c r="BJ51" s="49">
        <f t="shared" si="75"/>
        <v>943404</v>
      </c>
      <c r="BK51" s="49">
        <f t="shared" si="76"/>
        <v>973481</v>
      </c>
      <c r="BL51" s="49">
        <f t="shared" si="77"/>
        <v>914016</v>
      </c>
      <c r="BN51" s="23" t="str">
        <f t="shared" si="48"/>
        <v>Media Armónica</v>
      </c>
      <c r="BO51" s="49">
        <f t="shared" si="49"/>
        <v>914016</v>
      </c>
      <c r="BQ51" s="48"/>
    </row>
    <row r="52" spans="2:69" ht="28.5" x14ac:dyDescent="0.25">
      <c r="B52" s="14">
        <v>42</v>
      </c>
      <c r="C52" s="7" t="s">
        <v>163</v>
      </c>
      <c r="D52" s="7" t="s">
        <v>164</v>
      </c>
      <c r="E52" s="24" t="s">
        <v>165</v>
      </c>
      <c r="F52" s="8" t="s">
        <v>42</v>
      </c>
      <c r="G52" s="27">
        <v>4</v>
      </c>
      <c r="H52" s="25">
        <v>701000</v>
      </c>
      <c r="I52" s="9">
        <f t="shared" si="78"/>
        <v>2804000</v>
      </c>
      <c r="J52" s="25">
        <v>1325000</v>
      </c>
      <c r="K52" s="9">
        <f t="shared" ref="K52:K57" si="83">+G52*J52</f>
        <v>5300000</v>
      </c>
      <c r="L52" s="25">
        <v>1203000</v>
      </c>
      <c r="M52" s="9">
        <f t="shared" si="80"/>
        <v>4812000</v>
      </c>
      <c r="N52" s="25">
        <v>1220000</v>
      </c>
      <c r="O52" s="9">
        <f t="shared" si="81"/>
        <v>4880000</v>
      </c>
      <c r="P52" s="25">
        <v>836766</v>
      </c>
      <c r="Q52" s="9">
        <f t="shared" si="82"/>
        <v>3347064</v>
      </c>
      <c r="R52" s="45">
        <v>540211</v>
      </c>
      <c r="S52" s="9">
        <f t="shared" si="1"/>
        <v>2160844</v>
      </c>
      <c r="T52" s="25"/>
      <c r="U52" s="9">
        <f t="shared" si="2"/>
        <v>0</v>
      </c>
      <c r="V52" s="25"/>
      <c r="W52" s="9">
        <f t="shared" si="3"/>
        <v>0</v>
      </c>
      <c r="X52" s="25"/>
      <c r="Y52" s="9">
        <f t="shared" si="4"/>
        <v>0</v>
      </c>
      <c r="AA52" s="47">
        <f t="shared" si="33"/>
        <v>701000</v>
      </c>
      <c r="AB52" s="47">
        <f t="shared" si="34"/>
        <v>1325000</v>
      </c>
      <c r="AC52" s="47">
        <f t="shared" si="35"/>
        <v>1203000</v>
      </c>
      <c r="AD52" s="47">
        <f t="shared" si="36"/>
        <v>1220000</v>
      </c>
      <c r="AE52" s="47">
        <f t="shared" si="37"/>
        <v>836766</v>
      </c>
      <c r="AF52" s="47">
        <f t="shared" si="38"/>
        <v>540211</v>
      </c>
      <c r="AG52" s="18">
        <f t="shared" si="39"/>
        <v>0</v>
      </c>
      <c r="AH52" s="18">
        <f t="shared" si="40"/>
        <v>0</v>
      </c>
      <c r="AI52" s="18">
        <f t="shared" si="41"/>
        <v>0</v>
      </c>
      <c r="AJ52" s="26"/>
      <c r="AK52" s="18" cm="1">
        <f t="array" ref="AK52">+MIN(IF(AA52:AI52&gt;0,AA52:AI52))</f>
        <v>540211</v>
      </c>
      <c r="AL52" s="18" cm="1">
        <f t="array" ref="AL52">MAX(IF(AA52:AI52&gt;0,AA52:AI52))</f>
        <v>1325000</v>
      </c>
      <c r="AM52" s="19" cm="1">
        <f t="array" ref="AM52">AVERAGE(IF(AA52:AI52&gt;0,AA52:AI52))</f>
        <v>970996.16666666663</v>
      </c>
      <c r="AN52" s="19" cm="1">
        <f t="array" ref="AN52">STDEVA(IF(AA52:AI52&gt;0,AA52:AI52))</f>
        <v>321757.33999050682</v>
      </c>
      <c r="AO52" s="19">
        <f t="shared" si="42"/>
        <v>649238.82667615986</v>
      </c>
      <c r="AP52" s="19">
        <f t="shared" si="43"/>
        <v>1292753.5066571734</v>
      </c>
      <c r="AQ52" s="26"/>
      <c r="AR52" s="19">
        <f t="shared" si="64"/>
        <v>701000</v>
      </c>
      <c r="AS52" s="19" t="str">
        <f t="shared" si="65"/>
        <v>NA</v>
      </c>
      <c r="AT52" s="19">
        <f t="shared" si="66"/>
        <v>1203000</v>
      </c>
      <c r="AU52" s="19">
        <f t="shared" si="67"/>
        <v>1220000</v>
      </c>
      <c r="AV52" s="19">
        <f t="shared" si="68"/>
        <v>836766</v>
      </c>
      <c r="AW52" s="19" t="str">
        <f t="shared" si="69"/>
        <v>NA</v>
      </c>
      <c r="AX52" s="19" t="str">
        <f t="shared" si="70"/>
        <v>NA</v>
      </c>
      <c r="AY52" s="19" t="str">
        <f t="shared" si="71"/>
        <v>NA</v>
      </c>
      <c r="AZ52" s="19" t="str">
        <f t="shared" si="72"/>
        <v>NA</v>
      </c>
      <c r="BB52" s="50">
        <f t="shared" si="50"/>
        <v>990192</v>
      </c>
      <c r="BC52" s="50">
        <f t="shared" si="44"/>
        <v>1019883</v>
      </c>
      <c r="BD52" s="50">
        <f t="shared" si="45"/>
        <v>963245</v>
      </c>
      <c r="BE52" s="50">
        <f t="shared" si="46"/>
        <v>990192</v>
      </c>
      <c r="BF52" s="50">
        <f t="shared" si="47"/>
        <v>936212</v>
      </c>
      <c r="BH52" s="49">
        <f t="shared" si="73"/>
        <v>3960768</v>
      </c>
      <c r="BI52" s="49">
        <f t="shared" si="74"/>
        <v>4079532</v>
      </c>
      <c r="BJ52" s="49">
        <f t="shared" si="75"/>
        <v>3852980</v>
      </c>
      <c r="BK52" s="49">
        <f t="shared" si="76"/>
        <v>3960768</v>
      </c>
      <c r="BL52" s="49">
        <f t="shared" si="77"/>
        <v>3744848</v>
      </c>
      <c r="BN52" s="23" t="str">
        <f t="shared" si="48"/>
        <v>Media Armónica</v>
      </c>
      <c r="BO52" s="49">
        <f t="shared" si="49"/>
        <v>3744848</v>
      </c>
      <c r="BQ52" s="48"/>
    </row>
    <row r="53" spans="2:69" ht="28.5" x14ac:dyDescent="0.25">
      <c r="B53" s="14">
        <v>43</v>
      </c>
      <c r="C53" s="7" t="s">
        <v>166</v>
      </c>
      <c r="D53" s="7" t="s">
        <v>167</v>
      </c>
      <c r="E53" s="24" t="s">
        <v>168</v>
      </c>
      <c r="F53" s="8" t="s">
        <v>42</v>
      </c>
      <c r="G53" s="27">
        <v>1</v>
      </c>
      <c r="H53" s="25">
        <v>701000</v>
      </c>
      <c r="I53" s="9">
        <f t="shared" si="78"/>
        <v>701000</v>
      </c>
      <c r="J53" s="25">
        <v>1325000</v>
      </c>
      <c r="K53" s="9">
        <f t="shared" si="83"/>
        <v>1325000</v>
      </c>
      <c r="L53" s="25">
        <v>1203000</v>
      </c>
      <c r="M53" s="9">
        <f t="shared" si="80"/>
        <v>1203000</v>
      </c>
      <c r="N53" s="25">
        <v>1220000</v>
      </c>
      <c r="O53" s="9">
        <f t="shared" si="81"/>
        <v>1220000</v>
      </c>
      <c r="P53" s="25">
        <v>850846</v>
      </c>
      <c r="Q53" s="9">
        <f t="shared" si="82"/>
        <v>850846</v>
      </c>
      <c r="R53" s="45">
        <v>540211</v>
      </c>
      <c r="S53" s="9">
        <f t="shared" si="1"/>
        <v>540211</v>
      </c>
      <c r="T53" s="25"/>
      <c r="U53" s="9">
        <f t="shared" si="2"/>
        <v>0</v>
      </c>
      <c r="V53" s="25"/>
      <c r="W53" s="9">
        <f t="shared" si="3"/>
        <v>0</v>
      </c>
      <c r="X53" s="25"/>
      <c r="Y53" s="9">
        <f t="shared" si="4"/>
        <v>0</v>
      </c>
      <c r="AA53" s="47">
        <f t="shared" si="33"/>
        <v>701000</v>
      </c>
      <c r="AB53" s="47">
        <f t="shared" si="34"/>
        <v>1325000</v>
      </c>
      <c r="AC53" s="47">
        <f t="shared" si="35"/>
        <v>1203000</v>
      </c>
      <c r="AD53" s="47">
        <f t="shared" si="36"/>
        <v>1220000</v>
      </c>
      <c r="AE53" s="47">
        <f t="shared" si="37"/>
        <v>850846</v>
      </c>
      <c r="AF53" s="47">
        <f t="shared" si="38"/>
        <v>540211</v>
      </c>
      <c r="AG53" s="18">
        <f t="shared" si="39"/>
        <v>0</v>
      </c>
      <c r="AH53" s="18">
        <f t="shared" si="40"/>
        <v>0</v>
      </c>
      <c r="AI53" s="18">
        <f t="shared" si="41"/>
        <v>0</v>
      </c>
      <c r="AJ53" s="26"/>
      <c r="AK53" s="18" cm="1">
        <f t="array" ref="AK53">+MIN(IF(AA53:AI53&gt;0,AA53:AI53))</f>
        <v>540211</v>
      </c>
      <c r="AL53" s="18" cm="1">
        <f t="array" ref="AL53">MAX(IF(AA53:AI53&gt;0,AA53:AI53))</f>
        <v>1325000</v>
      </c>
      <c r="AM53" s="19" cm="1">
        <f t="array" ref="AM53">AVERAGE(IF(AA53:AI53&gt;0,AA53:AI53))</f>
        <v>973342.83333333337</v>
      </c>
      <c r="AN53" s="19" cm="1">
        <f t="array" ref="AN53">STDEVA(IF(AA53:AI53&gt;0,AA53:AI53))</f>
        <v>320631.94258490001</v>
      </c>
      <c r="AO53" s="19">
        <f t="shared" si="42"/>
        <v>652710.8907484333</v>
      </c>
      <c r="AP53" s="19">
        <f t="shared" si="43"/>
        <v>1293974.7759182334</v>
      </c>
      <c r="AQ53" s="26"/>
      <c r="AR53" s="19">
        <f t="shared" si="64"/>
        <v>701000</v>
      </c>
      <c r="AS53" s="19" t="str">
        <f t="shared" si="65"/>
        <v>NA</v>
      </c>
      <c r="AT53" s="19">
        <f t="shared" si="66"/>
        <v>1203000</v>
      </c>
      <c r="AU53" s="19">
        <f t="shared" si="67"/>
        <v>1220000</v>
      </c>
      <c r="AV53" s="19">
        <f t="shared" si="68"/>
        <v>850846</v>
      </c>
      <c r="AW53" s="19" t="str">
        <f t="shared" si="69"/>
        <v>NA</v>
      </c>
      <c r="AX53" s="19" t="str">
        <f t="shared" si="70"/>
        <v>NA</v>
      </c>
      <c r="AY53" s="19" t="str">
        <f t="shared" si="71"/>
        <v>NA</v>
      </c>
      <c r="AZ53" s="19" t="str">
        <f t="shared" si="72"/>
        <v>NA</v>
      </c>
      <c r="BB53" s="50">
        <f t="shared" si="50"/>
        <v>993712</v>
      </c>
      <c r="BC53" s="50">
        <f t="shared" si="44"/>
        <v>1026923</v>
      </c>
      <c r="BD53" s="50">
        <f t="shared" si="45"/>
        <v>967272</v>
      </c>
      <c r="BE53" s="50">
        <f t="shared" si="46"/>
        <v>993712</v>
      </c>
      <c r="BF53" s="50">
        <f t="shared" si="47"/>
        <v>940565</v>
      </c>
      <c r="BH53" s="49">
        <f t="shared" si="73"/>
        <v>993712</v>
      </c>
      <c r="BI53" s="49">
        <f t="shared" si="74"/>
        <v>1026923</v>
      </c>
      <c r="BJ53" s="49">
        <f t="shared" si="75"/>
        <v>967272</v>
      </c>
      <c r="BK53" s="49">
        <f t="shared" si="76"/>
        <v>993712</v>
      </c>
      <c r="BL53" s="49">
        <f t="shared" si="77"/>
        <v>940565</v>
      </c>
      <c r="BN53" s="23" t="str">
        <f t="shared" si="48"/>
        <v>Media Armónica</v>
      </c>
      <c r="BO53" s="49">
        <f t="shared" si="49"/>
        <v>940565</v>
      </c>
      <c r="BQ53" s="48"/>
    </row>
    <row r="54" spans="2:69" ht="37.5" x14ac:dyDescent="0.25">
      <c r="B54" s="14">
        <v>44</v>
      </c>
      <c r="C54" s="7" t="s">
        <v>169</v>
      </c>
      <c r="D54" s="7" t="s">
        <v>170</v>
      </c>
      <c r="E54" s="24" t="s">
        <v>171</v>
      </c>
      <c r="F54" s="8" t="s">
        <v>42</v>
      </c>
      <c r="G54" s="27">
        <v>3</v>
      </c>
      <c r="H54" s="25">
        <v>701000</v>
      </c>
      <c r="I54" s="9">
        <f t="shared" si="78"/>
        <v>2103000</v>
      </c>
      <c r="J54" s="25">
        <v>1325000</v>
      </c>
      <c r="K54" s="9">
        <f t="shared" si="83"/>
        <v>3975000</v>
      </c>
      <c r="L54" s="25">
        <v>1203000</v>
      </c>
      <c r="M54" s="9">
        <f t="shared" si="80"/>
        <v>3609000</v>
      </c>
      <c r="N54" s="25">
        <v>1220000</v>
      </c>
      <c r="O54" s="9">
        <f t="shared" si="81"/>
        <v>3660000</v>
      </c>
      <c r="P54" s="25">
        <v>742291</v>
      </c>
      <c r="Q54" s="9">
        <f t="shared" si="82"/>
        <v>2226873</v>
      </c>
      <c r="R54" s="45">
        <v>540211</v>
      </c>
      <c r="S54" s="9">
        <f t="shared" si="1"/>
        <v>1620633</v>
      </c>
      <c r="T54" s="25"/>
      <c r="U54" s="9">
        <f t="shared" si="2"/>
        <v>0</v>
      </c>
      <c r="V54" s="25"/>
      <c r="W54" s="9">
        <f t="shared" si="3"/>
        <v>0</v>
      </c>
      <c r="X54" s="25"/>
      <c r="Y54" s="9">
        <f t="shared" si="4"/>
        <v>0</v>
      </c>
      <c r="AA54" s="47">
        <f t="shared" si="33"/>
        <v>701000</v>
      </c>
      <c r="AB54" s="47">
        <f t="shared" si="34"/>
        <v>1325000</v>
      </c>
      <c r="AC54" s="47">
        <f t="shared" si="35"/>
        <v>1203000</v>
      </c>
      <c r="AD54" s="47">
        <f t="shared" si="36"/>
        <v>1220000</v>
      </c>
      <c r="AE54" s="47">
        <f t="shared" si="37"/>
        <v>742291</v>
      </c>
      <c r="AF54" s="47">
        <f t="shared" si="38"/>
        <v>540211</v>
      </c>
      <c r="AG54" s="18">
        <f t="shared" si="39"/>
        <v>0</v>
      </c>
      <c r="AH54" s="18">
        <f t="shared" si="40"/>
        <v>0</v>
      </c>
      <c r="AI54" s="18">
        <f t="shared" si="41"/>
        <v>0</v>
      </c>
      <c r="AJ54" s="26"/>
      <c r="AK54" s="18" cm="1">
        <f t="array" ref="AK54">+MIN(IF(AA54:AI54&gt;0,AA54:AI54))</f>
        <v>540211</v>
      </c>
      <c r="AL54" s="18" cm="1">
        <f t="array" ref="AL54">MAX(IF(AA54:AI54&gt;0,AA54:AI54))</f>
        <v>1325000</v>
      </c>
      <c r="AM54" s="19" cm="1">
        <f t="array" ref="AM54">AVERAGE(IF(AA54:AI54&gt;0,AA54:AI54))</f>
        <v>955250.33333333337</v>
      </c>
      <c r="AN54" s="19" cm="1">
        <f t="array" ref="AN54">STDEVA(IF(AA54:AI54&gt;0,AA54:AI54))</f>
        <v>331795.01418837899</v>
      </c>
      <c r="AO54" s="19">
        <f t="shared" si="42"/>
        <v>623455.31914495444</v>
      </c>
      <c r="AP54" s="19">
        <f t="shared" si="43"/>
        <v>1287045.3475217123</v>
      </c>
      <c r="AQ54" s="26"/>
      <c r="AR54" s="19">
        <f t="shared" si="64"/>
        <v>701000</v>
      </c>
      <c r="AS54" s="19" t="str">
        <f t="shared" si="65"/>
        <v>NA</v>
      </c>
      <c r="AT54" s="19">
        <f t="shared" si="66"/>
        <v>1203000</v>
      </c>
      <c r="AU54" s="19">
        <f t="shared" si="67"/>
        <v>1220000</v>
      </c>
      <c r="AV54" s="19">
        <f t="shared" si="68"/>
        <v>742291</v>
      </c>
      <c r="AW54" s="19" t="str">
        <f t="shared" si="69"/>
        <v>NA</v>
      </c>
      <c r="AX54" s="19" t="str">
        <f t="shared" si="70"/>
        <v>NA</v>
      </c>
      <c r="AY54" s="19" t="str">
        <f t="shared" si="71"/>
        <v>NA</v>
      </c>
      <c r="AZ54" s="19" t="str">
        <f t="shared" si="72"/>
        <v>NA</v>
      </c>
      <c r="BB54" s="50">
        <f t="shared" si="50"/>
        <v>966573</v>
      </c>
      <c r="BC54" s="50">
        <f t="shared" si="44"/>
        <v>972646</v>
      </c>
      <c r="BD54" s="50">
        <f t="shared" si="45"/>
        <v>934823</v>
      </c>
      <c r="BE54" s="50">
        <f t="shared" si="46"/>
        <v>966573</v>
      </c>
      <c r="BF54" s="50">
        <f t="shared" si="47"/>
        <v>904028</v>
      </c>
      <c r="BH54" s="49">
        <f t="shared" si="73"/>
        <v>2899719</v>
      </c>
      <c r="BI54" s="49">
        <f t="shared" si="74"/>
        <v>2917938</v>
      </c>
      <c r="BJ54" s="49">
        <f t="shared" si="75"/>
        <v>2804469</v>
      </c>
      <c r="BK54" s="49">
        <f t="shared" si="76"/>
        <v>2899719</v>
      </c>
      <c r="BL54" s="49">
        <f t="shared" si="77"/>
        <v>2712084</v>
      </c>
      <c r="BN54" s="23" t="str">
        <f t="shared" si="48"/>
        <v>Media Armónica</v>
      </c>
      <c r="BO54" s="49">
        <f t="shared" si="49"/>
        <v>2712084</v>
      </c>
      <c r="BQ54" s="48"/>
    </row>
    <row r="55" spans="2:69" ht="37.5" x14ac:dyDescent="0.25">
      <c r="B55" s="14">
        <v>45</v>
      </c>
      <c r="C55" s="7" t="s">
        <v>172</v>
      </c>
      <c r="D55" s="7" t="s">
        <v>173</v>
      </c>
      <c r="E55" s="24" t="s">
        <v>174</v>
      </c>
      <c r="F55" s="8" t="s">
        <v>42</v>
      </c>
      <c r="G55" s="27">
        <v>2</v>
      </c>
      <c r="H55" s="25">
        <v>701000</v>
      </c>
      <c r="I55" s="9">
        <f t="shared" si="78"/>
        <v>1402000</v>
      </c>
      <c r="J55" s="25">
        <v>1325000</v>
      </c>
      <c r="K55" s="9">
        <f t="shared" si="83"/>
        <v>2650000</v>
      </c>
      <c r="L55" s="25">
        <v>1203000</v>
      </c>
      <c r="M55" s="9">
        <f t="shared" si="80"/>
        <v>2406000</v>
      </c>
      <c r="N55" s="25">
        <v>1220000</v>
      </c>
      <c r="O55" s="9">
        <f t="shared" si="81"/>
        <v>2440000</v>
      </c>
      <c r="P55" s="25">
        <v>810021</v>
      </c>
      <c r="Q55" s="9">
        <f t="shared" si="82"/>
        <v>1620042</v>
      </c>
      <c r="R55" s="45">
        <v>540211</v>
      </c>
      <c r="S55" s="9">
        <f t="shared" si="1"/>
        <v>1080422</v>
      </c>
      <c r="T55" s="25"/>
      <c r="U55" s="9">
        <f t="shared" si="2"/>
        <v>0</v>
      </c>
      <c r="V55" s="25"/>
      <c r="W55" s="9">
        <f t="shared" si="3"/>
        <v>0</v>
      </c>
      <c r="X55" s="25"/>
      <c r="Y55" s="9">
        <f t="shared" si="4"/>
        <v>0</v>
      </c>
      <c r="AA55" s="47">
        <f t="shared" si="33"/>
        <v>701000</v>
      </c>
      <c r="AB55" s="47">
        <f t="shared" si="34"/>
        <v>1325000</v>
      </c>
      <c r="AC55" s="47">
        <f t="shared" si="35"/>
        <v>1203000</v>
      </c>
      <c r="AD55" s="47">
        <f t="shared" si="36"/>
        <v>1220000</v>
      </c>
      <c r="AE55" s="47">
        <f t="shared" si="37"/>
        <v>810021</v>
      </c>
      <c r="AF55" s="47">
        <f t="shared" si="38"/>
        <v>540211</v>
      </c>
      <c r="AG55" s="18">
        <f t="shared" si="39"/>
        <v>0</v>
      </c>
      <c r="AH55" s="18">
        <f t="shared" si="40"/>
        <v>0</v>
      </c>
      <c r="AI55" s="18">
        <f t="shared" si="41"/>
        <v>0</v>
      </c>
      <c r="AJ55" s="26"/>
      <c r="AK55" s="18" cm="1">
        <f t="array" ref="AK55">+MIN(IF(AA55:AI55&gt;0,AA55:AI55))</f>
        <v>540211</v>
      </c>
      <c r="AL55" s="18" cm="1">
        <f t="array" ref="AL55">MAX(IF(AA55:AI55&gt;0,AA55:AI55))</f>
        <v>1325000</v>
      </c>
      <c r="AM55" s="19" cm="1">
        <f t="array" ref="AM55">AVERAGE(IF(AA55:AI55&gt;0,AA55:AI55))</f>
        <v>966538.66666666663</v>
      </c>
      <c r="AN55" s="19" cm="1">
        <f t="array" ref="AN55">STDEVA(IF(AA55:AI55&gt;0,AA55:AI55))</f>
        <v>324165.07522906689</v>
      </c>
      <c r="AO55" s="19">
        <f t="shared" si="42"/>
        <v>642373.59143759974</v>
      </c>
      <c r="AP55" s="19">
        <f t="shared" si="43"/>
        <v>1290703.7418957334</v>
      </c>
      <c r="AQ55" s="26"/>
      <c r="AR55" s="19">
        <f t="shared" si="64"/>
        <v>701000</v>
      </c>
      <c r="AS55" s="19" t="str">
        <f t="shared" si="65"/>
        <v>NA</v>
      </c>
      <c r="AT55" s="19">
        <f t="shared" si="66"/>
        <v>1203000</v>
      </c>
      <c r="AU55" s="19">
        <f t="shared" si="67"/>
        <v>1220000</v>
      </c>
      <c r="AV55" s="19">
        <f t="shared" si="68"/>
        <v>810021</v>
      </c>
      <c r="AW55" s="19" t="str">
        <f t="shared" si="69"/>
        <v>NA</v>
      </c>
      <c r="AX55" s="19" t="str">
        <f t="shared" si="70"/>
        <v>NA</v>
      </c>
      <c r="AY55" s="19" t="str">
        <f t="shared" si="71"/>
        <v>NA</v>
      </c>
      <c r="AZ55" s="19" t="str">
        <f t="shared" si="72"/>
        <v>NA</v>
      </c>
      <c r="BB55" s="50">
        <f t="shared" si="50"/>
        <v>983505</v>
      </c>
      <c r="BC55" s="50">
        <f t="shared" si="44"/>
        <v>1006511</v>
      </c>
      <c r="BD55" s="50">
        <f t="shared" si="45"/>
        <v>955454</v>
      </c>
      <c r="BE55" s="50">
        <f t="shared" si="46"/>
        <v>983505</v>
      </c>
      <c r="BF55" s="50">
        <f t="shared" si="47"/>
        <v>927644</v>
      </c>
      <c r="BH55" s="49">
        <f t="shared" si="73"/>
        <v>1967010</v>
      </c>
      <c r="BI55" s="49">
        <f t="shared" si="74"/>
        <v>2013022</v>
      </c>
      <c r="BJ55" s="49">
        <f t="shared" si="75"/>
        <v>1910908</v>
      </c>
      <c r="BK55" s="49">
        <f t="shared" si="76"/>
        <v>1967010</v>
      </c>
      <c r="BL55" s="49">
        <f t="shared" si="77"/>
        <v>1855288</v>
      </c>
      <c r="BN55" s="23" t="str">
        <f t="shared" si="48"/>
        <v>Media Armónica</v>
      </c>
      <c r="BO55" s="49">
        <f t="shared" si="49"/>
        <v>1855288</v>
      </c>
      <c r="BQ55" s="48"/>
    </row>
    <row r="56" spans="2:69" ht="37.5" x14ac:dyDescent="0.25">
      <c r="B56" s="14">
        <v>46</v>
      </c>
      <c r="C56" s="7" t="s">
        <v>175</v>
      </c>
      <c r="D56" s="7" t="s">
        <v>176</v>
      </c>
      <c r="E56" s="24" t="s">
        <v>177</v>
      </c>
      <c r="F56" s="8" t="s">
        <v>42</v>
      </c>
      <c r="G56" s="27">
        <v>1</v>
      </c>
      <c r="H56" s="25">
        <v>701000</v>
      </c>
      <c r="I56" s="9">
        <f t="shared" si="78"/>
        <v>701000</v>
      </c>
      <c r="J56" s="25">
        <v>1325000</v>
      </c>
      <c r="K56" s="9">
        <f t="shared" si="83"/>
        <v>1325000</v>
      </c>
      <c r="L56" s="25">
        <v>1203000</v>
      </c>
      <c r="M56" s="9">
        <f t="shared" si="80"/>
        <v>1203000</v>
      </c>
      <c r="N56" s="25">
        <v>1220000</v>
      </c>
      <c r="O56" s="9">
        <f t="shared" si="81"/>
        <v>1220000</v>
      </c>
      <c r="P56" s="25">
        <v>742049</v>
      </c>
      <c r="Q56" s="9">
        <f t="shared" si="82"/>
        <v>742049</v>
      </c>
      <c r="R56" s="45">
        <v>540211</v>
      </c>
      <c r="S56" s="9">
        <f t="shared" si="1"/>
        <v>540211</v>
      </c>
      <c r="T56" s="25"/>
      <c r="U56" s="9">
        <f t="shared" si="2"/>
        <v>0</v>
      </c>
      <c r="V56" s="25"/>
      <c r="W56" s="9">
        <f t="shared" si="3"/>
        <v>0</v>
      </c>
      <c r="X56" s="25"/>
      <c r="Y56" s="9">
        <f t="shared" si="4"/>
        <v>0</v>
      </c>
      <c r="AA56" s="47">
        <f t="shared" si="33"/>
        <v>701000</v>
      </c>
      <c r="AB56" s="47">
        <f t="shared" si="34"/>
        <v>1325000</v>
      </c>
      <c r="AC56" s="47">
        <f t="shared" si="35"/>
        <v>1203000</v>
      </c>
      <c r="AD56" s="47">
        <f t="shared" si="36"/>
        <v>1220000</v>
      </c>
      <c r="AE56" s="47">
        <f t="shared" si="37"/>
        <v>742049</v>
      </c>
      <c r="AF56" s="47">
        <f t="shared" si="38"/>
        <v>540211</v>
      </c>
      <c r="AG56" s="18">
        <f t="shared" si="39"/>
        <v>0</v>
      </c>
      <c r="AH56" s="18">
        <f t="shared" si="40"/>
        <v>0</v>
      </c>
      <c r="AI56" s="18">
        <f t="shared" si="41"/>
        <v>0</v>
      </c>
      <c r="AJ56" s="26"/>
      <c r="AK56" s="18" cm="1">
        <f t="array" ref="AK56">+MIN(IF(AA56:AI56&gt;0,AA56:AI56))</f>
        <v>540211</v>
      </c>
      <c r="AL56" s="18" cm="1">
        <f t="array" ref="AL56">MAX(IF(AA56:AI56&gt;0,AA56:AI56))</f>
        <v>1325000</v>
      </c>
      <c r="AM56" s="19" cm="1">
        <f t="array" ref="AM56">AVERAGE(IF(AA56:AI56&gt;0,AA56:AI56))</f>
        <v>955210</v>
      </c>
      <c r="AN56" s="19" cm="1">
        <f t="array" ref="AN56">STDEVA(IF(AA56:AI56&gt;0,AA56:AI56))</f>
        <v>331826.09250087611</v>
      </c>
      <c r="AO56" s="19">
        <f t="shared" si="42"/>
        <v>623383.90749912383</v>
      </c>
      <c r="AP56" s="19">
        <f t="shared" si="43"/>
        <v>1287036.0925008762</v>
      </c>
      <c r="AQ56" s="26"/>
      <c r="AR56" s="19">
        <f t="shared" si="64"/>
        <v>701000</v>
      </c>
      <c r="AS56" s="19" t="str">
        <f t="shared" si="65"/>
        <v>NA</v>
      </c>
      <c r="AT56" s="19">
        <f t="shared" si="66"/>
        <v>1203000</v>
      </c>
      <c r="AU56" s="19">
        <f t="shared" si="67"/>
        <v>1220000</v>
      </c>
      <c r="AV56" s="19">
        <f t="shared" si="68"/>
        <v>742049</v>
      </c>
      <c r="AW56" s="19" t="str">
        <f t="shared" si="69"/>
        <v>NA</v>
      </c>
      <c r="AX56" s="19" t="str">
        <f t="shared" si="70"/>
        <v>NA</v>
      </c>
      <c r="AY56" s="19" t="str">
        <f t="shared" si="71"/>
        <v>NA</v>
      </c>
      <c r="AZ56" s="19" t="str">
        <f t="shared" si="72"/>
        <v>NA</v>
      </c>
      <c r="BB56" s="50">
        <f t="shared" si="50"/>
        <v>966512</v>
      </c>
      <c r="BC56" s="50">
        <f t="shared" si="44"/>
        <v>972525</v>
      </c>
      <c r="BD56" s="50">
        <f t="shared" si="45"/>
        <v>934747</v>
      </c>
      <c r="BE56" s="50">
        <f t="shared" si="46"/>
        <v>966512</v>
      </c>
      <c r="BF56" s="50">
        <f t="shared" si="47"/>
        <v>903938</v>
      </c>
      <c r="BH56" s="49">
        <f t="shared" si="73"/>
        <v>966512</v>
      </c>
      <c r="BI56" s="49">
        <f t="shared" si="74"/>
        <v>972525</v>
      </c>
      <c r="BJ56" s="49">
        <f t="shared" si="75"/>
        <v>934747</v>
      </c>
      <c r="BK56" s="49">
        <f t="shared" si="76"/>
        <v>966512</v>
      </c>
      <c r="BL56" s="49">
        <f t="shared" si="77"/>
        <v>903938</v>
      </c>
      <c r="BN56" s="23" t="str">
        <f t="shared" si="48"/>
        <v>Media Armónica</v>
      </c>
      <c r="BO56" s="49">
        <f t="shared" si="49"/>
        <v>903938</v>
      </c>
      <c r="BQ56" s="48"/>
    </row>
    <row r="57" spans="2:69" ht="37.5" x14ac:dyDescent="0.25">
      <c r="B57" s="14">
        <v>47</v>
      </c>
      <c r="C57" s="12" t="s">
        <v>178</v>
      </c>
      <c r="D57" s="7" t="s">
        <v>179</v>
      </c>
      <c r="E57" s="24" t="s">
        <v>180</v>
      </c>
      <c r="F57" s="8" t="s">
        <v>42</v>
      </c>
      <c r="G57" s="27">
        <v>1</v>
      </c>
      <c r="H57" s="25">
        <v>701000</v>
      </c>
      <c r="I57" s="9">
        <f t="shared" si="78"/>
        <v>701000</v>
      </c>
      <c r="J57" s="25">
        <v>1325000</v>
      </c>
      <c r="K57" s="9">
        <f t="shared" si="83"/>
        <v>1325000</v>
      </c>
      <c r="L57" s="25">
        <v>1203000</v>
      </c>
      <c r="M57" s="9">
        <f t="shared" si="80"/>
        <v>1203000</v>
      </c>
      <c r="N57" s="25">
        <v>1220000</v>
      </c>
      <c r="O57" s="9">
        <f t="shared" si="81"/>
        <v>1220000</v>
      </c>
      <c r="P57" s="25">
        <v>736232</v>
      </c>
      <c r="Q57" s="9">
        <f t="shared" si="82"/>
        <v>736232</v>
      </c>
      <c r="R57" s="45">
        <v>540211</v>
      </c>
      <c r="S57" s="9">
        <f t="shared" si="1"/>
        <v>540211</v>
      </c>
      <c r="T57" s="25"/>
      <c r="U57" s="9">
        <f t="shared" si="2"/>
        <v>0</v>
      </c>
      <c r="V57" s="25"/>
      <c r="W57" s="9">
        <f t="shared" si="3"/>
        <v>0</v>
      </c>
      <c r="X57" s="25"/>
      <c r="Y57" s="9">
        <f t="shared" si="4"/>
        <v>0</v>
      </c>
      <c r="AA57" s="47">
        <f t="shared" si="33"/>
        <v>701000</v>
      </c>
      <c r="AB57" s="47">
        <f t="shared" si="34"/>
        <v>1325000</v>
      </c>
      <c r="AC57" s="47">
        <f t="shared" si="35"/>
        <v>1203000</v>
      </c>
      <c r="AD57" s="47">
        <f t="shared" si="36"/>
        <v>1220000</v>
      </c>
      <c r="AE57" s="47">
        <f t="shared" si="37"/>
        <v>736232</v>
      </c>
      <c r="AF57" s="47">
        <f t="shared" si="38"/>
        <v>540211</v>
      </c>
      <c r="AG57" s="18">
        <f t="shared" si="39"/>
        <v>0</v>
      </c>
      <c r="AH57" s="18">
        <f t="shared" si="40"/>
        <v>0</v>
      </c>
      <c r="AI57" s="18">
        <f t="shared" si="41"/>
        <v>0</v>
      </c>
      <c r="AJ57" s="26"/>
      <c r="AK57" s="18" cm="1">
        <f t="array" ref="AK57">+MIN(IF(AA57:AI57&gt;0,AA57:AI57))</f>
        <v>540211</v>
      </c>
      <c r="AL57" s="18" cm="1">
        <f t="array" ref="AL57">MAX(IF(AA57:AI57&gt;0,AA57:AI57))</f>
        <v>1325000</v>
      </c>
      <c r="AM57" s="19" cm="1">
        <f t="array" ref="AM57">AVERAGE(IF(AA57:AI57&gt;0,AA57:AI57))</f>
        <v>954240.5</v>
      </c>
      <c r="AN57" s="19" cm="1">
        <f t="array" ref="AN57">STDEVA(IF(AA57:AI57&gt;0,AA57:AI57))</f>
        <v>332581.08524193015</v>
      </c>
      <c r="AO57" s="19">
        <f t="shared" si="42"/>
        <v>621659.41475806991</v>
      </c>
      <c r="AP57" s="19">
        <f t="shared" si="43"/>
        <v>1286821.5852419301</v>
      </c>
      <c r="AQ57" s="26"/>
      <c r="AR57" s="19">
        <f t="shared" si="64"/>
        <v>701000</v>
      </c>
      <c r="AS57" s="19" t="str">
        <f t="shared" si="65"/>
        <v>NA</v>
      </c>
      <c r="AT57" s="19">
        <f t="shared" si="66"/>
        <v>1203000</v>
      </c>
      <c r="AU57" s="19">
        <f t="shared" si="67"/>
        <v>1220000</v>
      </c>
      <c r="AV57" s="19">
        <f t="shared" si="68"/>
        <v>736232</v>
      </c>
      <c r="AW57" s="19" t="str">
        <f t="shared" si="69"/>
        <v>NA</v>
      </c>
      <c r="AX57" s="19" t="str">
        <f t="shared" si="70"/>
        <v>NA</v>
      </c>
      <c r="AY57" s="19" t="str">
        <f t="shared" si="71"/>
        <v>NA</v>
      </c>
      <c r="AZ57" s="19" t="str">
        <f t="shared" si="72"/>
        <v>NA</v>
      </c>
      <c r="BB57" s="50">
        <f t="shared" si="50"/>
        <v>965058</v>
      </c>
      <c r="BC57" s="50">
        <f t="shared" si="44"/>
        <v>969616</v>
      </c>
      <c r="BD57" s="50">
        <f t="shared" si="45"/>
        <v>932910</v>
      </c>
      <c r="BE57" s="50">
        <f t="shared" si="46"/>
        <v>965058</v>
      </c>
      <c r="BF57" s="50">
        <f t="shared" si="47"/>
        <v>901768</v>
      </c>
      <c r="BH57" s="49">
        <f t="shared" si="73"/>
        <v>965058</v>
      </c>
      <c r="BI57" s="49">
        <f t="shared" si="74"/>
        <v>969616</v>
      </c>
      <c r="BJ57" s="49">
        <f t="shared" si="75"/>
        <v>932910</v>
      </c>
      <c r="BK57" s="49">
        <f t="shared" si="76"/>
        <v>965058</v>
      </c>
      <c r="BL57" s="49">
        <f t="shared" si="77"/>
        <v>901768</v>
      </c>
      <c r="BN57" s="23" t="str">
        <f t="shared" si="48"/>
        <v>Media Armónica</v>
      </c>
      <c r="BO57" s="49">
        <f t="shared" si="49"/>
        <v>901768</v>
      </c>
      <c r="BQ57" s="48"/>
    </row>
    <row r="58" spans="2:69" ht="56.25" x14ac:dyDescent="0.25">
      <c r="B58" s="14">
        <v>48</v>
      </c>
      <c r="C58" s="40" t="s">
        <v>181</v>
      </c>
      <c r="D58" s="7" t="s">
        <v>40</v>
      </c>
      <c r="E58" s="24" t="s">
        <v>41</v>
      </c>
      <c r="F58" s="8" t="s">
        <v>42</v>
      </c>
      <c r="G58" s="27">
        <v>3</v>
      </c>
      <c r="H58" s="25">
        <v>3657500</v>
      </c>
      <c r="I58" s="9">
        <f>+G58*H58</f>
        <v>10972500</v>
      </c>
      <c r="J58" s="25">
        <v>750000</v>
      </c>
      <c r="K58" s="9">
        <f>+G58*J58</f>
        <v>2250000</v>
      </c>
      <c r="L58" s="25">
        <v>600000</v>
      </c>
      <c r="M58" s="9">
        <f>+G58*L58</f>
        <v>1800000</v>
      </c>
      <c r="N58" s="25">
        <v>800000</v>
      </c>
      <c r="O58" s="9">
        <f>+G58*N58</f>
        <v>2400000</v>
      </c>
      <c r="P58" s="25">
        <v>3704770.8600000003</v>
      </c>
      <c r="Q58" s="9">
        <f>+G58*P58</f>
        <v>11114312.580000002</v>
      </c>
      <c r="R58" s="45">
        <v>214653</v>
      </c>
      <c r="S58" s="9">
        <f>G58*R58</f>
        <v>643959</v>
      </c>
      <c r="T58" s="25"/>
      <c r="U58" s="9">
        <f>+G58*T58</f>
        <v>0</v>
      </c>
      <c r="V58" s="25"/>
      <c r="W58" s="9">
        <f>+G58*V58</f>
        <v>0</v>
      </c>
      <c r="X58" s="25"/>
      <c r="Y58" s="9">
        <f>+G58*X58</f>
        <v>0</v>
      </c>
      <c r="AA58" s="47">
        <f t="shared" si="33"/>
        <v>3657500</v>
      </c>
      <c r="AB58" s="47">
        <f t="shared" si="34"/>
        <v>750000</v>
      </c>
      <c r="AC58" s="47">
        <f t="shared" si="35"/>
        <v>600000</v>
      </c>
      <c r="AD58" s="47">
        <f t="shared" si="36"/>
        <v>800000</v>
      </c>
      <c r="AE58" s="47">
        <f t="shared" si="37"/>
        <v>3704770.8600000003</v>
      </c>
      <c r="AF58" s="47">
        <f>+R58</f>
        <v>214653</v>
      </c>
      <c r="AG58" s="18">
        <f t="shared" si="39"/>
        <v>0</v>
      </c>
      <c r="AH58" s="18">
        <f t="shared" si="40"/>
        <v>0</v>
      </c>
      <c r="AI58" s="18">
        <f t="shared" si="41"/>
        <v>0</v>
      </c>
      <c r="AJ58" s="26"/>
      <c r="AK58" s="18" cm="1">
        <f t="array" ref="AK58">+MIN(IF(AA58:AI58&gt;0,AA58:AI58))</f>
        <v>214653</v>
      </c>
      <c r="AL58" s="18" cm="1">
        <f t="array" ref="AL58">MAX(IF(AA58:AI58&gt;0,AA58:AI58))</f>
        <v>3704770.8600000003</v>
      </c>
      <c r="AM58" s="19" cm="1">
        <f t="array" ref="AM58">AVERAGE(IF(AA58:AI58&gt;0,AA58:AI58))</f>
        <v>1621153.9766666666</v>
      </c>
      <c r="AN58" s="19" cm="1">
        <f t="array" ref="AN58">STDEVA(IF(AA58:AI58&gt;0,AA58:AI58))</f>
        <v>1608873.3939711514</v>
      </c>
      <c r="AO58" s="19">
        <f t="shared" si="42"/>
        <v>12280.582695515128</v>
      </c>
      <c r="AP58" s="19">
        <f t="shared" si="43"/>
        <v>3230027.3706378182</v>
      </c>
      <c r="AQ58" s="26"/>
      <c r="AR58" s="19" t="str">
        <f t="shared" si="64"/>
        <v>NA</v>
      </c>
      <c r="AS58" s="19">
        <f t="shared" si="65"/>
        <v>750000</v>
      </c>
      <c r="AT58" s="19">
        <f t="shared" si="66"/>
        <v>600000</v>
      </c>
      <c r="AU58" s="19">
        <f t="shared" si="67"/>
        <v>800000</v>
      </c>
      <c r="AV58" s="19" t="str">
        <f t="shared" si="68"/>
        <v>NA</v>
      </c>
      <c r="AW58" s="19">
        <f t="shared" si="69"/>
        <v>214653</v>
      </c>
      <c r="AX58" s="19" t="str">
        <f t="shared" si="70"/>
        <v>NA</v>
      </c>
      <c r="AY58" s="19" t="str">
        <f t="shared" si="71"/>
        <v>NA</v>
      </c>
      <c r="AZ58" s="19" t="str">
        <f t="shared" si="72"/>
        <v>NA</v>
      </c>
      <c r="BB58" s="50">
        <f t="shared" si="50"/>
        <v>591163</v>
      </c>
      <c r="BC58" s="50">
        <f t="shared" si="44"/>
        <v>675000</v>
      </c>
      <c r="BD58" s="50">
        <f t="shared" si="45"/>
        <v>527242</v>
      </c>
      <c r="BE58" s="50">
        <f t="shared" si="46"/>
        <v>591163</v>
      </c>
      <c r="BF58" s="50">
        <f t="shared" si="47"/>
        <v>449000</v>
      </c>
      <c r="BH58" s="49">
        <f t="shared" si="73"/>
        <v>1773489</v>
      </c>
      <c r="BI58" s="49">
        <f t="shared" si="74"/>
        <v>2025000</v>
      </c>
      <c r="BJ58" s="49">
        <f t="shared" si="75"/>
        <v>1581726</v>
      </c>
      <c r="BK58" s="49">
        <f t="shared" si="76"/>
        <v>1773489</v>
      </c>
      <c r="BL58" s="49">
        <f t="shared" si="77"/>
        <v>1347000</v>
      </c>
      <c r="BN58" s="23" t="str">
        <f t="shared" si="48"/>
        <v>Media Armónica</v>
      </c>
      <c r="BO58" s="49">
        <f t="shared" si="49"/>
        <v>1347000</v>
      </c>
      <c r="BQ58" s="48"/>
    </row>
    <row r="59" spans="2:69" ht="37.5" x14ac:dyDescent="0.25">
      <c r="B59" s="14">
        <v>49</v>
      </c>
      <c r="C59" s="40" t="s">
        <v>182</v>
      </c>
      <c r="D59" s="7" t="s">
        <v>44</v>
      </c>
      <c r="E59" s="24" t="s">
        <v>45</v>
      </c>
      <c r="F59" s="8" t="s">
        <v>42</v>
      </c>
      <c r="G59" s="27">
        <v>5</v>
      </c>
      <c r="H59" s="25">
        <v>532000</v>
      </c>
      <c r="I59" s="9">
        <f t="shared" ref="I59:I70" si="84">+G59*H59</f>
        <v>2660000</v>
      </c>
      <c r="J59" s="25">
        <v>750000</v>
      </c>
      <c r="K59" s="9">
        <f t="shared" ref="K59" si="85">+G59*J59</f>
        <v>3750000</v>
      </c>
      <c r="L59" s="25">
        <v>600000</v>
      </c>
      <c r="M59" s="9">
        <f t="shared" ref="M59:M70" si="86">+G59*L59</f>
        <v>3000000</v>
      </c>
      <c r="N59" s="25">
        <v>800000</v>
      </c>
      <c r="O59" s="9">
        <f t="shared" ref="O59:O70" si="87">+G59*N59</f>
        <v>4000000</v>
      </c>
      <c r="P59" s="25">
        <v>601785.1</v>
      </c>
      <c r="Q59" s="9">
        <f t="shared" ref="Q59:Q70" si="88">+G59*P59</f>
        <v>3008925.5</v>
      </c>
      <c r="R59" s="45">
        <v>214653</v>
      </c>
      <c r="S59" s="9">
        <f>G59*R59</f>
        <v>1073265</v>
      </c>
      <c r="T59" s="25"/>
      <c r="U59" s="9">
        <f t="shared" ref="U59:U70" si="89">+G59*T59</f>
        <v>0</v>
      </c>
      <c r="V59" s="25"/>
      <c r="W59" s="9">
        <f t="shared" ref="W59:W70" si="90">+G59*V59</f>
        <v>0</v>
      </c>
      <c r="X59" s="25"/>
      <c r="Y59" s="9">
        <f t="shared" ref="Y59:Y70" si="91">+G59*X59</f>
        <v>0</v>
      </c>
      <c r="AA59" s="47">
        <f t="shared" si="33"/>
        <v>532000</v>
      </c>
      <c r="AB59" s="47">
        <f t="shared" si="34"/>
        <v>750000</v>
      </c>
      <c r="AC59" s="47">
        <f t="shared" si="35"/>
        <v>600000</v>
      </c>
      <c r="AD59" s="47">
        <f t="shared" si="36"/>
        <v>800000</v>
      </c>
      <c r="AE59" s="47">
        <f t="shared" si="37"/>
        <v>601785.1</v>
      </c>
      <c r="AF59" s="47">
        <f>+R59</f>
        <v>214653</v>
      </c>
      <c r="AG59" s="18">
        <f t="shared" si="39"/>
        <v>0</v>
      </c>
      <c r="AH59" s="18">
        <f t="shared" si="40"/>
        <v>0</v>
      </c>
      <c r="AI59" s="18">
        <f t="shared" si="41"/>
        <v>0</v>
      </c>
      <c r="AJ59" s="26"/>
      <c r="AK59" s="18" cm="1">
        <f t="array" ref="AK59">+MIN(IF(AA59:AI59&gt;0,AA59:AI59))</f>
        <v>214653</v>
      </c>
      <c r="AL59" s="18" cm="1">
        <f t="array" ref="AL59">MAX(IF(AA59:AI59&gt;0,AA59:AI59))</f>
        <v>800000</v>
      </c>
      <c r="AM59" s="19" cm="1">
        <f t="array" ref="AM59">AVERAGE(IF(AA59:AI59&gt;0,AA59:AI59))</f>
        <v>583073.01666666672</v>
      </c>
      <c r="AN59" s="19" cm="1">
        <f t="array" ref="AN59">STDEVA(IF(AA59:AI59&gt;0,AA59:AI59))</f>
        <v>206833.4404308974</v>
      </c>
      <c r="AO59" s="19">
        <f t="shared" si="42"/>
        <v>376239.57623576932</v>
      </c>
      <c r="AP59" s="19">
        <f t="shared" si="43"/>
        <v>789906.45709756413</v>
      </c>
      <c r="AQ59" s="26"/>
      <c r="AR59" s="19">
        <f t="shared" ref="AR59:AR70" si="92">IF(AA59&gt;$AO59,IF(AA59&lt;$AP59,AA59,"NA"),"NA")</f>
        <v>532000</v>
      </c>
      <c r="AS59" s="19">
        <f t="shared" ref="AS59:AS89" si="93">IF(AB59&gt;$AO59,IF(AB59&lt;$AP59,AB59,"NA"),"NA")</f>
        <v>750000</v>
      </c>
      <c r="AT59" s="19">
        <f t="shared" ref="AT59:AT89" si="94">IF(AC59&gt;$AO59,IF(AC59&lt;$AP59,AC59,"NA"),"NA")</f>
        <v>600000</v>
      </c>
      <c r="AU59" s="19" t="str">
        <f t="shared" ref="AU59:AU89" si="95">IF(AD59&gt;$AO59,IF(AD59&lt;$AP59,AD59,"NA"),"NA")</f>
        <v>NA</v>
      </c>
      <c r="AV59" s="19">
        <f t="shared" ref="AV59:AV89" si="96">IF(AE59&gt;$AO59,IF(AE59&lt;$AP59,AE59,"NA"),"NA")</f>
        <v>601785.1</v>
      </c>
      <c r="AW59" s="19" t="str">
        <f t="shared" ref="AW59:AW89" si="97">IF(AF59&gt;$AO59,IF(AF59&lt;$AP59,AF59,"NA"),"NA")</f>
        <v>NA</v>
      </c>
      <c r="AX59" s="19" t="str">
        <f t="shared" ref="AX59:AX89" si="98">IF(AG59&gt;$AO59,IF(AG59&lt;$AP59,AG59,"NA"),"NA")</f>
        <v>NA</v>
      </c>
      <c r="AY59" s="19" t="str">
        <f t="shared" ref="AY59:AY89" si="99">IF(AH59&gt;$AO59,IF(AH59&lt;$AP59,AH59,"NA"),"NA")</f>
        <v>NA</v>
      </c>
      <c r="AZ59" s="19" t="str">
        <f t="shared" ref="AZ59:AZ89" si="100">IF(AI59&gt;$AO59,IF(AI59&lt;$AP59,AI59,"NA"),"NA")</f>
        <v>NA</v>
      </c>
      <c r="BB59" s="50">
        <f t="shared" si="50"/>
        <v>620946</v>
      </c>
      <c r="BC59" s="50">
        <f t="shared" si="44"/>
        <v>600893</v>
      </c>
      <c r="BD59" s="50">
        <f t="shared" si="45"/>
        <v>616086</v>
      </c>
      <c r="BE59" s="50">
        <f t="shared" si="46"/>
        <v>620946</v>
      </c>
      <c r="BF59" s="50">
        <f t="shared" si="47"/>
        <v>611488</v>
      </c>
      <c r="BH59" s="49">
        <f t="shared" si="73"/>
        <v>3104730</v>
      </c>
      <c r="BI59" s="49">
        <f t="shared" si="74"/>
        <v>3004465</v>
      </c>
      <c r="BJ59" s="49">
        <f t="shared" ref="BJ59:BJ70" si="101">+BD59*G59</f>
        <v>3080430</v>
      </c>
      <c r="BK59" s="49">
        <f t="shared" ref="BK59:BK70" si="102">+BE59*G59</f>
        <v>3104730</v>
      </c>
      <c r="BL59" s="49">
        <f t="shared" ref="BL59:BL70" si="103">+BF59*G59</f>
        <v>3057440</v>
      </c>
      <c r="BN59" s="23" t="str">
        <f t="shared" si="48"/>
        <v>Mediana estadística</v>
      </c>
      <c r="BO59" s="49">
        <f t="shared" si="49"/>
        <v>3004465</v>
      </c>
      <c r="BQ59" s="48"/>
    </row>
    <row r="60" spans="2:69" ht="56.25" x14ac:dyDescent="0.25">
      <c r="B60" s="14">
        <v>50</v>
      </c>
      <c r="C60" s="40" t="s">
        <v>183</v>
      </c>
      <c r="D60" s="7" t="s">
        <v>47</v>
      </c>
      <c r="E60" s="24" t="s">
        <v>48</v>
      </c>
      <c r="F60" s="8" t="s">
        <v>42</v>
      </c>
      <c r="G60" s="27">
        <v>6</v>
      </c>
      <c r="H60" s="25">
        <v>532000</v>
      </c>
      <c r="I60" s="9">
        <f t="shared" si="84"/>
        <v>3192000</v>
      </c>
      <c r="J60" s="25">
        <v>750000</v>
      </c>
      <c r="K60" s="9">
        <f>+G60*J60</f>
        <v>4500000</v>
      </c>
      <c r="L60" s="25">
        <v>600000</v>
      </c>
      <c r="M60" s="9">
        <f t="shared" si="86"/>
        <v>3600000</v>
      </c>
      <c r="N60" s="25">
        <v>800000</v>
      </c>
      <c r="O60" s="9">
        <f t="shared" si="87"/>
        <v>4800000</v>
      </c>
      <c r="P60" s="25">
        <v>598648.96000000008</v>
      </c>
      <c r="Q60" s="9">
        <f t="shared" si="88"/>
        <v>3591893.7600000007</v>
      </c>
      <c r="R60" s="45">
        <v>214653</v>
      </c>
      <c r="S60" s="9">
        <f t="shared" ref="S60:S70" si="104">G60*R60</f>
        <v>1287918</v>
      </c>
      <c r="T60" s="25"/>
      <c r="U60" s="9">
        <f t="shared" si="89"/>
        <v>0</v>
      </c>
      <c r="V60" s="25"/>
      <c r="W60" s="9">
        <f t="shared" si="90"/>
        <v>0</v>
      </c>
      <c r="X60" s="25"/>
      <c r="Y60" s="9">
        <f t="shared" si="91"/>
        <v>0</v>
      </c>
      <c r="AA60" s="47">
        <f t="shared" si="33"/>
        <v>532000</v>
      </c>
      <c r="AB60" s="47">
        <f t="shared" si="34"/>
        <v>750000</v>
      </c>
      <c r="AC60" s="47">
        <f t="shared" si="35"/>
        <v>600000</v>
      </c>
      <c r="AD60" s="47">
        <f t="shared" si="36"/>
        <v>800000</v>
      </c>
      <c r="AE60" s="47">
        <f t="shared" si="37"/>
        <v>598648.96000000008</v>
      </c>
      <c r="AF60" s="47">
        <f t="shared" si="38"/>
        <v>214653</v>
      </c>
      <c r="AG60" s="18">
        <f t="shared" si="39"/>
        <v>0</v>
      </c>
      <c r="AH60" s="18">
        <f t="shared" si="40"/>
        <v>0</v>
      </c>
      <c r="AI60" s="18">
        <f t="shared" si="41"/>
        <v>0</v>
      </c>
      <c r="AJ60" s="26"/>
      <c r="AK60" s="18" cm="1">
        <f t="array" ref="AK60">+MIN(IF(AA60:AI60&gt;0,AA60:AI60))</f>
        <v>214653</v>
      </c>
      <c r="AL60" s="18" cm="1">
        <f t="array" ref="AL60">MAX(IF(AA60:AI60&gt;0,AA60:AI60))</f>
        <v>800000</v>
      </c>
      <c r="AM60" s="19" cm="1">
        <f t="array" ref="AM60">AVERAGE(IF(AA60:AI60&gt;0,AA60:AI60))</f>
        <v>582550.32666666666</v>
      </c>
      <c r="AN60" s="19" cm="1">
        <f t="array" ref="AN60">STDEVA(IF(AA60:AI60&gt;0,AA60:AI60))</f>
        <v>206780.65147466827</v>
      </c>
      <c r="AO60" s="19">
        <f t="shared" si="42"/>
        <v>375769.67519199837</v>
      </c>
      <c r="AP60" s="19">
        <f t="shared" si="43"/>
        <v>789330.97814133496</v>
      </c>
      <c r="AQ60" s="26"/>
      <c r="AR60" s="19">
        <f t="shared" si="92"/>
        <v>532000</v>
      </c>
      <c r="AS60" s="19">
        <f t="shared" si="93"/>
        <v>750000</v>
      </c>
      <c r="AT60" s="19">
        <f t="shared" si="94"/>
        <v>600000</v>
      </c>
      <c r="AU60" s="19" t="str">
        <f t="shared" si="95"/>
        <v>NA</v>
      </c>
      <c r="AV60" s="19">
        <f t="shared" si="96"/>
        <v>598648.96000000008</v>
      </c>
      <c r="AW60" s="19" t="str">
        <f t="shared" si="97"/>
        <v>NA</v>
      </c>
      <c r="AX60" s="19" t="str">
        <f t="shared" si="98"/>
        <v>NA</v>
      </c>
      <c r="AY60" s="19" t="str">
        <f t="shared" si="99"/>
        <v>NA</v>
      </c>
      <c r="AZ60" s="19" t="str">
        <f t="shared" si="100"/>
        <v>NA</v>
      </c>
      <c r="BB60" s="50">
        <f t="shared" si="50"/>
        <v>620162</v>
      </c>
      <c r="BC60" s="50">
        <f t="shared" si="44"/>
        <v>599324</v>
      </c>
      <c r="BD60" s="50">
        <f t="shared" si="45"/>
        <v>615282</v>
      </c>
      <c r="BE60" s="50">
        <f t="shared" si="46"/>
        <v>620162</v>
      </c>
      <c r="BF60" s="50">
        <f t="shared" si="47"/>
        <v>610675</v>
      </c>
      <c r="BH60" s="49">
        <f t="shared" si="73"/>
        <v>3720972</v>
      </c>
      <c r="BI60" s="49">
        <f t="shared" ref="BI60:BI70" si="105">+BC60*G60</f>
        <v>3595944</v>
      </c>
      <c r="BJ60" s="49">
        <f t="shared" si="101"/>
        <v>3691692</v>
      </c>
      <c r="BK60" s="49">
        <f t="shared" si="102"/>
        <v>3720972</v>
      </c>
      <c r="BL60" s="49">
        <f t="shared" si="103"/>
        <v>3664050</v>
      </c>
      <c r="BN60" s="23" t="str">
        <f t="shared" si="48"/>
        <v>Mediana estadística</v>
      </c>
      <c r="BO60" s="49">
        <f t="shared" si="49"/>
        <v>3595944</v>
      </c>
      <c r="BQ60" s="48"/>
    </row>
    <row r="61" spans="2:69" ht="30" customHeight="1" x14ac:dyDescent="0.25">
      <c r="B61" s="14">
        <v>51</v>
      </c>
      <c r="C61" s="40" t="s">
        <v>184</v>
      </c>
      <c r="D61" s="7" t="s">
        <v>50</v>
      </c>
      <c r="E61" s="24" t="s">
        <v>51</v>
      </c>
      <c r="F61" s="8" t="s">
        <v>42</v>
      </c>
      <c r="G61" s="27">
        <v>1</v>
      </c>
      <c r="H61" s="25">
        <v>532000</v>
      </c>
      <c r="I61" s="9">
        <f t="shared" si="84"/>
        <v>532000</v>
      </c>
      <c r="J61" s="25">
        <v>750000</v>
      </c>
      <c r="K61" s="9">
        <f t="shared" ref="K61:K70" si="106">+G61*J61</f>
        <v>750000</v>
      </c>
      <c r="L61" s="25">
        <v>600000</v>
      </c>
      <c r="M61" s="9">
        <f t="shared" si="86"/>
        <v>600000</v>
      </c>
      <c r="N61" s="25">
        <v>800000</v>
      </c>
      <c r="O61" s="9">
        <f t="shared" si="87"/>
        <v>800000</v>
      </c>
      <c r="P61" s="25">
        <v>553409.01</v>
      </c>
      <c r="Q61" s="9">
        <f t="shared" si="88"/>
        <v>553409.01</v>
      </c>
      <c r="R61" s="45">
        <v>214653</v>
      </c>
      <c r="S61" s="9">
        <f t="shared" si="104"/>
        <v>214653</v>
      </c>
      <c r="T61" s="25"/>
      <c r="U61" s="9">
        <f t="shared" si="89"/>
        <v>0</v>
      </c>
      <c r="V61" s="25"/>
      <c r="W61" s="9">
        <f t="shared" si="90"/>
        <v>0</v>
      </c>
      <c r="X61" s="25"/>
      <c r="Y61" s="9">
        <f t="shared" si="91"/>
        <v>0</v>
      </c>
      <c r="AA61" s="47">
        <f t="shared" si="33"/>
        <v>532000</v>
      </c>
      <c r="AB61" s="47">
        <f t="shared" si="34"/>
        <v>750000</v>
      </c>
      <c r="AC61" s="47">
        <f t="shared" si="35"/>
        <v>600000</v>
      </c>
      <c r="AD61" s="47">
        <f t="shared" si="36"/>
        <v>800000</v>
      </c>
      <c r="AE61" s="47">
        <f t="shared" si="37"/>
        <v>553409.01</v>
      </c>
      <c r="AF61" s="47">
        <f t="shared" si="38"/>
        <v>214653</v>
      </c>
      <c r="AG61" s="18">
        <f t="shared" si="39"/>
        <v>0</v>
      </c>
      <c r="AH61" s="18">
        <f t="shared" si="40"/>
        <v>0</v>
      </c>
      <c r="AI61" s="18">
        <f t="shared" si="41"/>
        <v>0</v>
      </c>
      <c r="AJ61" s="26"/>
      <c r="AK61" s="18" cm="1">
        <f t="array" ref="AK61">+MIN(IF(AA61:AI61&gt;0,AA61:AI61))</f>
        <v>214653</v>
      </c>
      <c r="AL61" s="18" cm="1">
        <f t="array" ref="AL61">MAX(IF(AA61:AI61&gt;0,AA61:AI61))</f>
        <v>800000</v>
      </c>
      <c r="AM61" s="19" cm="1">
        <f t="array" ref="AM61">AVERAGE(IF(AA61:AI61&gt;0,AA61:AI61))</f>
        <v>575010.33499999996</v>
      </c>
      <c r="AN61" s="19" cm="1">
        <f t="array" ref="AN61">STDEVA(IF(AA61:AI61&gt;0,AA61:AI61))</f>
        <v>206901.00561249437</v>
      </c>
      <c r="AO61" s="19">
        <f t="shared" si="42"/>
        <v>368109.3293875056</v>
      </c>
      <c r="AP61" s="19">
        <f t="shared" si="43"/>
        <v>781911.34061249439</v>
      </c>
      <c r="AQ61" s="26"/>
      <c r="AR61" s="19">
        <f t="shared" si="92"/>
        <v>532000</v>
      </c>
      <c r="AS61" s="19">
        <f t="shared" si="93"/>
        <v>750000</v>
      </c>
      <c r="AT61" s="19">
        <f t="shared" si="94"/>
        <v>600000</v>
      </c>
      <c r="AU61" s="19" t="str">
        <f t="shared" si="95"/>
        <v>NA</v>
      </c>
      <c r="AV61" s="19">
        <f t="shared" si="96"/>
        <v>553409.01</v>
      </c>
      <c r="AW61" s="19" t="str">
        <f t="shared" si="97"/>
        <v>NA</v>
      </c>
      <c r="AX61" s="19" t="str">
        <f t="shared" si="98"/>
        <v>NA</v>
      </c>
      <c r="AY61" s="19" t="str">
        <f t="shared" si="99"/>
        <v>NA</v>
      </c>
      <c r="AZ61" s="19" t="str">
        <f t="shared" si="100"/>
        <v>NA</v>
      </c>
      <c r="BB61" s="50">
        <f t="shared" si="50"/>
        <v>608852</v>
      </c>
      <c r="BC61" s="50">
        <f t="shared" si="44"/>
        <v>576705</v>
      </c>
      <c r="BD61" s="50">
        <f t="shared" si="45"/>
        <v>603313</v>
      </c>
      <c r="BE61" s="50">
        <f t="shared" si="46"/>
        <v>608852</v>
      </c>
      <c r="BF61" s="50">
        <f t="shared" si="47"/>
        <v>598204</v>
      </c>
      <c r="BH61" s="49">
        <f t="shared" ref="BH61" si="107">+BB61*G61</f>
        <v>608852</v>
      </c>
      <c r="BI61" s="49">
        <f t="shared" si="105"/>
        <v>576705</v>
      </c>
      <c r="BJ61" s="49">
        <f t="shared" si="101"/>
        <v>603313</v>
      </c>
      <c r="BK61" s="49">
        <f t="shared" si="102"/>
        <v>608852</v>
      </c>
      <c r="BL61" s="49">
        <f t="shared" si="103"/>
        <v>598204</v>
      </c>
      <c r="BN61" s="23" t="str">
        <f t="shared" si="48"/>
        <v>Mediana estadística</v>
      </c>
      <c r="BO61" s="49">
        <f t="shared" si="49"/>
        <v>576705</v>
      </c>
      <c r="BQ61" s="48"/>
    </row>
    <row r="62" spans="2:69" ht="37.5" x14ac:dyDescent="0.25">
      <c r="B62" s="14">
        <v>52</v>
      </c>
      <c r="C62" s="40" t="s">
        <v>185</v>
      </c>
      <c r="D62" s="7" t="s">
        <v>53</v>
      </c>
      <c r="E62" s="24" t="s">
        <v>54</v>
      </c>
      <c r="F62" s="8" t="s">
        <v>42</v>
      </c>
      <c r="G62" s="27">
        <v>1</v>
      </c>
      <c r="H62" s="25">
        <v>532000</v>
      </c>
      <c r="I62" s="9">
        <f t="shared" si="84"/>
        <v>532000</v>
      </c>
      <c r="J62" s="25">
        <v>750000</v>
      </c>
      <c r="K62" s="9">
        <f t="shared" si="106"/>
        <v>750000</v>
      </c>
      <c r="L62" s="25">
        <v>600000</v>
      </c>
      <c r="M62" s="9">
        <f t="shared" si="86"/>
        <v>600000</v>
      </c>
      <c r="N62" s="25">
        <v>800000</v>
      </c>
      <c r="O62" s="9">
        <f t="shared" si="87"/>
        <v>800000</v>
      </c>
      <c r="P62" s="25">
        <v>657582.59000000008</v>
      </c>
      <c r="Q62" s="9">
        <f t="shared" si="88"/>
        <v>657582.59000000008</v>
      </c>
      <c r="R62" s="45">
        <v>214653</v>
      </c>
      <c r="S62" s="9">
        <f t="shared" si="104"/>
        <v>214653</v>
      </c>
      <c r="T62" s="25"/>
      <c r="U62" s="9">
        <f t="shared" si="89"/>
        <v>0</v>
      </c>
      <c r="V62" s="25"/>
      <c r="W62" s="9">
        <f t="shared" si="90"/>
        <v>0</v>
      </c>
      <c r="X62" s="25"/>
      <c r="Y62" s="9">
        <f t="shared" si="91"/>
        <v>0</v>
      </c>
      <c r="AA62" s="47">
        <f t="shared" si="33"/>
        <v>532000</v>
      </c>
      <c r="AB62" s="47">
        <f t="shared" si="34"/>
        <v>750000</v>
      </c>
      <c r="AC62" s="47">
        <f t="shared" si="35"/>
        <v>600000</v>
      </c>
      <c r="AD62" s="47">
        <f t="shared" si="36"/>
        <v>800000</v>
      </c>
      <c r="AE62" s="47">
        <f t="shared" si="37"/>
        <v>657582.59000000008</v>
      </c>
      <c r="AF62" s="47">
        <f t="shared" si="38"/>
        <v>214653</v>
      </c>
      <c r="AG62" s="18">
        <f t="shared" si="39"/>
        <v>0</v>
      </c>
      <c r="AH62" s="18">
        <f t="shared" si="40"/>
        <v>0</v>
      </c>
      <c r="AI62" s="18">
        <f t="shared" si="41"/>
        <v>0</v>
      </c>
      <c r="AJ62" s="26"/>
      <c r="AK62" s="18" cm="1">
        <f t="array" ref="AK62">+MIN(IF(AA62:AI62&gt;0,AA62:AI62))</f>
        <v>214653</v>
      </c>
      <c r="AL62" s="18" cm="1">
        <f t="array" ref="AL62">MAX(IF(AA62:AI62&gt;0,AA62:AI62))</f>
        <v>800000</v>
      </c>
      <c r="AM62" s="19" cm="1">
        <f t="array" ref="AM62">AVERAGE(IF(AA62:AI62&gt;0,AA62:AI62))</f>
        <v>592372.59833333327</v>
      </c>
      <c r="AN62" s="19" cm="1">
        <f t="array" ref="AN62">STDEVA(IF(AA62:AI62&gt;0,AA62:AI62))</f>
        <v>209085.15085629621</v>
      </c>
      <c r="AO62" s="19">
        <f t="shared" si="42"/>
        <v>383287.44747703709</v>
      </c>
      <c r="AP62" s="19">
        <f t="shared" si="43"/>
        <v>801457.74918962945</v>
      </c>
      <c r="AQ62" s="26"/>
      <c r="AR62" s="19">
        <f t="shared" si="92"/>
        <v>532000</v>
      </c>
      <c r="AS62" s="19">
        <f t="shared" si="93"/>
        <v>750000</v>
      </c>
      <c r="AT62" s="19">
        <f t="shared" si="94"/>
        <v>600000</v>
      </c>
      <c r="AU62" s="19">
        <f t="shared" si="95"/>
        <v>800000</v>
      </c>
      <c r="AV62" s="19">
        <f t="shared" si="96"/>
        <v>657582.59000000008</v>
      </c>
      <c r="AW62" s="19" t="str">
        <f t="shared" si="97"/>
        <v>NA</v>
      </c>
      <c r="AX62" s="19" t="str">
        <f t="shared" si="98"/>
        <v>NA</v>
      </c>
      <c r="AY62" s="19" t="str">
        <f t="shared" si="99"/>
        <v>NA</v>
      </c>
      <c r="AZ62" s="19" t="str">
        <f t="shared" si="100"/>
        <v>NA</v>
      </c>
      <c r="BB62" s="50">
        <f t="shared" si="50"/>
        <v>667917</v>
      </c>
      <c r="BC62" s="50">
        <f t="shared" si="44"/>
        <v>657583</v>
      </c>
      <c r="BD62" s="50">
        <f t="shared" si="45"/>
        <v>660743</v>
      </c>
      <c r="BE62" s="50">
        <f t="shared" si="46"/>
        <v>667917</v>
      </c>
      <c r="BF62" s="50">
        <f t="shared" si="47"/>
        <v>653559</v>
      </c>
      <c r="BH62" s="49">
        <f>+BB62*G62</f>
        <v>667917</v>
      </c>
      <c r="BI62" s="49">
        <f t="shared" si="105"/>
        <v>657583</v>
      </c>
      <c r="BJ62" s="49">
        <f t="shared" si="101"/>
        <v>660743</v>
      </c>
      <c r="BK62" s="49">
        <f t="shared" si="102"/>
        <v>667917</v>
      </c>
      <c r="BL62" s="49">
        <f t="shared" si="103"/>
        <v>653559</v>
      </c>
      <c r="BN62" s="23" t="str">
        <f t="shared" si="48"/>
        <v>Media Armónica</v>
      </c>
      <c r="BO62" s="49">
        <f t="shared" si="49"/>
        <v>653559</v>
      </c>
      <c r="BQ62" s="48"/>
    </row>
    <row r="63" spans="2:69" ht="28.5" x14ac:dyDescent="0.25">
      <c r="B63" s="14">
        <v>53</v>
      </c>
      <c r="C63" s="40" t="s">
        <v>186</v>
      </c>
      <c r="D63" s="7" t="s">
        <v>56</v>
      </c>
      <c r="E63" s="24" t="s">
        <v>57</v>
      </c>
      <c r="F63" s="8" t="s">
        <v>42</v>
      </c>
      <c r="G63" s="27">
        <v>2</v>
      </c>
      <c r="H63" s="25">
        <v>532000</v>
      </c>
      <c r="I63" s="9">
        <f t="shared" si="84"/>
        <v>1064000</v>
      </c>
      <c r="J63" s="25">
        <v>750000</v>
      </c>
      <c r="K63" s="9">
        <f t="shared" si="106"/>
        <v>1500000</v>
      </c>
      <c r="L63" s="25">
        <v>600000</v>
      </c>
      <c r="M63" s="9">
        <f t="shared" si="86"/>
        <v>1200000</v>
      </c>
      <c r="N63" s="25">
        <v>800000</v>
      </c>
      <c r="O63" s="9">
        <f t="shared" si="87"/>
        <v>1600000</v>
      </c>
      <c r="P63" s="25">
        <v>548195.41</v>
      </c>
      <c r="Q63" s="9">
        <f t="shared" si="88"/>
        <v>1096390.82</v>
      </c>
      <c r="R63" s="45">
        <v>357755</v>
      </c>
      <c r="S63" s="9">
        <f t="shared" si="104"/>
        <v>715510</v>
      </c>
      <c r="T63" s="25"/>
      <c r="U63" s="9">
        <f t="shared" si="89"/>
        <v>0</v>
      </c>
      <c r="V63" s="25"/>
      <c r="W63" s="9">
        <f t="shared" si="90"/>
        <v>0</v>
      </c>
      <c r="X63" s="25"/>
      <c r="Y63" s="9">
        <f t="shared" si="91"/>
        <v>0</v>
      </c>
      <c r="AA63" s="47">
        <f t="shared" si="33"/>
        <v>532000</v>
      </c>
      <c r="AB63" s="47">
        <f t="shared" si="34"/>
        <v>750000</v>
      </c>
      <c r="AC63" s="47">
        <f t="shared" si="35"/>
        <v>600000</v>
      </c>
      <c r="AD63" s="47">
        <f t="shared" si="36"/>
        <v>800000</v>
      </c>
      <c r="AE63" s="47">
        <f t="shared" si="37"/>
        <v>548195.41</v>
      </c>
      <c r="AF63" s="47">
        <f t="shared" si="38"/>
        <v>357755</v>
      </c>
      <c r="AG63" s="18">
        <f t="shared" si="39"/>
        <v>0</v>
      </c>
      <c r="AH63" s="18">
        <f t="shared" si="40"/>
        <v>0</v>
      </c>
      <c r="AI63" s="18">
        <f t="shared" si="41"/>
        <v>0</v>
      </c>
      <c r="AJ63" s="26"/>
      <c r="AK63" s="18" cm="1">
        <f t="array" ref="AK63">+MIN(IF(AA63:AI63&gt;0,AA63:AI63))</f>
        <v>357755</v>
      </c>
      <c r="AL63" s="18" cm="1">
        <f t="array" ref="AL63">MAX(IF(AA63:AI63&gt;0,AA63:AI63))</f>
        <v>800000</v>
      </c>
      <c r="AM63" s="19" cm="1">
        <f t="array" ref="AM63">AVERAGE(IF(AA63:AI63&gt;0,AA63:AI63))</f>
        <v>597991.73499999999</v>
      </c>
      <c r="AN63" s="19" cm="1">
        <f t="array" ref="AN63">STDEVA(IF(AA63:AI63&gt;0,AA63:AI63))</f>
        <v>160291.08322062509</v>
      </c>
      <c r="AO63" s="19">
        <f t="shared" si="42"/>
        <v>437700.65177937492</v>
      </c>
      <c r="AP63" s="19">
        <f t="shared" si="43"/>
        <v>758282.81822062505</v>
      </c>
      <c r="AQ63" s="26"/>
      <c r="AR63" s="19">
        <f t="shared" si="92"/>
        <v>532000</v>
      </c>
      <c r="AS63" s="19">
        <f t="shared" si="93"/>
        <v>750000</v>
      </c>
      <c r="AT63" s="19">
        <f t="shared" si="94"/>
        <v>600000</v>
      </c>
      <c r="AU63" s="19" t="str">
        <f t="shared" si="95"/>
        <v>NA</v>
      </c>
      <c r="AV63" s="19">
        <f t="shared" si="96"/>
        <v>548195.41</v>
      </c>
      <c r="AW63" s="19" t="str">
        <f t="shared" si="97"/>
        <v>NA</v>
      </c>
      <c r="AX63" s="19" t="str">
        <f t="shared" si="98"/>
        <v>NA</v>
      </c>
      <c r="AY63" s="19" t="str">
        <f t="shared" si="99"/>
        <v>NA</v>
      </c>
      <c r="AZ63" s="19" t="str">
        <f t="shared" si="100"/>
        <v>NA</v>
      </c>
      <c r="BB63" s="50">
        <f t="shared" si="50"/>
        <v>607549</v>
      </c>
      <c r="BC63" s="50">
        <f t="shared" si="44"/>
        <v>574098</v>
      </c>
      <c r="BD63" s="50">
        <f t="shared" si="45"/>
        <v>601887</v>
      </c>
      <c r="BE63" s="50">
        <f t="shared" si="46"/>
        <v>607549</v>
      </c>
      <c r="BF63" s="50">
        <f t="shared" si="47"/>
        <v>596671</v>
      </c>
      <c r="BH63" s="49">
        <f t="shared" ref="BH63" si="108">+BB63*G63</f>
        <v>1215098</v>
      </c>
      <c r="BI63" s="49">
        <f t="shared" si="105"/>
        <v>1148196</v>
      </c>
      <c r="BJ63" s="49">
        <f t="shared" si="101"/>
        <v>1203774</v>
      </c>
      <c r="BK63" s="49">
        <f t="shared" si="102"/>
        <v>1215098</v>
      </c>
      <c r="BL63" s="49">
        <f t="shared" si="103"/>
        <v>1193342</v>
      </c>
      <c r="BN63" s="23" t="str">
        <f t="shared" si="48"/>
        <v>Mediana estadística</v>
      </c>
      <c r="BO63" s="49">
        <f t="shared" si="49"/>
        <v>1148196</v>
      </c>
      <c r="BQ63" s="48"/>
    </row>
    <row r="64" spans="2:69" ht="37.5" x14ac:dyDescent="0.25">
      <c r="B64" s="14">
        <v>54</v>
      </c>
      <c r="C64" s="40" t="s">
        <v>187</v>
      </c>
      <c r="D64" s="7" t="s">
        <v>59</v>
      </c>
      <c r="E64" s="24" t="s">
        <v>60</v>
      </c>
      <c r="F64" s="8" t="s">
        <v>42</v>
      </c>
      <c r="G64" s="27">
        <v>8</v>
      </c>
      <c r="H64" s="25">
        <v>532000</v>
      </c>
      <c r="I64" s="9">
        <f t="shared" si="84"/>
        <v>4256000</v>
      </c>
      <c r="J64" s="25">
        <v>750000</v>
      </c>
      <c r="K64" s="9">
        <f t="shared" si="106"/>
        <v>6000000</v>
      </c>
      <c r="L64" s="25">
        <v>600000</v>
      </c>
      <c r="M64" s="9">
        <f t="shared" si="86"/>
        <v>4800000</v>
      </c>
      <c r="N64" s="25">
        <v>800000</v>
      </c>
      <c r="O64" s="9">
        <f t="shared" si="87"/>
        <v>6400000</v>
      </c>
      <c r="P64" s="25">
        <v>590248.68000000005</v>
      </c>
      <c r="Q64" s="9">
        <f t="shared" si="88"/>
        <v>4721989.4400000004</v>
      </c>
      <c r="R64" s="45">
        <v>357755</v>
      </c>
      <c r="S64" s="9">
        <f t="shared" si="104"/>
        <v>2862040</v>
      </c>
      <c r="T64" s="25"/>
      <c r="U64" s="9">
        <f t="shared" si="89"/>
        <v>0</v>
      </c>
      <c r="V64" s="25"/>
      <c r="W64" s="9">
        <f t="shared" si="90"/>
        <v>0</v>
      </c>
      <c r="X64" s="25"/>
      <c r="Y64" s="9">
        <f t="shared" si="91"/>
        <v>0</v>
      </c>
      <c r="AA64" s="47">
        <f t="shared" si="33"/>
        <v>532000</v>
      </c>
      <c r="AB64" s="47">
        <f t="shared" si="34"/>
        <v>750000</v>
      </c>
      <c r="AC64" s="47">
        <f t="shared" si="35"/>
        <v>600000</v>
      </c>
      <c r="AD64" s="47">
        <f t="shared" si="36"/>
        <v>800000</v>
      </c>
      <c r="AE64" s="47">
        <f t="shared" si="37"/>
        <v>590248.68000000005</v>
      </c>
      <c r="AF64" s="47">
        <f t="shared" si="38"/>
        <v>357755</v>
      </c>
      <c r="AG64" s="18">
        <f t="shared" si="39"/>
        <v>0</v>
      </c>
      <c r="AH64" s="18">
        <f t="shared" si="40"/>
        <v>0</v>
      </c>
      <c r="AI64" s="18">
        <f t="shared" si="41"/>
        <v>0</v>
      </c>
      <c r="AJ64" s="26"/>
      <c r="AK64" s="18" cm="1">
        <f t="array" ref="AK64">+MIN(IF(AA64:AI64&gt;0,AA64:AI64))</f>
        <v>357755</v>
      </c>
      <c r="AL64" s="18" cm="1">
        <f t="array" ref="AL64">MAX(IF(AA64:AI64&gt;0,AA64:AI64))</f>
        <v>800000</v>
      </c>
      <c r="AM64" s="19" cm="1">
        <f t="array" ref="AM64">AVERAGE(IF(AA64:AI64&gt;0,AA64:AI64))</f>
        <v>605000.6133333334</v>
      </c>
      <c r="AN64" s="19" cm="1">
        <f t="array" ref="AN64">STDEVA(IF(AA64:AI64&gt;0,AA64:AI64))</f>
        <v>158588.58184906322</v>
      </c>
      <c r="AO64" s="19">
        <f t="shared" si="42"/>
        <v>446412.03148427018</v>
      </c>
      <c r="AP64" s="19">
        <f t="shared" si="43"/>
        <v>763589.19518239656</v>
      </c>
      <c r="AQ64" s="26"/>
      <c r="AR64" s="19">
        <f t="shared" si="92"/>
        <v>532000</v>
      </c>
      <c r="AS64" s="19">
        <f t="shared" si="93"/>
        <v>750000</v>
      </c>
      <c r="AT64" s="19">
        <f t="shared" si="94"/>
        <v>600000</v>
      </c>
      <c r="AU64" s="19" t="str">
        <f t="shared" si="95"/>
        <v>NA</v>
      </c>
      <c r="AV64" s="19">
        <f t="shared" si="96"/>
        <v>590248.68000000005</v>
      </c>
      <c r="AW64" s="19" t="str">
        <f t="shared" si="97"/>
        <v>NA</v>
      </c>
      <c r="AX64" s="19" t="str">
        <f t="shared" si="98"/>
        <v>NA</v>
      </c>
      <c r="AY64" s="19" t="str">
        <f t="shared" si="99"/>
        <v>NA</v>
      </c>
      <c r="AZ64" s="19" t="str">
        <f t="shared" si="100"/>
        <v>NA</v>
      </c>
      <c r="BB64" s="50">
        <f t="shared" si="50"/>
        <v>618062</v>
      </c>
      <c r="BC64" s="50">
        <f t="shared" si="44"/>
        <v>595124</v>
      </c>
      <c r="BD64" s="50">
        <f t="shared" si="45"/>
        <v>613112</v>
      </c>
      <c r="BE64" s="50">
        <f t="shared" si="46"/>
        <v>618062</v>
      </c>
      <c r="BF64" s="50">
        <f t="shared" si="47"/>
        <v>608467</v>
      </c>
      <c r="BH64" s="49">
        <f>+BB64*G64</f>
        <v>4944496</v>
      </c>
      <c r="BI64" s="49">
        <f t="shared" si="105"/>
        <v>4760992</v>
      </c>
      <c r="BJ64" s="49">
        <f t="shared" si="101"/>
        <v>4904896</v>
      </c>
      <c r="BK64" s="49">
        <f t="shared" si="102"/>
        <v>4944496</v>
      </c>
      <c r="BL64" s="49">
        <f t="shared" si="103"/>
        <v>4867736</v>
      </c>
      <c r="BN64" s="23" t="str">
        <f t="shared" si="48"/>
        <v>Mediana estadística</v>
      </c>
      <c r="BO64" s="49">
        <f t="shared" si="49"/>
        <v>4760992</v>
      </c>
      <c r="BQ64" s="48"/>
    </row>
    <row r="65" spans="2:69" ht="28.5" x14ac:dyDescent="0.25">
      <c r="B65" s="14">
        <v>55</v>
      </c>
      <c r="C65" s="40" t="s">
        <v>188</v>
      </c>
      <c r="D65" s="7" t="s">
        <v>62</v>
      </c>
      <c r="E65" s="24" t="s">
        <v>63</v>
      </c>
      <c r="F65" s="8" t="s">
        <v>42</v>
      </c>
      <c r="G65" s="27">
        <v>7</v>
      </c>
      <c r="H65" s="25">
        <v>532000</v>
      </c>
      <c r="I65" s="9">
        <f t="shared" si="84"/>
        <v>3724000</v>
      </c>
      <c r="J65" s="25">
        <v>750000</v>
      </c>
      <c r="K65" s="9">
        <f t="shared" si="106"/>
        <v>5250000</v>
      </c>
      <c r="L65" s="25">
        <v>600000</v>
      </c>
      <c r="M65" s="9">
        <f t="shared" si="86"/>
        <v>4200000</v>
      </c>
      <c r="N65" s="25">
        <v>800000</v>
      </c>
      <c r="O65" s="9">
        <f t="shared" si="87"/>
        <v>5600000</v>
      </c>
      <c r="P65" s="25">
        <v>568347.57000000007</v>
      </c>
      <c r="Q65" s="9">
        <f t="shared" si="88"/>
        <v>3978432.99</v>
      </c>
      <c r="R65" s="45">
        <v>357755</v>
      </c>
      <c r="S65" s="9">
        <f t="shared" si="104"/>
        <v>2504285</v>
      </c>
      <c r="T65" s="25"/>
      <c r="U65" s="9">
        <f t="shared" si="89"/>
        <v>0</v>
      </c>
      <c r="V65" s="25"/>
      <c r="W65" s="9">
        <f t="shared" si="90"/>
        <v>0</v>
      </c>
      <c r="X65" s="25"/>
      <c r="Y65" s="9">
        <f t="shared" si="91"/>
        <v>0</v>
      </c>
      <c r="AA65" s="47">
        <f t="shared" si="33"/>
        <v>532000</v>
      </c>
      <c r="AB65" s="47">
        <f t="shared" si="34"/>
        <v>750000</v>
      </c>
      <c r="AC65" s="47">
        <f t="shared" si="35"/>
        <v>600000</v>
      </c>
      <c r="AD65" s="47">
        <f t="shared" si="36"/>
        <v>800000</v>
      </c>
      <c r="AE65" s="47">
        <f t="shared" si="37"/>
        <v>568347.57000000007</v>
      </c>
      <c r="AF65" s="47">
        <f t="shared" si="38"/>
        <v>357755</v>
      </c>
      <c r="AG65" s="18">
        <f t="shared" si="39"/>
        <v>0</v>
      </c>
      <c r="AH65" s="18">
        <f t="shared" si="40"/>
        <v>0</v>
      </c>
      <c r="AI65" s="18">
        <f t="shared" si="41"/>
        <v>0</v>
      </c>
      <c r="AJ65" s="26"/>
      <c r="AK65" s="18" cm="1">
        <f t="array" ref="AK65">+MIN(IF(AA65:AI65&gt;0,AA65:AI65))</f>
        <v>357755</v>
      </c>
      <c r="AL65" s="18" cm="1">
        <f t="array" ref="AL65">MAX(IF(AA65:AI65&gt;0,AA65:AI65))</f>
        <v>800000</v>
      </c>
      <c r="AM65" s="19" cm="1">
        <f t="array" ref="AM65">AVERAGE(IF(AA65:AI65&gt;0,AA65:AI65))</f>
        <v>601350.42833333334</v>
      </c>
      <c r="AN65" s="19" cm="1">
        <f t="array" ref="AN65">STDEVA(IF(AA65:AI65&gt;0,AA65:AI65))</f>
        <v>159246.7107414178</v>
      </c>
      <c r="AO65" s="19">
        <f t="shared" si="42"/>
        <v>442103.71759191551</v>
      </c>
      <c r="AP65" s="19">
        <f t="shared" si="43"/>
        <v>760597.13907475118</v>
      </c>
      <c r="AQ65" s="26"/>
      <c r="AR65" s="19">
        <f t="shared" si="92"/>
        <v>532000</v>
      </c>
      <c r="AS65" s="19">
        <f t="shared" si="93"/>
        <v>750000</v>
      </c>
      <c r="AT65" s="19">
        <f t="shared" si="94"/>
        <v>600000</v>
      </c>
      <c r="AU65" s="19" t="str">
        <f t="shared" si="95"/>
        <v>NA</v>
      </c>
      <c r="AV65" s="19">
        <f t="shared" si="96"/>
        <v>568347.57000000007</v>
      </c>
      <c r="AW65" s="19" t="str">
        <f t="shared" si="97"/>
        <v>NA</v>
      </c>
      <c r="AX65" s="19" t="str">
        <f t="shared" si="98"/>
        <v>NA</v>
      </c>
      <c r="AY65" s="19" t="str">
        <f t="shared" si="99"/>
        <v>NA</v>
      </c>
      <c r="AZ65" s="19" t="str">
        <f t="shared" si="100"/>
        <v>NA</v>
      </c>
      <c r="BB65" s="50">
        <f t="shared" si="50"/>
        <v>612587</v>
      </c>
      <c r="BC65" s="50">
        <f t="shared" si="44"/>
        <v>584174</v>
      </c>
      <c r="BD65" s="50">
        <f t="shared" si="45"/>
        <v>607344</v>
      </c>
      <c r="BE65" s="50">
        <f t="shared" si="46"/>
        <v>612587</v>
      </c>
      <c r="BF65" s="50">
        <f t="shared" si="47"/>
        <v>602484</v>
      </c>
      <c r="BH65" s="49">
        <f t="shared" ref="BH65:BH70" si="109">+BB65*G65</f>
        <v>4288109</v>
      </c>
      <c r="BI65" s="49">
        <f t="shared" si="105"/>
        <v>4089218</v>
      </c>
      <c r="BJ65" s="49">
        <f t="shared" si="101"/>
        <v>4251408</v>
      </c>
      <c r="BK65" s="49">
        <f t="shared" si="102"/>
        <v>4288109</v>
      </c>
      <c r="BL65" s="49">
        <f t="shared" si="103"/>
        <v>4217388</v>
      </c>
      <c r="BN65" s="23" t="str">
        <f t="shared" si="48"/>
        <v>Mediana estadística</v>
      </c>
      <c r="BO65" s="49">
        <f t="shared" si="49"/>
        <v>4089218</v>
      </c>
      <c r="BQ65" s="48"/>
    </row>
    <row r="66" spans="2:69" ht="28.5" x14ac:dyDescent="0.25">
      <c r="B66" s="14">
        <v>56</v>
      </c>
      <c r="C66" s="41" t="s">
        <v>189</v>
      </c>
      <c r="D66" s="12" t="s">
        <v>65</v>
      </c>
      <c r="E66" s="24" t="s">
        <v>66</v>
      </c>
      <c r="F66" s="8" t="s">
        <v>42</v>
      </c>
      <c r="G66" s="27">
        <v>6</v>
      </c>
      <c r="H66" s="25">
        <v>532000</v>
      </c>
      <c r="I66" s="9">
        <f t="shared" si="84"/>
        <v>3192000</v>
      </c>
      <c r="J66" s="25">
        <v>750000</v>
      </c>
      <c r="K66" s="9">
        <f t="shared" si="106"/>
        <v>4500000</v>
      </c>
      <c r="L66" s="25">
        <v>600000</v>
      </c>
      <c r="M66" s="9">
        <f t="shared" si="86"/>
        <v>3600000</v>
      </c>
      <c r="N66" s="25">
        <v>800000</v>
      </c>
      <c r="O66" s="9">
        <f t="shared" si="87"/>
        <v>4800000</v>
      </c>
      <c r="P66" s="25">
        <v>627789.26</v>
      </c>
      <c r="Q66" s="9">
        <f t="shared" si="88"/>
        <v>3766735.56</v>
      </c>
      <c r="R66" s="45">
        <v>357755</v>
      </c>
      <c r="S66" s="9">
        <f t="shared" si="104"/>
        <v>2146530</v>
      </c>
      <c r="T66" s="25"/>
      <c r="U66" s="9">
        <f t="shared" si="89"/>
        <v>0</v>
      </c>
      <c r="V66" s="25"/>
      <c r="W66" s="9">
        <f t="shared" si="90"/>
        <v>0</v>
      </c>
      <c r="X66" s="25"/>
      <c r="Y66" s="9">
        <f t="shared" si="91"/>
        <v>0</v>
      </c>
      <c r="AA66" s="47">
        <f t="shared" si="33"/>
        <v>532000</v>
      </c>
      <c r="AB66" s="47">
        <f t="shared" si="34"/>
        <v>750000</v>
      </c>
      <c r="AC66" s="47">
        <f t="shared" si="35"/>
        <v>600000</v>
      </c>
      <c r="AD66" s="47">
        <f t="shared" si="36"/>
        <v>800000</v>
      </c>
      <c r="AE66" s="47">
        <f t="shared" si="37"/>
        <v>627789.26</v>
      </c>
      <c r="AF66" s="47">
        <f t="shared" si="38"/>
        <v>357755</v>
      </c>
      <c r="AG66" s="18">
        <f t="shared" si="39"/>
        <v>0</v>
      </c>
      <c r="AH66" s="18">
        <f t="shared" si="40"/>
        <v>0</v>
      </c>
      <c r="AI66" s="18">
        <f t="shared" si="41"/>
        <v>0</v>
      </c>
      <c r="AJ66" s="26"/>
      <c r="AK66" s="18" cm="1">
        <f t="array" ref="AK66">+MIN(IF(AA66:AI66&gt;0,AA66:AI66))</f>
        <v>357755</v>
      </c>
      <c r="AL66" s="18" cm="1">
        <f t="array" ref="AL66">MAX(IF(AA66:AI66&gt;0,AA66:AI66))</f>
        <v>800000</v>
      </c>
      <c r="AM66" s="19" cm="1">
        <f t="array" ref="AM66">AVERAGE(IF(AA66:AI66&gt;0,AA66:AI66))</f>
        <v>611257.37666666659</v>
      </c>
      <c r="AN66" s="19" cm="1">
        <f t="array" ref="AN66">STDEVA(IF(AA66:AI66&gt;0,AA66:AI66))</f>
        <v>158630.71065834441</v>
      </c>
      <c r="AO66" s="19">
        <f t="shared" si="42"/>
        <v>452626.66600832215</v>
      </c>
      <c r="AP66" s="19">
        <f t="shared" si="43"/>
        <v>769888.08732501103</v>
      </c>
      <c r="AQ66" s="26"/>
      <c r="AR66" s="19">
        <f t="shared" si="92"/>
        <v>532000</v>
      </c>
      <c r="AS66" s="19">
        <f t="shared" si="93"/>
        <v>750000</v>
      </c>
      <c r="AT66" s="19">
        <f t="shared" si="94"/>
        <v>600000</v>
      </c>
      <c r="AU66" s="19" t="str">
        <f t="shared" si="95"/>
        <v>NA</v>
      </c>
      <c r="AV66" s="19">
        <f t="shared" si="96"/>
        <v>627789.26</v>
      </c>
      <c r="AW66" s="19" t="str">
        <f t="shared" si="97"/>
        <v>NA</v>
      </c>
      <c r="AX66" s="19" t="str">
        <f t="shared" si="98"/>
        <v>NA</v>
      </c>
      <c r="AY66" s="19" t="str">
        <f t="shared" si="99"/>
        <v>NA</v>
      </c>
      <c r="AZ66" s="19" t="str">
        <f t="shared" si="100"/>
        <v>NA</v>
      </c>
      <c r="BB66" s="50">
        <f t="shared" si="50"/>
        <v>627447</v>
      </c>
      <c r="BC66" s="50">
        <f t="shared" si="44"/>
        <v>613895</v>
      </c>
      <c r="BD66" s="50">
        <f t="shared" si="45"/>
        <v>622636</v>
      </c>
      <c r="BE66" s="50">
        <f t="shared" si="46"/>
        <v>627447</v>
      </c>
      <c r="BF66" s="50">
        <f t="shared" si="47"/>
        <v>617991</v>
      </c>
      <c r="BH66" s="49">
        <f t="shared" si="109"/>
        <v>3764682</v>
      </c>
      <c r="BI66" s="49">
        <f t="shared" si="105"/>
        <v>3683370</v>
      </c>
      <c r="BJ66" s="49">
        <f t="shared" si="101"/>
        <v>3735816</v>
      </c>
      <c r="BK66" s="49">
        <f t="shared" si="102"/>
        <v>3764682</v>
      </c>
      <c r="BL66" s="49">
        <f t="shared" si="103"/>
        <v>3707946</v>
      </c>
      <c r="BN66" s="23" t="str">
        <f t="shared" si="48"/>
        <v>Mediana estadística</v>
      </c>
      <c r="BO66" s="49">
        <f t="shared" si="49"/>
        <v>3683370</v>
      </c>
      <c r="BQ66" s="48"/>
    </row>
    <row r="67" spans="2:69" ht="18.75" x14ac:dyDescent="0.25">
      <c r="B67" s="14">
        <v>57</v>
      </c>
      <c r="C67" s="41" t="s">
        <v>190</v>
      </c>
      <c r="D67" s="12" t="s">
        <v>68</v>
      </c>
      <c r="E67" s="24" t="s">
        <v>69</v>
      </c>
      <c r="F67" s="8" t="s">
        <v>42</v>
      </c>
      <c r="G67" s="27">
        <v>8</v>
      </c>
      <c r="H67" s="25">
        <v>532000</v>
      </c>
      <c r="I67" s="9">
        <f t="shared" si="84"/>
        <v>4256000</v>
      </c>
      <c r="J67" s="25">
        <v>750000</v>
      </c>
      <c r="K67" s="9">
        <f t="shared" si="106"/>
        <v>6000000</v>
      </c>
      <c r="L67" s="25">
        <v>600000</v>
      </c>
      <c r="M67" s="9">
        <f t="shared" si="86"/>
        <v>4800000</v>
      </c>
      <c r="N67" s="25">
        <v>800000</v>
      </c>
      <c r="O67" s="9">
        <f t="shared" si="87"/>
        <v>6400000</v>
      </c>
      <c r="P67" s="25">
        <v>610939.49</v>
      </c>
      <c r="Q67" s="9">
        <f t="shared" si="88"/>
        <v>4887515.92</v>
      </c>
      <c r="R67" s="45">
        <v>357755</v>
      </c>
      <c r="S67" s="9">
        <f t="shared" si="104"/>
        <v>2862040</v>
      </c>
      <c r="T67" s="25"/>
      <c r="U67" s="9">
        <f t="shared" si="89"/>
        <v>0</v>
      </c>
      <c r="V67" s="25"/>
      <c r="W67" s="9">
        <f t="shared" si="90"/>
        <v>0</v>
      </c>
      <c r="X67" s="25"/>
      <c r="Y67" s="9">
        <f t="shared" si="91"/>
        <v>0</v>
      </c>
      <c r="AA67" s="47">
        <f t="shared" si="33"/>
        <v>532000</v>
      </c>
      <c r="AB67" s="47">
        <f t="shared" si="34"/>
        <v>750000</v>
      </c>
      <c r="AC67" s="47">
        <f t="shared" si="35"/>
        <v>600000</v>
      </c>
      <c r="AD67" s="47">
        <f t="shared" si="36"/>
        <v>800000</v>
      </c>
      <c r="AE67" s="47">
        <f t="shared" si="37"/>
        <v>610939.49</v>
      </c>
      <c r="AF67" s="47">
        <f t="shared" si="38"/>
        <v>357755</v>
      </c>
      <c r="AG67" s="18">
        <f t="shared" si="39"/>
        <v>0</v>
      </c>
      <c r="AH67" s="18">
        <f t="shared" si="40"/>
        <v>0</v>
      </c>
      <c r="AI67" s="18">
        <f t="shared" si="41"/>
        <v>0</v>
      </c>
      <c r="AJ67" s="26"/>
      <c r="AK67" s="18" cm="1">
        <f t="array" ref="AK67">+MIN(IF(AA67:AI67&gt;0,AA67:AI67))</f>
        <v>357755</v>
      </c>
      <c r="AL67" s="18" cm="1">
        <f t="array" ref="AL67">MAX(IF(AA67:AI67&gt;0,AA67:AI67))</f>
        <v>800000</v>
      </c>
      <c r="AM67" s="19" cm="1">
        <f t="array" ref="AM67">AVERAGE(IF(AA67:AI67&gt;0,AA67:AI67))</f>
        <v>608449.08166666667</v>
      </c>
      <c r="AN67" s="19" cm="1">
        <f t="array" ref="AN67">STDEVA(IF(AA67:AI67&gt;0,AA67:AI67))</f>
        <v>158428.52683806658</v>
      </c>
      <c r="AO67" s="19">
        <f t="shared" si="42"/>
        <v>450020.55482860008</v>
      </c>
      <c r="AP67" s="19">
        <f t="shared" si="43"/>
        <v>766877.6085047333</v>
      </c>
      <c r="AQ67" s="26"/>
      <c r="AR67" s="19">
        <f t="shared" si="92"/>
        <v>532000</v>
      </c>
      <c r="AS67" s="19">
        <f t="shared" si="93"/>
        <v>750000</v>
      </c>
      <c r="AT67" s="19">
        <f t="shared" si="94"/>
        <v>600000</v>
      </c>
      <c r="AU67" s="19" t="str">
        <f t="shared" si="95"/>
        <v>NA</v>
      </c>
      <c r="AV67" s="19">
        <f t="shared" si="96"/>
        <v>610939.49</v>
      </c>
      <c r="AW67" s="19" t="str">
        <f t="shared" si="97"/>
        <v>NA</v>
      </c>
      <c r="AX67" s="19" t="str">
        <f t="shared" si="98"/>
        <v>NA</v>
      </c>
      <c r="AY67" s="19" t="str">
        <f t="shared" si="99"/>
        <v>NA</v>
      </c>
      <c r="AZ67" s="19" t="str">
        <f t="shared" si="100"/>
        <v>NA</v>
      </c>
      <c r="BB67" s="50">
        <f t="shared" si="50"/>
        <v>623235</v>
      </c>
      <c r="BC67" s="50">
        <f t="shared" si="44"/>
        <v>605470</v>
      </c>
      <c r="BD67" s="50">
        <f t="shared" si="45"/>
        <v>618416</v>
      </c>
      <c r="BE67" s="50">
        <f t="shared" si="46"/>
        <v>623235</v>
      </c>
      <c r="BF67" s="50">
        <f t="shared" si="47"/>
        <v>613824</v>
      </c>
      <c r="BH67" s="49">
        <f t="shared" si="109"/>
        <v>4985880</v>
      </c>
      <c r="BI67" s="49">
        <f t="shared" si="105"/>
        <v>4843760</v>
      </c>
      <c r="BJ67" s="49">
        <f t="shared" si="101"/>
        <v>4947328</v>
      </c>
      <c r="BK67" s="49">
        <f t="shared" si="102"/>
        <v>4985880</v>
      </c>
      <c r="BL67" s="49">
        <f t="shared" si="103"/>
        <v>4910592</v>
      </c>
      <c r="BN67" s="23" t="str">
        <f t="shared" si="48"/>
        <v>Mediana estadística</v>
      </c>
      <c r="BO67" s="49">
        <f t="shared" si="49"/>
        <v>4843760</v>
      </c>
      <c r="BQ67" s="48"/>
    </row>
    <row r="68" spans="2:69" ht="37.5" x14ac:dyDescent="0.25">
      <c r="B68" s="14">
        <v>58</v>
      </c>
      <c r="C68" s="41" t="s">
        <v>191</v>
      </c>
      <c r="D68" s="12" t="s">
        <v>71</v>
      </c>
      <c r="E68" s="24" t="s">
        <v>72</v>
      </c>
      <c r="F68" s="8" t="s">
        <v>42</v>
      </c>
      <c r="G68" s="27">
        <v>8</v>
      </c>
      <c r="H68" s="25">
        <v>532000</v>
      </c>
      <c r="I68" s="9">
        <f t="shared" si="84"/>
        <v>4256000</v>
      </c>
      <c r="J68" s="25">
        <v>750000</v>
      </c>
      <c r="K68" s="9">
        <f t="shared" si="106"/>
        <v>6000000</v>
      </c>
      <c r="L68" s="25">
        <v>600000</v>
      </c>
      <c r="M68" s="9">
        <f t="shared" si="86"/>
        <v>4800000</v>
      </c>
      <c r="N68" s="25">
        <v>800000</v>
      </c>
      <c r="O68" s="9">
        <f t="shared" si="87"/>
        <v>6400000</v>
      </c>
      <c r="P68" s="25">
        <v>595406.42000000004</v>
      </c>
      <c r="Q68" s="9">
        <f t="shared" si="88"/>
        <v>4763251.3600000003</v>
      </c>
      <c r="R68" s="45">
        <v>329135</v>
      </c>
      <c r="S68" s="9">
        <f t="shared" si="104"/>
        <v>2633080</v>
      </c>
      <c r="T68" s="25"/>
      <c r="U68" s="9">
        <f t="shared" si="89"/>
        <v>0</v>
      </c>
      <c r="V68" s="25"/>
      <c r="W68" s="9">
        <f t="shared" si="90"/>
        <v>0</v>
      </c>
      <c r="X68" s="25"/>
      <c r="Y68" s="9">
        <f t="shared" si="91"/>
        <v>0</v>
      </c>
      <c r="AA68" s="47">
        <f t="shared" si="33"/>
        <v>532000</v>
      </c>
      <c r="AB68" s="47">
        <f t="shared" si="34"/>
        <v>750000</v>
      </c>
      <c r="AC68" s="47">
        <f t="shared" si="35"/>
        <v>600000</v>
      </c>
      <c r="AD68" s="47">
        <f t="shared" si="36"/>
        <v>800000</v>
      </c>
      <c r="AE68" s="47">
        <f t="shared" si="37"/>
        <v>595406.42000000004</v>
      </c>
      <c r="AF68" s="47">
        <f t="shared" si="38"/>
        <v>329135</v>
      </c>
      <c r="AG68" s="18">
        <f t="shared" si="39"/>
        <v>0</v>
      </c>
      <c r="AH68" s="18">
        <f t="shared" si="40"/>
        <v>0</v>
      </c>
      <c r="AI68" s="18">
        <f t="shared" si="41"/>
        <v>0</v>
      </c>
      <c r="AJ68" s="26"/>
      <c r="AK68" s="18" cm="1">
        <f t="array" ref="AK68">+MIN(IF(AA68:AI68&gt;0,AA68:AI68))</f>
        <v>329135</v>
      </c>
      <c r="AL68" s="18" cm="1">
        <f t="array" ref="AL68">MAX(IF(AA68:AI68&gt;0,AA68:AI68))</f>
        <v>800000</v>
      </c>
      <c r="AM68" s="19" cm="1">
        <f t="array" ref="AM68">AVERAGE(IF(AA68:AI68&gt;0,AA68:AI68))</f>
        <v>601090.23666666669</v>
      </c>
      <c r="AN68" s="19" cm="1">
        <f t="array" ref="AN68">STDEVA(IF(AA68:AI68&gt;0,AA68:AI68))</f>
        <v>167634.01653977067</v>
      </c>
      <c r="AO68" s="19">
        <f t="shared" si="42"/>
        <v>433456.22012689605</v>
      </c>
      <c r="AP68" s="19">
        <f t="shared" si="43"/>
        <v>768724.25320643734</v>
      </c>
      <c r="AQ68" s="26"/>
      <c r="AR68" s="19">
        <f t="shared" si="92"/>
        <v>532000</v>
      </c>
      <c r="AS68" s="19">
        <f t="shared" si="93"/>
        <v>750000</v>
      </c>
      <c r="AT68" s="19">
        <f t="shared" si="94"/>
        <v>600000</v>
      </c>
      <c r="AU68" s="19" t="str">
        <f t="shared" si="95"/>
        <v>NA</v>
      </c>
      <c r="AV68" s="19">
        <f t="shared" si="96"/>
        <v>595406.42000000004</v>
      </c>
      <c r="AW68" s="19" t="str">
        <f t="shared" si="97"/>
        <v>NA</v>
      </c>
      <c r="AX68" s="19" t="str">
        <f t="shared" si="98"/>
        <v>NA</v>
      </c>
      <c r="AY68" s="19" t="str">
        <f t="shared" si="99"/>
        <v>NA</v>
      </c>
      <c r="AZ68" s="19" t="str">
        <f t="shared" si="100"/>
        <v>NA</v>
      </c>
      <c r="BB68" s="50">
        <f t="shared" si="50"/>
        <v>619352</v>
      </c>
      <c r="BC68" s="50">
        <f t="shared" si="44"/>
        <v>597703</v>
      </c>
      <c r="BD68" s="50">
        <f t="shared" si="45"/>
        <v>614447</v>
      </c>
      <c r="BE68" s="50">
        <f t="shared" si="46"/>
        <v>619352</v>
      </c>
      <c r="BF68" s="50">
        <f t="shared" si="47"/>
        <v>609828</v>
      </c>
      <c r="BH68" s="49">
        <f t="shared" si="109"/>
        <v>4954816</v>
      </c>
      <c r="BI68" s="49">
        <f t="shared" si="105"/>
        <v>4781624</v>
      </c>
      <c r="BJ68" s="49">
        <f t="shared" si="101"/>
        <v>4915576</v>
      </c>
      <c r="BK68" s="49">
        <f t="shared" si="102"/>
        <v>4954816</v>
      </c>
      <c r="BL68" s="49">
        <f t="shared" si="103"/>
        <v>4878624</v>
      </c>
      <c r="BN68" s="23" t="str">
        <f t="shared" si="48"/>
        <v>Mediana estadística</v>
      </c>
      <c r="BO68" s="49">
        <f t="shared" si="49"/>
        <v>4781624</v>
      </c>
      <c r="BQ68" s="48"/>
    </row>
    <row r="69" spans="2:69" ht="37.5" x14ac:dyDescent="0.25">
      <c r="B69" s="14">
        <v>59</v>
      </c>
      <c r="C69" s="41" t="s">
        <v>192</v>
      </c>
      <c r="D69" s="12" t="s">
        <v>74</v>
      </c>
      <c r="E69" s="24" t="s">
        <v>75</v>
      </c>
      <c r="F69" s="8" t="s">
        <v>42</v>
      </c>
      <c r="G69" s="27">
        <v>1</v>
      </c>
      <c r="H69" s="25">
        <v>532000</v>
      </c>
      <c r="I69" s="9">
        <f t="shared" si="84"/>
        <v>532000</v>
      </c>
      <c r="J69" s="25">
        <v>750000</v>
      </c>
      <c r="K69" s="9">
        <f t="shared" si="106"/>
        <v>750000</v>
      </c>
      <c r="L69" s="25">
        <v>600000</v>
      </c>
      <c r="M69" s="9">
        <f t="shared" si="86"/>
        <v>600000</v>
      </c>
      <c r="N69" s="25">
        <v>800000</v>
      </c>
      <c r="O69" s="9">
        <f t="shared" si="87"/>
        <v>800000</v>
      </c>
      <c r="P69" s="25">
        <v>532373.73</v>
      </c>
      <c r="Q69" s="9">
        <f t="shared" si="88"/>
        <v>532373.73</v>
      </c>
      <c r="R69" s="45">
        <v>429306</v>
      </c>
      <c r="S69" s="9">
        <f t="shared" si="104"/>
        <v>429306</v>
      </c>
      <c r="T69" s="25"/>
      <c r="U69" s="9">
        <f t="shared" si="89"/>
        <v>0</v>
      </c>
      <c r="V69" s="25"/>
      <c r="W69" s="9">
        <f t="shared" si="90"/>
        <v>0</v>
      </c>
      <c r="X69" s="25"/>
      <c r="Y69" s="9">
        <f t="shared" si="91"/>
        <v>0</v>
      </c>
      <c r="AA69" s="47">
        <f t="shared" si="33"/>
        <v>532000</v>
      </c>
      <c r="AB69" s="47">
        <f t="shared" si="34"/>
        <v>750000</v>
      </c>
      <c r="AC69" s="47">
        <f t="shared" si="35"/>
        <v>600000</v>
      </c>
      <c r="AD69" s="47">
        <f t="shared" si="36"/>
        <v>800000</v>
      </c>
      <c r="AE69" s="47">
        <f t="shared" si="37"/>
        <v>532373.73</v>
      </c>
      <c r="AF69" s="47">
        <f t="shared" si="38"/>
        <v>429306</v>
      </c>
      <c r="AG69" s="18">
        <f t="shared" si="39"/>
        <v>0</v>
      </c>
      <c r="AH69" s="18">
        <f t="shared" si="40"/>
        <v>0</v>
      </c>
      <c r="AI69" s="18">
        <f t="shared" si="41"/>
        <v>0</v>
      </c>
      <c r="AJ69" s="26"/>
      <c r="AK69" s="18" cm="1">
        <f t="array" ref="AK69">+MIN(IF(AA69:AI69&gt;0,AA69:AI69))</f>
        <v>429306</v>
      </c>
      <c r="AL69" s="18" cm="1">
        <f t="array" ref="AL69">MAX(IF(AA69:AI69&gt;0,AA69:AI69))</f>
        <v>800000</v>
      </c>
      <c r="AM69" s="19" cm="1">
        <f t="array" ref="AM69">AVERAGE(IF(AA69:AI69&gt;0,AA69:AI69))</f>
        <v>607279.95499999996</v>
      </c>
      <c r="AN69" s="19" cm="1">
        <f t="array" ref="AN69">STDEVA(IF(AA69:AI69&gt;0,AA69:AI69))</f>
        <v>141785.58993162937</v>
      </c>
      <c r="AO69" s="19">
        <f t="shared" si="42"/>
        <v>465494.36506837059</v>
      </c>
      <c r="AP69" s="19">
        <f t="shared" si="43"/>
        <v>749065.54493162932</v>
      </c>
      <c r="AQ69" s="26"/>
      <c r="AR69" s="19">
        <f t="shared" si="92"/>
        <v>532000</v>
      </c>
      <c r="AS69" s="19" t="str">
        <f t="shared" si="93"/>
        <v>NA</v>
      </c>
      <c r="AT69" s="19">
        <f t="shared" si="94"/>
        <v>600000</v>
      </c>
      <c r="AU69" s="19" t="str">
        <f t="shared" si="95"/>
        <v>NA</v>
      </c>
      <c r="AV69" s="19">
        <f t="shared" si="96"/>
        <v>532373.73</v>
      </c>
      <c r="AW69" s="19" t="str">
        <f t="shared" si="97"/>
        <v>NA</v>
      </c>
      <c r="AX69" s="19" t="str">
        <f t="shared" si="98"/>
        <v>NA</v>
      </c>
      <c r="AY69" s="19" t="str">
        <f t="shared" si="99"/>
        <v>NA</v>
      </c>
      <c r="AZ69" s="19" t="str">
        <f t="shared" si="100"/>
        <v>NA</v>
      </c>
      <c r="BB69" s="50">
        <f t="shared" si="50"/>
        <v>554791</v>
      </c>
      <c r="BC69" s="50">
        <f t="shared" si="44"/>
        <v>532374</v>
      </c>
      <c r="BD69" s="50">
        <f t="shared" si="45"/>
        <v>553894</v>
      </c>
      <c r="BE69" s="50">
        <f t="shared" si="46"/>
        <v>554791</v>
      </c>
      <c r="BF69" s="50">
        <f t="shared" si="47"/>
        <v>553021</v>
      </c>
      <c r="BH69" s="49">
        <f t="shared" si="109"/>
        <v>554791</v>
      </c>
      <c r="BI69" s="49">
        <f t="shared" si="105"/>
        <v>532374</v>
      </c>
      <c r="BJ69" s="49">
        <f t="shared" si="101"/>
        <v>553894</v>
      </c>
      <c r="BK69" s="49">
        <f t="shared" si="102"/>
        <v>554791</v>
      </c>
      <c r="BL69" s="49">
        <f t="shared" si="103"/>
        <v>553021</v>
      </c>
      <c r="BN69" s="23" t="str">
        <f t="shared" si="48"/>
        <v>Mediana estadística</v>
      </c>
      <c r="BO69" s="49">
        <f t="shared" si="49"/>
        <v>532374</v>
      </c>
      <c r="BQ69" s="48"/>
    </row>
    <row r="70" spans="2:69" ht="25.5" customHeight="1" x14ac:dyDescent="0.25">
      <c r="B70" s="14">
        <v>60</v>
      </c>
      <c r="C70" s="41" t="s">
        <v>193</v>
      </c>
      <c r="D70" s="12" t="s">
        <v>77</v>
      </c>
      <c r="E70" s="24" t="s">
        <v>78</v>
      </c>
      <c r="F70" s="8" t="s">
        <v>42</v>
      </c>
      <c r="G70" s="27">
        <v>16</v>
      </c>
      <c r="H70" s="25">
        <v>532000</v>
      </c>
      <c r="I70" s="9">
        <f t="shared" si="84"/>
        <v>8512000</v>
      </c>
      <c r="J70" s="25">
        <v>750000</v>
      </c>
      <c r="K70" s="9">
        <f t="shared" si="106"/>
        <v>12000000</v>
      </c>
      <c r="L70" s="25">
        <v>600000</v>
      </c>
      <c r="M70" s="9">
        <f t="shared" si="86"/>
        <v>9600000</v>
      </c>
      <c r="N70" s="25">
        <v>800000</v>
      </c>
      <c r="O70" s="9">
        <f t="shared" si="87"/>
        <v>12800000</v>
      </c>
      <c r="P70" s="25">
        <v>589054.34000000008</v>
      </c>
      <c r="Q70" s="9">
        <f t="shared" si="88"/>
        <v>9424869.4400000013</v>
      </c>
      <c r="R70" s="45">
        <v>357755</v>
      </c>
      <c r="S70" s="9">
        <f t="shared" si="104"/>
        <v>5724080</v>
      </c>
      <c r="T70" s="25"/>
      <c r="U70" s="9">
        <f t="shared" si="89"/>
        <v>0</v>
      </c>
      <c r="V70" s="25"/>
      <c r="W70" s="9">
        <f t="shared" si="90"/>
        <v>0</v>
      </c>
      <c r="X70" s="25"/>
      <c r="Y70" s="9">
        <f t="shared" si="91"/>
        <v>0</v>
      </c>
      <c r="AA70" s="47">
        <f t="shared" si="33"/>
        <v>532000</v>
      </c>
      <c r="AB70" s="47">
        <f t="shared" si="34"/>
        <v>750000</v>
      </c>
      <c r="AC70" s="47">
        <f t="shared" si="35"/>
        <v>600000</v>
      </c>
      <c r="AD70" s="47">
        <f t="shared" si="36"/>
        <v>800000</v>
      </c>
      <c r="AE70" s="47">
        <f t="shared" si="37"/>
        <v>589054.34000000008</v>
      </c>
      <c r="AF70" s="47">
        <f t="shared" si="38"/>
        <v>357755</v>
      </c>
      <c r="AG70" s="18">
        <f t="shared" si="39"/>
        <v>0</v>
      </c>
      <c r="AH70" s="18">
        <f t="shared" si="40"/>
        <v>0</v>
      </c>
      <c r="AI70" s="18">
        <f t="shared" si="41"/>
        <v>0</v>
      </c>
      <c r="AJ70" s="26"/>
      <c r="AK70" s="18" cm="1">
        <f t="array" ref="AK70">+MIN(IF(AA70:AI70&gt;0,AA70:AI70))</f>
        <v>357755</v>
      </c>
      <c r="AL70" s="18" cm="1">
        <f t="array" ref="AL70">MAX(IF(AA70:AI70&gt;0,AA70:AI70))</f>
        <v>800000</v>
      </c>
      <c r="AM70" s="19" cm="1">
        <f t="array" ref="AM70">AVERAGE(IF(AA70:AI70&gt;0,AA70:AI70))</f>
        <v>604801.55666666664</v>
      </c>
      <c r="AN70" s="19" cm="1">
        <f t="array" ref="AN70">STDEVA(IF(AA70:AI70&gt;0,AA70:AI70))</f>
        <v>158611.54927639847</v>
      </c>
      <c r="AO70" s="19">
        <f t="shared" si="42"/>
        <v>446190.00739026815</v>
      </c>
      <c r="AP70" s="19">
        <f t="shared" si="43"/>
        <v>763413.10594306514</v>
      </c>
      <c r="AQ70" s="26"/>
      <c r="AR70" s="19">
        <f t="shared" si="92"/>
        <v>532000</v>
      </c>
      <c r="AS70" s="19">
        <f t="shared" si="93"/>
        <v>750000</v>
      </c>
      <c r="AT70" s="19">
        <f t="shared" si="94"/>
        <v>600000</v>
      </c>
      <c r="AU70" s="19" t="str">
        <f t="shared" si="95"/>
        <v>NA</v>
      </c>
      <c r="AV70" s="19">
        <f t="shared" si="96"/>
        <v>589054.34000000008</v>
      </c>
      <c r="AW70" s="19" t="str">
        <f t="shared" si="97"/>
        <v>NA</v>
      </c>
      <c r="AX70" s="19" t="str">
        <f t="shared" si="98"/>
        <v>NA</v>
      </c>
      <c r="AY70" s="19" t="str">
        <f t="shared" si="99"/>
        <v>NA</v>
      </c>
      <c r="AZ70" s="19" t="str">
        <f t="shared" si="100"/>
        <v>NA</v>
      </c>
      <c r="BB70" s="50">
        <f t="shared" si="50"/>
        <v>617764</v>
      </c>
      <c r="BC70" s="50">
        <f t="shared" si="44"/>
        <v>594527</v>
      </c>
      <c r="BD70" s="50">
        <f t="shared" si="45"/>
        <v>612802</v>
      </c>
      <c r="BE70" s="50">
        <f t="shared" si="46"/>
        <v>617764</v>
      </c>
      <c r="BF70" s="50">
        <f t="shared" si="47"/>
        <v>608149</v>
      </c>
      <c r="BH70" s="49">
        <f t="shared" si="109"/>
        <v>9884224</v>
      </c>
      <c r="BI70" s="49">
        <f t="shared" si="105"/>
        <v>9512432</v>
      </c>
      <c r="BJ70" s="49">
        <f t="shared" si="101"/>
        <v>9804832</v>
      </c>
      <c r="BK70" s="49">
        <f t="shared" si="102"/>
        <v>9884224</v>
      </c>
      <c r="BL70" s="49">
        <f t="shared" si="103"/>
        <v>9730384</v>
      </c>
      <c r="BN70" s="23" t="str">
        <f t="shared" si="48"/>
        <v>Mediana estadística</v>
      </c>
      <c r="BO70" s="49">
        <f t="shared" si="49"/>
        <v>9512432</v>
      </c>
      <c r="BQ70" s="48"/>
    </row>
    <row r="71" spans="2:69" ht="37.5" x14ac:dyDescent="0.25">
      <c r="B71" s="14">
        <v>61</v>
      </c>
      <c r="C71" s="40" t="s">
        <v>194</v>
      </c>
      <c r="D71" s="7" t="s">
        <v>80</v>
      </c>
      <c r="E71" s="24" t="s">
        <v>81</v>
      </c>
      <c r="F71" s="8" t="s">
        <v>42</v>
      </c>
      <c r="G71" s="27">
        <v>5</v>
      </c>
      <c r="H71" s="25">
        <v>532000</v>
      </c>
      <c r="I71" s="9">
        <f>+G71*H71</f>
        <v>2660000</v>
      </c>
      <c r="J71" s="25">
        <v>750000</v>
      </c>
      <c r="K71" s="9">
        <f>+G71*J71</f>
        <v>3750000</v>
      </c>
      <c r="L71" s="25">
        <v>600000</v>
      </c>
      <c r="M71" s="9">
        <f>+G71*L71</f>
        <v>3000000</v>
      </c>
      <c r="N71" s="25">
        <v>800000</v>
      </c>
      <c r="O71" s="9">
        <f>+G71*N71</f>
        <v>4000000</v>
      </c>
      <c r="P71" s="25">
        <v>631804.53</v>
      </c>
      <c r="Q71" s="9">
        <f>+G71*P71</f>
        <v>3159022.6500000004</v>
      </c>
      <c r="R71" s="45">
        <v>286204</v>
      </c>
      <c r="S71" s="9">
        <f>G71*R71</f>
        <v>1431020</v>
      </c>
      <c r="T71" s="25"/>
      <c r="U71" s="9">
        <f>+G71*T71</f>
        <v>0</v>
      </c>
      <c r="V71" s="25"/>
      <c r="W71" s="9">
        <f>+G71*V71</f>
        <v>0</v>
      </c>
      <c r="X71" s="25"/>
      <c r="Y71" s="9">
        <f>+G71*X71</f>
        <v>0</v>
      </c>
      <c r="AA71" s="47">
        <f t="shared" si="33"/>
        <v>532000</v>
      </c>
      <c r="AB71" s="47">
        <f t="shared" si="34"/>
        <v>750000</v>
      </c>
      <c r="AC71" s="47">
        <f t="shared" si="35"/>
        <v>600000</v>
      </c>
      <c r="AD71" s="47">
        <f t="shared" si="36"/>
        <v>800000</v>
      </c>
      <c r="AE71" s="47">
        <f t="shared" si="37"/>
        <v>631804.53</v>
      </c>
      <c r="AF71" s="47">
        <f t="shared" si="38"/>
        <v>286204</v>
      </c>
      <c r="AG71" s="18">
        <f t="shared" si="39"/>
        <v>0</v>
      </c>
      <c r="AH71" s="18">
        <f t="shared" si="40"/>
        <v>0</v>
      </c>
      <c r="AI71" s="18">
        <f t="shared" si="41"/>
        <v>0</v>
      </c>
      <c r="AJ71" s="26"/>
      <c r="AK71" s="18" cm="1">
        <f t="array" ref="AK71">+MIN(IF(AA71:AI71&gt;0,AA71:AI71))</f>
        <v>286204</v>
      </c>
      <c r="AL71" s="18" cm="1">
        <f t="array" ref="AL71">MAX(IF(AA71:AI71&gt;0,AA71:AI71))</f>
        <v>800000</v>
      </c>
      <c r="AM71" s="19" cm="1">
        <f t="array" ref="AM71">AVERAGE(IF(AA71:AI71&gt;0,AA71:AI71))</f>
        <v>600001.42166666675</v>
      </c>
      <c r="AN71" s="19" cm="1">
        <f t="array" ref="AN71">STDEVA(IF(AA71:AI71&gt;0,AA71:AI71))</f>
        <v>182539.56159276477</v>
      </c>
      <c r="AO71" s="19">
        <f t="shared" si="42"/>
        <v>417461.86007390195</v>
      </c>
      <c r="AP71" s="19">
        <f t="shared" si="43"/>
        <v>782540.98325943155</v>
      </c>
      <c r="AQ71" s="26"/>
      <c r="AR71" s="19">
        <f t="shared" ref="AR71:AR101" si="110">IF(AA71&gt;$AO71,IF(AA71&lt;$AP71,AA71,"NA"),"NA")</f>
        <v>532000</v>
      </c>
      <c r="AS71" s="19">
        <f t="shared" si="93"/>
        <v>750000</v>
      </c>
      <c r="AT71" s="19">
        <f t="shared" si="94"/>
        <v>600000</v>
      </c>
      <c r="AU71" s="19" t="str">
        <f t="shared" si="95"/>
        <v>NA</v>
      </c>
      <c r="AV71" s="19">
        <f t="shared" si="96"/>
        <v>631804.53</v>
      </c>
      <c r="AW71" s="19" t="str">
        <f t="shared" si="97"/>
        <v>NA</v>
      </c>
      <c r="AX71" s="19" t="str">
        <f t="shared" si="98"/>
        <v>NA</v>
      </c>
      <c r="AY71" s="19" t="str">
        <f t="shared" si="99"/>
        <v>NA</v>
      </c>
      <c r="AZ71" s="19" t="str">
        <f t="shared" si="100"/>
        <v>NA</v>
      </c>
      <c r="BB71" s="50">
        <f t="shared" si="50"/>
        <v>628451</v>
      </c>
      <c r="BC71" s="50">
        <f t="shared" si="44"/>
        <v>615902</v>
      </c>
      <c r="BD71" s="50">
        <f t="shared" si="45"/>
        <v>623630</v>
      </c>
      <c r="BE71" s="50">
        <f t="shared" si="46"/>
        <v>628451</v>
      </c>
      <c r="BF71" s="50">
        <f t="shared" si="47"/>
        <v>618959</v>
      </c>
      <c r="BH71" s="49">
        <f>+BB71*G71</f>
        <v>3142255</v>
      </c>
      <c r="BI71" s="49">
        <f>+BC71*G71</f>
        <v>3079510</v>
      </c>
      <c r="BJ71" s="49">
        <f>+BD71*G71</f>
        <v>3118150</v>
      </c>
      <c r="BK71" s="49">
        <f>+BE71*G71</f>
        <v>3142255</v>
      </c>
      <c r="BL71" s="49">
        <f>+BF71*G71</f>
        <v>3094795</v>
      </c>
      <c r="BN71" s="23" t="str">
        <f t="shared" si="48"/>
        <v>Mediana estadística</v>
      </c>
      <c r="BO71" s="49">
        <f t="shared" si="49"/>
        <v>3079510</v>
      </c>
      <c r="BQ71" s="48"/>
    </row>
    <row r="72" spans="2:69" ht="37.5" x14ac:dyDescent="0.25">
      <c r="B72" s="14">
        <v>62</v>
      </c>
      <c r="C72" s="40" t="s">
        <v>195</v>
      </c>
      <c r="D72" s="7" t="s">
        <v>83</v>
      </c>
      <c r="E72" s="24" t="s">
        <v>84</v>
      </c>
      <c r="F72" s="8" t="s">
        <v>42</v>
      </c>
      <c r="G72" s="27">
        <v>4</v>
      </c>
      <c r="H72" s="25">
        <v>532000</v>
      </c>
      <c r="I72" s="9">
        <f t="shared" ref="I72:I82" si="111">+G72*H72</f>
        <v>2128000</v>
      </c>
      <c r="J72" s="25">
        <v>750000</v>
      </c>
      <c r="K72" s="9">
        <f t="shared" ref="K72" si="112">+G72*J72</f>
        <v>3000000</v>
      </c>
      <c r="L72" s="25">
        <v>600000</v>
      </c>
      <c r="M72" s="9">
        <f t="shared" ref="M72:M82" si="113">+G72*L72</f>
        <v>2400000</v>
      </c>
      <c r="N72" s="25">
        <v>800000</v>
      </c>
      <c r="O72" s="9">
        <f t="shared" ref="O72:O82" si="114">+G72*N72</f>
        <v>3200000</v>
      </c>
      <c r="P72" s="25">
        <v>553091.14</v>
      </c>
      <c r="Q72" s="9">
        <f t="shared" ref="Q72:Q82" si="115">+G72*P72</f>
        <v>2212364.56</v>
      </c>
      <c r="R72" s="45">
        <v>357755</v>
      </c>
      <c r="S72" s="9">
        <f t="shared" ref="S72:S82" si="116">G72*R72</f>
        <v>1431020</v>
      </c>
      <c r="T72" s="25"/>
      <c r="U72" s="9">
        <f t="shared" ref="U72:U82" si="117">+G72*T72</f>
        <v>0</v>
      </c>
      <c r="V72" s="25"/>
      <c r="W72" s="9">
        <f t="shared" ref="W72:W82" si="118">+G72*V72</f>
        <v>0</v>
      </c>
      <c r="X72" s="25"/>
      <c r="Y72" s="9">
        <f t="shared" ref="Y72:Y82" si="119">+G72*X72</f>
        <v>0</v>
      </c>
      <c r="AA72" s="47">
        <f t="shared" si="33"/>
        <v>532000</v>
      </c>
      <c r="AB72" s="47">
        <f t="shared" si="34"/>
        <v>750000</v>
      </c>
      <c r="AC72" s="47">
        <f t="shared" si="35"/>
        <v>600000</v>
      </c>
      <c r="AD72" s="47">
        <f t="shared" si="36"/>
        <v>800000</v>
      </c>
      <c r="AE72" s="47">
        <f t="shared" si="37"/>
        <v>553091.14</v>
      </c>
      <c r="AF72" s="47">
        <f t="shared" si="38"/>
        <v>357755</v>
      </c>
      <c r="AG72" s="18">
        <f t="shared" si="39"/>
        <v>0</v>
      </c>
      <c r="AH72" s="18">
        <f t="shared" si="40"/>
        <v>0</v>
      </c>
      <c r="AI72" s="18">
        <f t="shared" si="41"/>
        <v>0</v>
      </c>
      <c r="AJ72" s="26"/>
      <c r="AK72" s="18" cm="1">
        <f t="array" ref="AK72">+MIN(IF(AA72:AI72&gt;0,AA72:AI72))</f>
        <v>357755</v>
      </c>
      <c r="AL72" s="18" cm="1">
        <f t="array" ref="AL72">MAX(IF(AA72:AI72&gt;0,AA72:AI72))</f>
        <v>800000</v>
      </c>
      <c r="AM72" s="19" cm="1">
        <f t="array" ref="AM72">AVERAGE(IF(AA72:AI72&gt;0,AA72:AI72))</f>
        <v>598807.69000000006</v>
      </c>
      <c r="AN72" s="19" cm="1">
        <f t="array" ref="AN72">STDEVA(IF(AA72:AI72&gt;0,AA72:AI72))</f>
        <v>159999.09471786572</v>
      </c>
      <c r="AO72" s="19">
        <f t="shared" si="42"/>
        <v>438808.59528213437</v>
      </c>
      <c r="AP72" s="19">
        <f t="shared" si="43"/>
        <v>758806.78471786575</v>
      </c>
      <c r="AQ72" s="26"/>
      <c r="AR72" s="19">
        <f t="shared" si="110"/>
        <v>532000</v>
      </c>
      <c r="AS72" s="19">
        <f t="shared" si="93"/>
        <v>750000</v>
      </c>
      <c r="AT72" s="19">
        <f t="shared" si="94"/>
        <v>600000</v>
      </c>
      <c r="AU72" s="19" t="str">
        <f t="shared" si="95"/>
        <v>NA</v>
      </c>
      <c r="AV72" s="19">
        <f t="shared" si="96"/>
        <v>553091.14</v>
      </c>
      <c r="AW72" s="19" t="str">
        <f t="shared" si="97"/>
        <v>NA</v>
      </c>
      <c r="AX72" s="19" t="str">
        <f t="shared" si="98"/>
        <v>NA</v>
      </c>
      <c r="AY72" s="19" t="str">
        <f t="shared" si="99"/>
        <v>NA</v>
      </c>
      <c r="AZ72" s="19" t="str">
        <f t="shared" si="100"/>
        <v>NA</v>
      </c>
      <c r="BB72" s="50">
        <f t="shared" si="50"/>
        <v>608773</v>
      </c>
      <c r="BC72" s="50">
        <f t="shared" si="44"/>
        <v>576546</v>
      </c>
      <c r="BD72" s="50">
        <f t="shared" si="45"/>
        <v>603226</v>
      </c>
      <c r="BE72" s="50">
        <f t="shared" si="46"/>
        <v>608773</v>
      </c>
      <c r="BF72" s="50">
        <f t="shared" si="47"/>
        <v>598111</v>
      </c>
      <c r="BH72" s="49">
        <f>+BB72*G72</f>
        <v>2435092</v>
      </c>
      <c r="BI72" s="49">
        <f>+BC72*G72</f>
        <v>2306184</v>
      </c>
      <c r="BJ72" s="49">
        <f t="shared" ref="BJ72:BJ82" si="120">+BD72*G72</f>
        <v>2412904</v>
      </c>
      <c r="BK72" s="49">
        <f t="shared" ref="BK72:BK82" si="121">+BE72*G72</f>
        <v>2435092</v>
      </c>
      <c r="BL72" s="49">
        <f t="shared" ref="BL72:BL82" si="122">+BF72*G72</f>
        <v>2392444</v>
      </c>
      <c r="BN72" s="23" t="str">
        <f t="shared" si="48"/>
        <v>Mediana estadística</v>
      </c>
      <c r="BO72" s="49">
        <f t="shared" si="49"/>
        <v>2306184</v>
      </c>
      <c r="BQ72" s="48"/>
    </row>
    <row r="73" spans="2:69" ht="37.5" x14ac:dyDescent="0.25">
      <c r="B73" s="14">
        <v>63</v>
      </c>
      <c r="C73" s="40" t="s">
        <v>196</v>
      </c>
      <c r="D73" s="7" t="s">
        <v>86</v>
      </c>
      <c r="E73" s="24" t="s">
        <v>87</v>
      </c>
      <c r="F73" s="8" t="s">
        <v>42</v>
      </c>
      <c r="G73" s="27">
        <v>6</v>
      </c>
      <c r="H73" s="25">
        <v>532000</v>
      </c>
      <c r="I73" s="9">
        <f t="shared" si="111"/>
        <v>3192000</v>
      </c>
      <c r="J73" s="25">
        <v>750000</v>
      </c>
      <c r="K73" s="9">
        <f>+G73*J73</f>
        <v>4500000</v>
      </c>
      <c r="L73" s="25">
        <v>600000</v>
      </c>
      <c r="M73" s="9">
        <f t="shared" si="113"/>
        <v>3600000</v>
      </c>
      <c r="N73" s="25">
        <v>800000</v>
      </c>
      <c r="O73" s="9">
        <f t="shared" si="114"/>
        <v>4800000</v>
      </c>
      <c r="P73" s="25">
        <v>623639.66</v>
      </c>
      <c r="Q73" s="9">
        <f t="shared" si="115"/>
        <v>3741837.96</v>
      </c>
      <c r="R73" s="45">
        <v>357755</v>
      </c>
      <c r="S73" s="9">
        <f t="shared" si="116"/>
        <v>2146530</v>
      </c>
      <c r="T73" s="25"/>
      <c r="U73" s="9">
        <f t="shared" si="117"/>
        <v>0</v>
      </c>
      <c r="V73" s="25"/>
      <c r="W73" s="9">
        <f t="shared" si="118"/>
        <v>0</v>
      </c>
      <c r="X73" s="25"/>
      <c r="Y73" s="9">
        <f t="shared" si="119"/>
        <v>0</v>
      </c>
      <c r="AA73" s="47">
        <f t="shared" si="33"/>
        <v>532000</v>
      </c>
      <c r="AB73" s="47">
        <f t="shared" si="34"/>
        <v>750000</v>
      </c>
      <c r="AC73" s="47">
        <f t="shared" si="35"/>
        <v>600000</v>
      </c>
      <c r="AD73" s="47">
        <f t="shared" si="36"/>
        <v>800000</v>
      </c>
      <c r="AE73" s="47">
        <f t="shared" si="37"/>
        <v>623639.66</v>
      </c>
      <c r="AF73" s="47">
        <f t="shared" si="38"/>
        <v>357755</v>
      </c>
      <c r="AG73" s="18">
        <f t="shared" si="39"/>
        <v>0</v>
      </c>
      <c r="AH73" s="18">
        <f t="shared" si="40"/>
        <v>0</v>
      </c>
      <c r="AI73" s="18">
        <f t="shared" si="41"/>
        <v>0</v>
      </c>
      <c r="AJ73" s="26"/>
      <c r="AK73" s="18" cm="1">
        <f t="array" ref="AK73">+MIN(IF(AA73:AI73&gt;0,AA73:AI73))</f>
        <v>357755</v>
      </c>
      <c r="AL73" s="18" cm="1">
        <f t="array" ref="AL73">MAX(IF(AA73:AI73&gt;0,AA73:AI73))</f>
        <v>800000</v>
      </c>
      <c r="AM73" s="19" cm="1">
        <f t="array" ref="AM73">AVERAGE(IF(AA73:AI73&gt;0,AA73:AI73))</f>
        <v>610565.77666666673</v>
      </c>
      <c r="AN73" s="19" cm="1">
        <f t="array" ref="AN73">STDEVA(IF(AA73:AI73&gt;0,AA73:AI73))</f>
        <v>158553.24640668579</v>
      </c>
      <c r="AO73" s="19">
        <f t="shared" si="42"/>
        <v>452012.53025998094</v>
      </c>
      <c r="AP73" s="19">
        <f t="shared" si="43"/>
        <v>769119.02307335252</v>
      </c>
      <c r="AQ73" s="26"/>
      <c r="AR73" s="19">
        <f t="shared" si="110"/>
        <v>532000</v>
      </c>
      <c r="AS73" s="19">
        <f t="shared" si="93"/>
        <v>750000</v>
      </c>
      <c r="AT73" s="19">
        <f t="shared" si="94"/>
        <v>600000</v>
      </c>
      <c r="AU73" s="19" t="str">
        <f t="shared" si="95"/>
        <v>NA</v>
      </c>
      <c r="AV73" s="19">
        <f t="shared" si="96"/>
        <v>623639.66</v>
      </c>
      <c r="AW73" s="19" t="str">
        <f t="shared" si="97"/>
        <v>NA</v>
      </c>
      <c r="AX73" s="19" t="str">
        <f t="shared" si="98"/>
        <v>NA</v>
      </c>
      <c r="AY73" s="19" t="str">
        <f t="shared" si="99"/>
        <v>NA</v>
      </c>
      <c r="AZ73" s="19" t="str">
        <f t="shared" si="100"/>
        <v>NA</v>
      </c>
      <c r="BB73" s="50">
        <f t="shared" si="50"/>
        <v>626410</v>
      </c>
      <c r="BC73" s="50">
        <f t="shared" si="44"/>
        <v>611820</v>
      </c>
      <c r="BD73" s="50">
        <f t="shared" si="45"/>
        <v>621605</v>
      </c>
      <c r="BE73" s="50">
        <f t="shared" si="46"/>
        <v>626410</v>
      </c>
      <c r="BF73" s="50">
        <f t="shared" si="47"/>
        <v>616980</v>
      </c>
      <c r="BH73" s="49">
        <f>+BB73*G73</f>
        <v>3758460</v>
      </c>
      <c r="BI73" s="49">
        <f t="shared" ref="BI73:BI82" si="123">+BC73*G73</f>
        <v>3670920</v>
      </c>
      <c r="BJ73" s="49">
        <f t="shared" si="120"/>
        <v>3729630</v>
      </c>
      <c r="BK73" s="49">
        <f t="shared" si="121"/>
        <v>3758460</v>
      </c>
      <c r="BL73" s="49">
        <f t="shared" si="122"/>
        <v>3701880</v>
      </c>
      <c r="BN73" s="23" t="str">
        <f t="shared" si="48"/>
        <v>Mediana estadística</v>
      </c>
      <c r="BO73" s="49">
        <f t="shared" si="49"/>
        <v>3670920</v>
      </c>
      <c r="BQ73" s="48"/>
    </row>
    <row r="74" spans="2:69" ht="13.5" customHeight="1" x14ac:dyDescent="0.25">
      <c r="B74" s="14">
        <v>64</v>
      </c>
      <c r="C74" s="40" t="s">
        <v>197</v>
      </c>
      <c r="D74" s="7" t="s">
        <v>89</v>
      </c>
      <c r="E74" s="24" t="s">
        <v>90</v>
      </c>
      <c r="F74" s="8" t="s">
        <v>42</v>
      </c>
      <c r="G74" s="27">
        <v>10</v>
      </c>
      <c r="H74" s="25">
        <v>532000</v>
      </c>
      <c r="I74" s="9">
        <f t="shared" si="111"/>
        <v>5320000</v>
      </c>
      <c r="J74" s="25">
        <v>750000</v>
      </c>
      <c r="K74" s="9">
        <f t="shared" ref="K74:K82" si="124">+G74*J74</f>
        <v>7500000</v>
      </c>
      <c r="L74" s="25">
        <v>600000</v>
      </c>
      <c r="M74" s="9">
        <f t="shared" si="113"/>
        <v>6000000</v>
      </c>
      <c r="N74" s="25">
        <v>800000</v>
      </c>
      <c r="O74" s="9">
        <f t="shared" si="114"/>
        <v>8000000</v>
      </c>
      <c r="P74" s="25">
        <v>540703.52</v>
      </c>
      <c r="Q74" s="9">
        <f t="shared" si="115"/>
        <v>5407035.2000000002</v>
      </c>
      <c r="R74" s="45">
        <v>286204</v>
      </c>
      <c r="S74" s="9">
        <f t="shared" si="116"/>
        <v>2862040</v>
      </c>
      <c r="T74" s="25"/>
      <c r="U74" s="9">
        <f t="shared" si="117"/>
        <v>0</v>
      </c>
      <c r="V74" s="25"/>
      <c r="W74" s="9">
        <f t="shared" si="118"/>
        <v>0</v>
      </c>
      <c r="X74" s="25"/>
      <c r="Y74" s="9">
        <f t="shared" si="119"/>
        <v>0</v>
      </c>
      <c r="AA74" s="47">
        <f t="shared" si="33"/>
        <v>532000</v>
      </c>
      <c r="AB74" s="47">
        <f t="shared" si="34"/>
        <v>750000</v>
      </c>
      <c r="AC74" s="47">
        <f t="shared" si="35"/>
        <v>600000</v>
      </c>
      <c r="AD74" s="47">
        <f t="shared" si="36"/>
        <v>800000</v>
      </c>
      <c r="AE74" s="47">
        <f t="shared" si="37"/>
        <v>540703.52</v>
      </c>
      <c r="AF74" s="47">
        <f t="shared" si="38"/>
        <v>286204</v>
      </c>
      <c r="AG74" s="18">
        <f t="shared" si="39"/>
        <v>0</v>
      </c>
      <c r="AH74" s="18">
        <f t="shared" si="40"/>
        <v>0</v>
      </c>
      <c r="AI74" s="18">
        <f t="shared" si="41"/>
        <v>0</v>
      </c>
      <c r="AJ74" s="26"/>
      <c r="AK74" s="18" cm="1">
        <f t="array" ref="AK74">+MIN(IF(AA74:AI74&gt;0,AA74:AI74))</f>
        <v>286204</v>
      </c>
      <c r="AL74" s="18" cm="1">
        <f t="array" ref="AL74">MAX(IF(AA74:AI74&gt;0,AA74:AI74))</f>
        <v>800000</v>
      </c>
      <c r="AM74" s="19" cm="1">
        <f t="array" ref="AM74">AVERAGE(IF(AA74:AI74&gt;0,AA74:AI74))</f>
        <v>584817.92000000004</v>
      </c>
      <c r="AN74" s="19" cm="1">
        <f t="array" ref="AN74">STDEVA(IF(AA74:AI74&gt;0,AA74:AI74))</f>
        <v>183152.95729942888</v>
      </c>
      <c r="AO74" s="19">
        <f t="shared" si="42"/>
        <v>401664.96270057117</v>
      </c>
      <c r="AP74" s="19">
        <f t="shared" si="43"/>
        <v>767970.87729942892</v>
      </c>
      <c r="AQ74" s="26"/>
      <c r="AR74" s="19">
        <f t="shared" si="110"/>
        <v>532000</v>
      </c>
      <c r="AS74" s="19">
        <f t="shared" si="93"/>
        <v>750000</v>
      </c>
      <c r="AT74" s="19">
        <f t="shared" si="94"/>
        <v>600000</v>
      </c>
      <c r="AU74" s="19" t="str">
        <f t="shared" si="95"/>
        <v>NA</v>
      </c>
      <c r="AV74" s="19">
        <f t="shared" si="96"/>
        <v>540703.52</v>
      </c>
      <c r="AW74" s="19" t="str">
        <f t="shared" si="97"/>
        <v>NA</v>
      </c>
      <c r="AX74" s="19" t="str">
        <f t="shared" si="98"/>
        <v>NA</v>
      </c>
      <c r="AY74" s="19" t="str">
        <f t="shared" si="99"/>
        <v>NA</v>
      </c>
      <c r="AZ74" s="19" t="str">
        <f t="shared" si="100"/>
        <v>NA</v>
      </c>
      <c r="BB74" s="50">
        <f t="shared" si="50"/>
        <v>605676</v>
      </c>
      <c r="BC74" s="50">
        <f t="shared" si="44"/>
        <v>570352</v>
      </c>
      <c r="BD74" s="50">
        <f t="shared" si="45"/>
        <v>599820</v>
      </c>
      <c r="BE74" s="50">
        <f t="shared" si="46"/>
        <v>605676</v>
      </c>
      <c r="BF74" s="50">
        <f t="shared" si="47"/>
        <v>594429</v>
      </c>
      <c r="BH74" s="49">
        <f t="shared" ref="BH74" si="125">+BB74*G74</f>
        <v>6056760</v>
      </c>
      <c r="BI74" s="49">
        <f t="shared" si="123"/>
        <v>5703520</v>
      </c>
      <c r="BJ74" s="49">
        <f t="shared" si="120"/>
        <v>5998200</v>
      </c>
      <c r="BK74" s="49">
        <f t="shared" si="121"/>
        <v>6056760</v>
      </c>
      <c r="BL74" s="49">
        <f t="shared" si="122"/>
        <v>5944290</v>
      </c>
      <c r="BN74" s="23" t="str">
        <f t="shared" si="48"/>
        <v>Mediana estadística</v>
      </c>
      <c r="BO74" s="49">
        <f t="shared" si="49"/>
        <v>5703520</v>
      </c>
      <c r="BQ74" s="48"/>
    </row>
    <row r="75" spans="2:69" ht="37.5" x14ac:dyDescent="0.25">
      <c r="B75" s="14">
        <v>65</v>
      </c>
      <c r="C75" s="40" t="s">
        <v>198</v>
      </c>
      <c r="D75" s="7" t="s">
        <v>92</v>
      </c>
      <c r="E75" s="24" t="s">
        <v>93</v>
      </c>
      <c r="F75" s="8" t="s">
        <v>42</v>
      </c>
      <c r="G75" s="27">
        <v>12</v>
      </c>
      <c r="H75" s="25">
        <v>532000</v>
      </c>
      <c r="I75" s="9">
        <f t="shared" si="111"/>
        <v>6384000</v>
      </c>
      <c r="J75" s="25">
        <v>750000</v>
      </c>
      <c r="K75" s="9">
        <f t="shared" si="124"/>
        <v>9000000</v>
      </c>
      <c r="L75" s="25">
        <v>600000</v>
      </c>
      <c r="M75" s="9">
        <f t="shared" si="113"/>
        <v>7200000</v>
      </c>
      <c r="N75" s="25">
        <v>800000</v>
      </c>
      <c r="O75" s="9">
        <f t="shared" si="114"/>
        <v>9600000</v>
      </c>
      <c r="P75" s="25">
        <v>562588.67000000004</v>
      </c>
      <c r="Q75" s="9">
        <f t="shared" si="115"/>
        <v>6751064.040000001</v>
      </c>
      <c r="R75" s="45">
        <v>286204</v>
      </c>
      <c r="S75" s="9">
        <f t="shared" si="116"/>
        <v>3434448</v>
      </c>
      <c r="T75" s="25"/>
      <c r="U75" s="9">
        <f t="shared" si="117"/>
        <v>0</v>
      </c>
      <c r="V75" s="25"/>
      <c r="W75" s="9">
        <f t="shared" si="118"/>
        <v>0</v>
      </c>
      <c r="X75" s="25"/>
      <c r="Y75" s="9">
        <f t="shared" si="119"/>
        <v>0</v>
      </c>
      <c r="AA75" s="47">
        <f t="shared" ref="AA75:AA140" si="126">+H75</f>
        <v>532000</v>
      </c>
      <c r="AB75" s="47">
        <f t="shared" ref="AB75:AB140" si="127">+J75</f>
        <v>750000</v>
      </c>
      <c r="AC75" s="47">
        <f t="shared" ref="AC75:AC140" si="128">+L75</f>
        <v>600000</v>
      </c>
      <c r="AD75" s="47">
        <f t="shared" ref="AD75:AD140" si="129">+N75</f>
        <v>800000</v>
      </c>
      <c r="AE75" s="47">
        <f t="shared" ref="AE75:AE140" si="130">+P75</f>
        <v>562588.67000000004</v>
      </c>
      <c r="AF75" s="47">
        <f t="shared" ref="AF75:AF140" si="131">+R75</f>
        <v>286204</v>
      </c>
      <c r="AG75" s="18">
        <f t="shared" ref="AG75:AG140" si="132">+T75</f>
        <v>0</v>
      </c>
      <c r="AH75" s="18">
        <f t="shared" ref="AH75:AH140" si="133">+V75</f>
        <v>0</v>
      </c>
      <c r="AI75" s="18">
        <f t="shared" ref="AI75:AI140" si="134">+X75</f>
        <v>0</v>
      </c>
      <c r="AJ75" s="26"/>
      <c r="AK75" s="18" cm="1">
        <f t="array" ref="AK75">+MIN(IF(AA75:AI75&gt;0,AA75:AI75))</f>
        <v>286204</v>
      </c>
      <c r="AL75" s="18" cm="1">
        <f t="array" ref="AL75">MAX(IF(AA75:AI75&gt;0,AA75:AI75))</f>
        <v>800000</v>
      </c>
      <c r="AM75" s="19" cm="1">
        <f t="array" ref="AM75">AVERAGE(IF(AA75:AI75&gt;0,AA75:AI75))</f>
        <v>588465.44499999995</v>
      </c>
      <c r="AN75" s="19" cm="1">
        <f t="array" ref="AN75">STDEVA(IF(AA75:AI75&gt;0,AA75:AI75))</f>
        <v>182314.70674308261</v>
      </c>
      <c r="AO75" s="19">
        <f t="shared" ref="AO75:AO140" si="135">+AM75-AN75</f>
        <v>406150.73825691734</v>
      </c>
      <c r="AP75" s="19">
        <f t="shared" ref="AP75:AP140" si="136">+AM75+AN75</f>
        <v>770780.15174308256</v>
      </c>
      <c r="AQ75" s="26"/>
      <c r="AR75" s="19">
        <f t="shared" si="110"/>
        <v>532000</v>
      </c>
      <c r="AS75" s="19">
        <f t="shared" si="93"/>
        <v>750000</v>
      </c>
      <c r="AT75" s="19">
        <f t="shared" si="94"/>
        <v>600000</v>
      </c>
      <c r="AU75" s="19" t="str">
        <f t="shared" si="95"/>
        <v>NA</v>
      </c>
      <c r="AV75" s="19">
        <f t="shared" si="96"/>
        <v>562588.67000000004</v>
      </c>
      <c r="AW75" s="19" t="str">
        <f t="shared" si="97"/>
        <v>NA</v>
      </c>
      <c r="AX75" s="19" t="str">
        <f t="shared" si="98"/>
        <v>NA</v>
      </c>
      <c r="AY75" s="19" t="str">
        <f t="shared" si="99"/>
        <v>NA</v>
      </c>
      <c r="AZ75" s="19" t="str">
        <f t="shared" si="100"/>
        <v>NA</v>
      </c>
      <c r="BB75" s="50">
        <f t="shared" si="50"/>
        <v>611147</v>
      </c>
      <c r="BC75" s="50">
        <f t="shared" ref="BC75:BC137" si="137">ROUND(MEDIAN(AR75:AZ75),0)</f>
        <v>581294</v>
      </c>
      <c r="BD75" s="50">
        <f t="shared" ref="BD75:BD137" si="138">ROUND(GEOMEAN(AR75:AZ75),0)</f>
        <v>605799</v>
      </c>
      <c r="BE75" s="50">
        <f t="shared" ref="BE75:BE137" si="139">ROUND(TRIMMEAN(AR75:AZ75,$BE$5),0)</f>
        <v>611147</v>
      </c>
      <c r="BF75" s="50">
        <f t="shared" ref="BF75:BF137" si="140">ROUND(HARMEAN(AR75:AZ75),0)</f>
        <v>600853</v>
      </c>
      <c r="BH75" s="49">
        <f>+BB75*G75</f>
        <v>7333764</v>
      </c>
      <c r="BI75" s="49">
        <f t="shared" si="123"/>
        <v>6975528</v>
      </c>
      <c r="BJ75" s="49">
        <f t="shared" si="120"/>
        <v>7269588</v>
      </c>
      <c r="BK75" s="49">
        <f t="shared" si="121"/>
        <v>7333764</v>
      </c>
      <c r="BL75" s="49">
        <f t="shared" si="122"/>
        <v>7210236</v>
      </c>
      <c r="BN75" s="23" t="str">
        <f t="shared" ref="BN75:BN140" si="141">_xlfn.XLOOKUP(BO75,BH75:BL75,$BH$9:$BL$9,0)</f>
        <v>Mediana estadística</v>
      </c>
      <c r="BO75" s="49">
        <f t="shared" ref="BO75:BO140" si="142">+MIN(BH75:BL75)</f>
        <v>6975528</v>
      </c>
      <c r="BQ75" s="48"/>
    </row>
    <row r="76" spans="2:69" ht="37.5" x14ac:dyDescent="0.25">
      <c r="B76" s="14">
        <v>66</v>
      </c>
      <c r="C76" s="40" t="s">
        <v>199</v>
      </c>
      <c r="D76" s="7" t="s">
        <v>95</v>
      </c>
      <c r="E76" s="24" t="s">
        <v>96</v>
      </c>
      <c r="F76" s="8" t="s">
        <v>42</v>
      </c>
      <c r="G76" s="27">
        <v>1</v>
      </c>
      <c r="H76" s="25">
        <v>932330</v>
      </c>
      <c r="I76" s="9">
        <f t="shared" si="111"/>
        <v>932330</v>
      </c>
      <c r="J76" s="25">
        <v>750000</v>
      </c>
      <c r="K76" s="9">
        <f t="shared" si="124"/>
        <v>750000</v>
      </c>
      <c r="L76" s="25">
        <v>600000</v>
      </c>
      <c r="M76" s="9">
        <f t="shared" si="113"/>
        <v>600000</v>
      </c>
      <c r="N76" s="25">
        <v>800000</v>
      </c>
      <c r="O76" s="9">
        <f t="shared" si="114"/>
        <v>800000</v>
      </c>
      <c r="P76" s="25">
        <v>1102879.8900000001</v>
      </c>
      <c r="Q76" s="9">
        <f t="shared" si="115"/>
        <v>1102879.8900000001</v>
      </c>
      <c r="R76" s="45">
        <v>540211</v>
      </c>
      <c r="S76" s="9">
        <f t="shared" si="116"/>
        <v>540211</v>
      </c>
      <c r="T76" s="25"/>
      <c r="U76" s="9">
        <f t="shared" si="117"/>
        <v>0</v>
      </c>
      <c r="V76" s="25"/>
      <c r="W76" s="9">
        <f t="shared" si="118"/>
        <v>0</v>
      </c>
      <c r="X76" s="25"/>
      <c r="Y76" s="9">
        <f t="shared" si="119"/>
        <v>0</v>
      </c>
      <c r="AA76" s="47">
        <f t="shared" si="126"/>
        <v>932330</v>
      </c>
      <c r="AB76" s="47">
        <f t="shared" si="127"/>
        <v>750000</v>
      </c>
      <c r="AC76" s="47">
        <f t="shared" si="128"/>
        <v>600000</v>
      </c>
      <c r="AD76" s="47">
        <f t="shared" si="129"/>
        <v>800000</v>
      </c>
      <c r="AE76" s="47">
        <f t="shared" si="130"/>
        <v>1102879.8900000001</v>
      </c>
      <c r="AF76" s="47">
        <f t="shared" si="131"/>
        <v>540211</v>
      </c>
      <c r="AG76" s="18">
        <f t="shared" si="132"/>
        <v>0</v>
      </c>
      <c r="AH76" s="18">
        <f t="shared" si="133"/>
        <v>0</v>
      </c>
      <c r="AI76" s="18">
        <f t="shared" si="134"/>
        <v>0</v>
      </c>
      <c r="AJ76" s="26"/>
      <c r="AK76" s="18" cm="1">
        <f t="array" ref="AK76">+MIN(IF(AA76:AI76&gt;0,AA76:AI76))</f>
        <v>540211</v>
      </c>
      <c r="AL76" s="18" cm="1">
        <f t="array" ref="AL76">MAX(IF(AA76:AI76&gt;0,AA76:AI76))</f>
        <v>1102879.8900000001</v>
      </c>
      <c r="AM76" s="19" cm="1">
        <f t="array" ref="AM76">AVERAGE(IF(AA76:AI76&gt;0,AA76:AI76))</f>
        <v>787570.14833333343</v>
      </c>
      <c r="AN76" s="19" cm="1">
        <f t="array" ref="AN76">STDEVA(IF(AA76:AI76&gt;0,AA76:AI76))</f>
        <v>208954.91088398913</v>
      </c>
      <c r="AO76" s="19">
        <f t="shared" si="135"/>
        <v>578615.23744934425</v>
      </c>
      <c r="AP76" s="19">
        <f t="shared" si="136"/>
        <v>996525.05921732262</v>
      </c>
      <c r="AQ76" s="26"/>
      <c r="AR76" s="19">
        <f t="shared" si="110"/>
        <v>932330</v>
      </c>
      <c r="AS76" s="19">
        <f t="shared" si="93"/>
        <v>750000</v>
      </c>
      <c r="AT76" s="19">
        <f t="shared" si="94"/>
        <v>600000</v>
      </c>
      <c r="AU76" s="19">
        <f t="shared" si="95"/>
        <v>800000</v>
      </c>
      <c r="AV76" s="19" t="str">
        <f t="shared" si="96"/>
        <v>NA</v>
      </c>
      <c r="AW76" s="19" t="str">
        <f t="shared" si="97"/>
        <v>NA</v>
      </c>
      <c r="AX76" s="19" t="str">
        <f t="shared" si="98"/>
        <v>NA</v>
      </c>
      <c r="AY76" s="19" t="str">
        <f t="shared" si="99"/>
        <v>NA</v>
      </c>
      <c r="AZ76" s="19" t="str">
        <f t="shared" si="100"/>
        <v>NA</v>
      </c>
      <c r="BB76" s="50">
        <f t="shared" ref="BB76:BB138" si="143">ROUND(AVERAGE(AR76:AZ76),0)</f>
        <v>770583</v>
      </c>
      <c r="BC76" s="50">
        <f t="shared" si="137"/>
        <v>775000</v>
      </c>
      <c r="BD76" s="50">
        <f t="shared" si="138"/>
        <v>761146</v>
      </c>
      <c r="BE76" s="50">
        <f t="shared" si="139"/>
        <v>770583</v>
      </c>
      <c r="BF76" s="50">
        <f t="shared" si="140"/>
        <v>751515</v>
      </c>
      <c r="BH76" s="49">
        <f t="shared" ref="BH76" si="144">+BB76*G76</f>
        <v>770583</v>
      </c>
      <c r="BI76" s="49">
        <f t="shared" si="123"/>
        <v>775000</v>
      </c>
      <c r="BJ76" s="49">
        <f t="shared" si="120"/>
        <v>761146</v>
      </c>
      <c r="BK76" s="49">
        <f t="shared" si="121"/>
        <v>770583</v>
      </c>
      <c r="BL76" s="49">
        <f t="shared" si="122"/>
        <v>751515</v>
      </c>
      <c r="BN76" s="23" t="str">
        <f t="shared" si="141"/>
        <v>Media Armónica</v>
      </c>
      <c r="BO76" s="49">
        <f t="shared" si="142"/>
        <v>751515</v>
      </c>
      <c r="BQ76" s="48"/>
    </row>
    <row r="77" spans="2:69" ht="42.75" x14ac:dyDescent="0.25">
      <c r="B77" s="14">
        <v>67</v>
      </c>
      <c r="C77" s="40" t="s">
        <v>200</v>
      </c>
      <c r="D77" s="7" t="s">
        <v>98</v>
      </c>
      <c r="E77" s="24" t="s">
        <v>99</v>
      </c>
      <c r="F77" s="8" t="s">
        <v>42</v>
      </c>
      <c r="G77" s="27">
        <v>2</v>
      </c>
      <c r="H77" s="25">
        <v>932330</v>
      </c>
      <c r="I77" s="9">
        <f t="shared" si="111"/>
        <v>1864660</v>
      </c>
      <c r="J77" s="25">
        <v>750000</v>
      </c>
      <c r="K77" s="9">
        <f t="shared" si="124"/>
        <v>1500000</v>
      </c>
      <c r="L77" s="25">
        <v>600000</v>
      </c>
      <c r="M77" s="9">
        <f t="shared" si="113"/>
        <v>1200000</v>
      </c>
      <c r="N77" s="25">
        <v>800000</v>
      </c>
      <c r="O77" s="9">
        <f t="shared" si="114"/>
        <v>1600000</v>
      </c>
      <c r="P77" s="25">
        <v>1111810.8400000001</v>
      </c>
      <c r="Q77" s="9">
        <f t="shared" si="115"/>
        <v>2223621.6800000002</v>
      </c>
      <c r="R77" s="45">
        <v>540211</v>
      </c>
      <c r="S77" s="9">
        <f t="shared" si="116"/>
        <v>1080422</v>
      </c>
      <c r="T77" s="25"/>
      <c r="U77" s="9">
        <f t="shared" si="117"/>
        <v>0</v>
      </c>
      <c r="V77" s="25"/>
      <c r="W77" s="9">
        <f t="shared" si="118"/>
        <v>0</v>
      </c>
      <c r="X77" s="25"/>
      <c r="Y77" s="9">
        <f t="shared" si="119"/>
        <v>0</v>
      </c>
      <c r="AA77" s="47">
        <f t="shared" si="126"/>
        <v>932330</v>
      </c>
      <c r="AB77" s="47">
        <f t="shared" si="127"/>
        <v>750000</v>
      </c>
      <c r="AC77" s="47">
        <f t="shared" si="128"/>
        <v>600000</v>
      </c>
      <c r="AD77" s="47">
        <f t="shared" si="129"/>
        <v>800000</v>
      </c>
      <c r="AE77" s="47">
        <f t="shared" si="130"/>
        <v>1111810.8400000001</v>
      </c>
      <c r="AF77" s="47">
        <f t="shared" si="131"/>
        <v>540211</v>
      </c>
      <c r="AG77" s="18">
        <f t="shared" si="132"/>
        <v>0</v>
      </c>
      <c r="AH77" s="18">
        <f t="shared" si="133"/>
        <v>0</v>
      </c>
      <c r="AI77" s="18">
        <f t="shared" si="134"/>
        <v>0</v>
      </c>
      <c r="AJ77" s="26"/>
      <c r="AK77" s="18" cm="1">
        <f t="array" ref="AK77">+MIN(IF(AA77:AI77&gt;0,AA77:AI77))</f>
        <v>540211</v>
      </c>
      <c r="AL77" s="18" cm="1">
        <f t="array" ref="AL77">MAX(IF(AA77:AI77&gt;0,AA77:AI77))</f>
        <v>1111810.8400000001</v>
      </c>
      <c r="AM77" s="19" cm="1">
        <f t="array" ref="AM77">AVERAGE(IF(AA77:AI77&gt;0,AA77:AI77))</f>
        <v>789058.64</v>
      </c>
      <c r="AN77" s="19" cm="1">
        <f t="array" ref="AN77">STDEVA(IF(AA77:AI77&gt;0,AA77:AI77))</f>
        <v>211664.486020026</v>
      </c>
      <c r="AO77" s="19">
        <f t="shared" si="135"/>
        <v>577394.15397997398</v>
      </c>
      <c r="AP77" s="19">
        <f t="shared" si="136"/>
        <v>1000723.126020026</v>
      </c>
      <c r="AQ77" s="26"/>
      <c r="AR77" s="19">
        <f t="shared" si="110"/>
        <v>932330</v>
      </c>
      <c r="AS77" s="19">
        <f t="shared" si="93"/>
        <v>750000</v>
      </c>
      <c r="AT77" s="19">
        <f t="shared" si="94"/>
        <v>600000</v>
      </c>
      <c r="AU77" s="19">
        <f t="shared" si="95"/>
        <v>800000</v>
      </c>
      <c r="AV77" s="19" t="str">
        <f t="shared" si="96"/>
        <v>NA</v>
      </c>
      <c r="AW77" s="19" t="str">
        <f t="shared" si="97"/>
        <v>NA</v>
      </c>
      <c r="AX77" s="19" t="str">
        <f t="shared" si="98"/>
        <v>NA</v>
      </c>
      <c r="AY77" s="19" t="str">
        <f t="shared" si="99"/>
        <v>NA</v>
      </c>
      <c r="AZ77" s="19" t="str">
        <f t="shared" si="100"/>
        <v>NA</v>
      </c>
      <c r="BB77" s="50">
        <f t="shared" si="143"/>
        <v>770583</v>
      </c>
      <c r="BC77" s="50">
        <f t="shared" si="137"/>
        <v>775000</v>
      </c>
      <c r="BD77" s="50">
        <f t="shared" si="138"/>
        <v>761146</v>
      </c>
      <c r="BE77" s="50">
        <f t="shared" si="139"/>
        <v>770583</v>
      </c>
      <c r="BF77" s="50">
        <f t="shared" si="140"/>
        <v>751515</v>
      </c>
      <c r="BH77" s="49">
        <f>+BB77*G77</f>
        <v>1541166</v>
      </c>
      <c r="BI77" s="49">
        <f t="shared" si="123"/>
        <v>1550000</v>
      </c>
      <c r="BJ77" s="49">
        <f t="shared" si="120"/>
        <v>1522292</v>
      </c>
      <c r="BK77" s="49">
        <f t="shared" si="121"/>
        <v>1541166</v>
      </c>
      <c r="BL77" s="49">
        <f t="shared" si="122"/>
        <v>1503030</v>
      </c>
      <c r="BN77" s="23" t="str">
        <f t="shared" si="141"/>
        <v>Media Armónica</v>
      </c>
      <c r="BO77" s="49">
        <f t="shared" si="142"/>
        <v>1503030</v>
      </c>
      <c r="BQ77" s="48"/>
    </row>
    <row r="78" spans="2:69" ht="37.5" x14ac:dyDescent="0.25">
      <c r="B78" s="14">
        <v>68</v>
      </c>
      <c r="C78" s="40" t="s">
        <v>201</v>
      </c>
      <c r="D78" s="7" t="s">
        <v>101</v>
      </c>
      <c r="E78" s="24" t="s">
        <v>102</v>
      </c>
      <c r="F78" s="8" t="s">
        <v>42</v>
      </c>
      <c r="G78" s="27">
        <v>1</v>
      </c>
      <c r="H78" s="25">
        <v>932330</v>
      </c>
      <c r="I78" s="9">
        <f t="shared" si="111"/>
        <v>932330</v>
      </c>
      <c r="J78" s="25">
        <v>750000</v>
      </c>
      <c r="K78" s="9">
        <f t="shared" si="124"/>
        <v>750000</v>
      </c>
      <c r="L78" s="25">
        <v>600000</v>
      </c>
      <c r="M78" s="9">
        <f t="shared" si="113"/>
        <v>600000</v>
      </c>
      <c r="N78" s="25">
        <v>800000</v>
      </c>
      <c r="O78" s="9">
        <f t="shared" si="114"/>
        <v>800000</v>
      </c>
      <c r="P78" s="25">
        <v>969926.44000000006</v>
      </c>
      <c r="Q78" s="9">
        <f t="shared" si="115"/>
        <v>969926.44000000006</v>
      </c>
      <c r="R78" s="45">
        <v>540211</v>
      </c>
      <c r="S78" s="9">
        <f t="shared" si="116"/>
        <v>540211</v>
      </c>
      <c r="T78" s="25"/>
      <c r="U78" s="9">
        <f t="shared" si="117"/>
        <v>0</v>
      </c>
      <c r="V78" s="25"/>
      <c r="W78" s="9">
        <f t="shared" si="118"/>
        <v>0</v>
      </c>
      <c r="X78" s="25"/>
      <c r="Y78" s="9">
        <f t="shared" si="119"/>
        <v>0</v>
      </c>
      <c r="AA78" s="47">
        <f t="shared" si="126"/>
        <v>932330</v>
      </c>
      <c r="AB78" s="47">
        <f t="shared" si="127"/>
        <v>750000</v>
      </c>
      <c r="AC78" s="47">
        <f t="shared" si="128"/>
        <v>600000</v>
      </c>
      <c r="AD78" s="47">
        <f t="shared" si="129"/>
        <v>800000</v>
      </c>
      <c r="AE78" s="47">
        <f t="shared" si="130"/>
        <v>969926.44000000006</v>
      </c>
      <c r="AF78" s="47">
        <f t="shared" si="131"/>
        <v>540211</v>
      </c>
      <c r="AG78" s="18">
        <f t="shared" si="132"/>
        <v>0</v>
      </c>
      <c r="AH78" s="18">
        <f t="shared" si="133"/>
        <v>0</v>
      </c>
      <c r="AI78" s="18">
        <f t="shared" si="134"/>
        <v>0</v>
      </c>
      <c r="AJ78" s="26"/>
      <c r="AK78" s="18" cm="1">
        <f t="array" ref="AK78">+MIN(IF(AA78:AI78&gt;0,AA78:AI78))</f>
        <v>540211</v>
      </c>
      <c r="AL78" s="18" cm="1">
        <f t="array" ref="AL78">MAX(IF(AA78:AI78&gt;0,AA78:AI78))</f>
        <v>969926.44000000006</v>
      </c>
      <c r="AM78" s="19" cm="1">
        <f t="array" ref="AM78">AVERAGE(IF(AA78:AI78&gt;0,AA78:AI78))</f>
        <v>765411.23999999987</v>
      </c>
      <c r="AN78" s="19" cm="1">
        <f t="array" ref="AN78">STDEVA(IF(AA78:AI78&gt;0,AA78:AI78))</f>
        <v>172741.57260025674</v>
      </c>
      <c r="AO78" s="19">
        <f t="shared" si="135"/>
        <v>592669.66739974311</v>
      </c>
      <c r="AP78" s="19">
        <f t="shared" si="136"/>
        <v>938152.81260025664</v>
      </c>
      <c r="AQ78" s="26"/>
      <c r="AR78" s="19">
        <f t="shared" si="110"/>
        <v>932330</v>
      </c>
      <c r="AS78" s="19">
        <f t="shared" si="93"/>
        <v>750000</v>
      </c>
      <c r="AT78" s="19">
        <f t="shared" si="94"/>
        <v>600000</v>
      </c>
      <c r="AU78" s="19">
        <f t="shared" si="95"/>
        <v>800000</v>
      </c>
      <c r="AV78" s="19" t="str">
        <f t="shared" si="96"/>
        <v>NA</v>
      </c>
      <c r="AW78" s="19" t="str">
        <f t="shared" si="97"/>
        <v>NA</v>
      </c>
      <c r="AX78" s="19" t="str">
        <f t="shared" si="98"/>
        <v>NA</v>
      </c>
      <c r="AY78" s="19" t="str">
        <f t="shared" si="99"/>
        <v>NA</v>
      </c>
      <c r="AZ78" s="19" t="str">
        <f t="shared" si="100"/>
        <v>NA</v>
      </c>
      <c r="BB78" s="50">
        <f t="shared" si="143"/>
        <v>770583</v>
      </c>
      <c r="BC78" s="50">
        <f t="shared" si="137"/>
        <v>775000</v>
      </c>
      <c r="BD78" s="50">
        <f t="shared" si="138"/>
        <v>761146</v>
      </c>
      <c r="BE78" s="50">
        <f t="shared" si="139"/>
        <v>770583</v>
      </c>
      <c r="BF78" s="50">
        <f t="shared" si="140"/>
        <v>751515</v>
      </c>
      <c r="BH78" s="49">
        <f t="shared" ref="BH78:BH82" si="145">+BB78*G78</f>
        <v>770583</v>
      </c>
      <c r="BI78" s="49">
        <f t="shared" si="123"/>
        <v>775000</v>
      </c>
      <c r="BJ78" s="49">
        <f t="shared" si="120"/>
        <v>761146</v>
      </c>
      <c r="BK78" s="49">
        <f t="shared" si="121"/>
        <v>770583</v>
      </c>
      <c r="BL78" s="49">
        <f t="shared" si="122"/>
        <v>751515</v>
      </c>
      <c r="BN78" s="23" t="str">
        <f t="shared" si="141"/>
        <v>Media Armónica</v>
      </c>
      <c r="BO78" s="49">
        <f t="shared" si="142"/>
        <v>751515</v>
      </c>
      <c r="BQ78" s="48"/>
    </row>
    <row r="79" spans="2:69" ht="37.5" x14ac:dyDescent="0.25">
      <c r="B79" s="14">
        <v>69</v>
      </c>
      <c r="C79" s="41" t="s">
        <v>202</v>
      </c>
      <c r="D79" s="7" t="s">
        <v>104</v>
      </c>
      <c r="E79" s="24" t="s">
        <v>105</v>
      </c>
      <c r="F79" s="8" t="s">
        <v>42</v>
      </c>
      <c r="G79" s="27">
        <v>1</v>
      </c>
      <c r="H79" s="25">
        <v>932330</v>
      </c>
      <c r="I79" s="9">
        <f t="shared" si="111"/>
        <v>932330</v>
      </c>
      <c r="J79" s="25">
        <v>750000</v>
      </c>
      <c r="K79" s="9">
        <f t="shared" si="124"/>
        <v>750000</v>
      </c>
      <c r="L79" s="25">
        <v>600000</v>
      </c>
      <c r="M79" s="9">
        <f t="shared" si="113"/>
        <v>600000</v>
      </c>
      <c r="N79" s="25">
        <v>800000</v>
      </c>
      <c r="O79" s="9">
        <f t="shared" si="114"/>
        <v>800000</v>
      </c>
      <c r="P79" s="25">
        <v>1158360.8400000001</v>
      </c>
      <c r="Q79" s="9">
        <f t="shared" si="115"/>
        <v>1158360.8400000001</v>
      </c>
      <c r="R79" s="45">
        <v>540211</v>
      </c>
      <c r="S79" s="9">
        <f t="shared" si="116"/>
        <v>540211</v>
      </c>
      <c r="T79" s="25"/>
      <c r="U79" s="9">
        <f t="shared" si="117"/>
        <v>0</v>
      </c>
      <c r="V79" s="25"/>
      <c r="W79" s="9">
        <f t="shared" si="118"/>
        <v>0</v>
      </c>
      <c r="X79" s="25"/>
      <c r="Y79" s="9">
        <f t="shared" si="119"/>
        <v>0</v>
      </c>
      <c r="AA79" s="47">
        <f t="shared" si="126"/>
        <v>932330</v>
      </c>
      <c r="AB79" s="47">
        <f t="shared" si="127"/>
        <v>750000</v>
      </c>
      <c r="AC79" s="47">
        <f t="shared" si="128"/>
        <v>600000</v>
      </c>
      <c r="AD79" s="47">
        <f t="shared" si="129"/>
        <v>800000</v>
      </c>
      <c r="AE79" s="47">
        <f t="shared" si="130"/>
        <v>1158360.8400000001</v>
      </c>
      <c r="AF79" s="47">
        <f t="shared" si="131"/>
        <v>540211</v>
      </c>
      <c r="AG79" s="18">
        <f t="shared" si="132"/>
        <v>0</v>
      </c>
      <c r="AH79" s="18">
        <f t="shared" si="133"/>
        <v>0</v>
      </c>
      <c r="AI79" s="18">
        <f t="shared" si="134"/>
        <v>0</v>
      </c>
      <c r="AJ79" s="26"/>
      <c r="AK79" s="18" cm="1">
        <f t="array" ref="AK79">+MIN(IF(AA79:AI79&gt;0,AA79:AI79))</f>
        <v>540211</v>
      </c>
      <c r="AL79" s="18" cm="1">
        <f t="array" ref="AL79">MAX(IF(AA79:AI79&gt;0,AA79:AI79))</f>
        <v>1158360.8400000001</v>
      </c>
      <c r="AM79" s="19" cm="1">
        <f t="array" ref="AM79">AVERAGE(IF(AA79:AI79&gt;0,AA79:AI79))</f>
        <v>796816.97333333327</v>
      </c>
      <c r="AN79" s="19" cm="1">
        <f t="array" ref="AN79">STDEVA(IF(AA79:AI79&gt;0,AA79:AI79))</f>
        <v>226213.72863464404</v>
      </c>
      <c r="AO79" s="19">
        <f t="shared" si="135"/>
        <v>570603.2446986892</v>
      </c>
      <c r="AP79" s="19">
        <f t="shared" si="136"/>
        <v>1023030.7019679773</v>
      </c>
      <c r="AQ79" s="26"/>
      <c r="AR79" s="19">
        <f t="shared" si="110"/>
        <v>932330</v>
      </c>
      <c r="AS79" s="19">
        <f t="shared" si="93"/>
        <v>750000</v>
      </c>
      <c r="AT79" s="19">
        <f t="shared" si="94"/>
        <v>600000</v>
      </c>
      <c r="AU79" s="19">
        <f t="shared" si="95"/>
        <v>800000</v>
      </c>
      <c r="AV79" s="19" t="str">
        <f t="shared" si="96"/>
        <v>NA</v>
      </c>
      <c r="AW79" s="19" t="str">
        <f t="shared" si="97"/>
        <v>NA</v>
      </c>
      <c r="AX79" s="19" t="str">
        <f t="shared" si="98"/>
        <v>NA</v>
      </c>
      <c r="AY79" s="19" t="str">
        <f t="shared" si="99"/>
        <v>NA</v>
      </c>
      <c r="AZ79" s="19" t="str">
        <f t="shared" si="100"/>
        <v>NA</v>
      </c>
      <c r="BB79" s="50">
        <f t="shared" si="143"/>
        <v>770583</v>
      </c>
      <c r="BC79" s="50">
        <f t="shared" si="137"/>
        <v>775000</v>
      </c>
      <c r="BD79" s="50">
        <f t="shared" si="138"/>
        <v>761146</v>
      </c>
      <c r="BE79" s="50">
        <f t="shared" si="139"/>
        <v>770583</v>
      </c>
      <c r="BF79" s="50">
        <f t="shared" si="140"/>
        <v>751515</v>
      </c>
      <c r="BH79" s="49">
        <f t="shared" si="145"/>
        <v>770583</v>
      </c>
      <c r="BI79" s="49">
        <f t="shared" si="123"/>
        <v>775000</v>
      </c>
      <c r="BJ79" s="49">
        <f t="shared" si="120"/>
        <v>761146</v>
      </c>
      <c r="BK79" s="49">
        <f t="shared" si="121"/>
        <v>770583</v>
      </c>
      <c r="BL79" s="49">
        <f t="shared" si="122"/>
        <v>751515</v>
      </c>
      <c r="BN79" s="23" t="str">
        <f t="shared" si="141"/>
        <v>Media Armónica</v>
      </c>
      <c r="BO79" s="49">
        <f t="shared" si="142"/>
        <v>751515</v>
      </c>
      <c r="BQ79" s="48"/>
    </row>
    <row r="80" spans="2:69" ht="28.5" x14ac:dyDescent="0.25">
      <c r="B80" s="14">
        <v>70</v>
      </c>
      <c r="C80" s="41" t="s">
        <v>203</v>
      </c>
      <c r="D80" s="7" t="s">
        <v>107</v>
      </c>
      <c r="E80" s="24" t="s">
        <v>108</v>
      </c>
      <c r="F80" s="8" t="s">
        <v>42</v>
      </c>
      <c r="G80" s="27">
        <v>1</v>
      </c>
      <c r="H80" s="25">
        <v>932330</v>
      </c>
      <c r="I80" s="9">
        <f t="shared" si="111"/>
        <v>932330</v>
      </c>
      <c r="J80" s="25">
        <v>750000</v>
      </c>
      <c r="K80" s="9">
        <f t="shared" si="124"/>
        <v>750000</v>
      </c>
      <c r="L80" s="25">
        <v>600000</v>
      </c>
      <c r="M80" s="9">
        <f t="shared" si="113"/>
        <v>600000</v>
      </c>
      <c r="N80" s="25">
        <v>800000</v>
      </c>
      <c r="O80" s="9">
        <f t="shared" si="114"/>
        <v>800000</v>
      </c>
      <c r="P80" s="25">
        <v>1110482.1700000002</v>
      </c>
      <c r="Q80" s="9">
        <f t="shared" si="115"/>
        <v>1110482.1700000002</v>
      </c>
      <c r="R80" s="45">
        <v>540211</v>
      </c>
      <c r="S80" s="9">
        <f t="shared" si="116"/>
        <v>540211</v>
      </c>
      <c r="T80" s="25"/>
      <c r="U80" s="9">
        <f t="shared" si="117"/>
        <v>0</v>
      </c>
      <c r="V80" s="25"/>
      <c r="W80" s="9">
        <f t="shared" si="118"/>
        <v>0</v>
      </c>
      <c r="X80" s="25"/>
      <c r="Y80" s="9">
        <f t="shared" si="119"/>
        <v>0</v>
      </c>
      <c r="AA80" s="47">
        <f t="shared" si="126"/>
        <v>932330</v>
      </c>
      <c r="AB80" s="47">
        <f t="shared" si="127"/>
        <v>750000</v>
      </c>
      <c r="AC80" s="47">
        <f t="shared" si="128"/>
        <v>600000</v>
      </c>
      <c r="AD80" s="47">
        <f t="shared" si="129"/>
        <v>800000</v>
      </c>
      <c r="AE80" s="47">
        <f t="shared" si="130"/>
        <v>1110482.1700000002</v>
      </c>
      <c r="AF80" s="47">
        <f t="shared" si="131"/>
        <v>540211</v>
      </c>
      <c r="AG80" s="18">
        <f t="shared" si="132"/>
        <v>0</v>
      </c>
      <c r="AH80" s="18">
        <f t="shared" si="133"/>
        <v>0</v>
      </c>
      <c r="AI80" s="18">
        <f t="shared" si="134"/>
        <v>0</v>
      </c>
      <c r="AJ80" s="26"/>
      <c r="AK80" s="18" cm="1">
        <f t="array" ref="AK80">+MIN(IF(AA80:AI80&gt;0,AA80:AI80))</f>
        <v>540211</v>
      </c>
      <c r="AL80" s="18" cm="1">
        <f t="array" ref="AL80">MAX(IF(AA80:AI80&gt;0,AA80:AI80))</f>
        <v>1110482.1700000002</v>
      </c>
      <c r="AM80" s="19" cm="1">
        <f t="array" ref="AM80">AVERAGE(IF(AA80:AI80&gt;0,AA80:AI80))</f>
        <v>788837.19499999995</v>
      </c>
      <c r="AN80" s="19" cm="1">
        <f t="array" ref="AN80">STDEVA(IF(AA80:AI80&gt;0,AA80:AI80))</f>
        <v>211259.5948193128</v>
      </c>
      <c r="AO80" s="19">
        <f t="shared" si="135"/>
        <v>577577.60018068715</v>
      </c>
      <c r="AP80" s="19">
        <f t="shared" si="136"/>
        <v>1000096.7898193127</v>
      </c>
      <c r="AQ80" s="26"/>
      <c r="AR80" s="19">
        <f t="shared" si="110"/>
        <v>932330</v>
      </c>
      <c r="AS80" s="19">
        <f t="shared" si="93"/>
        <v>750000</v>
      </c>
      <c r="AT80" s="19">
        <f t="shared" si="94"/>
        <v>600000</v>
      </c>
      <c r="AU80" s="19">
        <f t="shared" si="95"/>
        <v>800000</v>
      </c>
      <c r="AV80" s="19" t="str">
        <f t="shared" si="96"/>
        <v>NA</v>
      </c>
      <c r="AW80" s="19" t="str">
        <f t="shared" si="97"/>
        <v>NA</v>
      </c>
      <c r="AX80" s="19" t="str">
        <f t="shared" si="98"/>
        <v>NA</v>
      </c>
      <c r="AY80" s="19" t="str">
        <f t="shared" si="99"/>
        <v>NA</v>
      </c>
      <c r="AZ80" s="19" t="str">
        <f t="shared" si="100"/>
        <v>NA</v>
      </c>
      <c r="BB80" s="50">
        <f t="shared" si="143"/>
        <v>770583</v>
      </c>
      <c r="BC80" s="50">
        <f t="shared" si="137"/>
        <v>775000</v>
      </c>
      <c r="BD80" s="50">
        <f t="shared" si="138"/>
        <v>761146</v>
      </c>
      <c r="BE80" s="50">
        <f t="shared" si="139"/>
        <v>770583</v>
      </c>
      <c r="BF80" s="50">
        <f t="shared" si="140"/>
        <v>751515</v>
      </c>
      <c r="BH80" s="49">
        <f t="shared" si="145"/>
        <v>770583</v>
      </c>
      <c r="BI80" s="49">
        <f t="shared" si="123"/>
        <v>775000</v>
      </c>
      <c r="BJ80" s="49">
        <f t="shared" si="120"/>
        <v>761146</v>
      </c>
      <c r="BK80" s="49">
        <f t="shared" si="121"/>
        <v>770583</v>
      </c>
      <c r="BL80" s="49">
        <f t="shared" si="122"/>
        <v>751515</v>
      </c>
      <c r="BN80" s="23" t="str">
        <f t="shared" si="141"/>
        <v>Media Armónica</v>
      </c>
      <c r="BO80" s="49">
        <f t="shared" si="142"/>
        <v>751515</v>
      </c>
      <c r="BQ80" s="48"/>
    </row>
    <row r="81" spans="2:69" ht="42.75" x14ac:dyDescent="0.25">
      <c r="B81" s="14">
        <v>71</v>
      </c>
      <c r="C81" s="41" t="s">
        <v>204</v>
      </c>
      <c r="D81" s="7" t="s">
        <v>110</v>
      </c>
      <c r="E81" s="24" t="s">
        <v>111</v>
      </c>
      <c r="F81" s="8" t="s">
        <v>42</v>
      </c>
      <c r="G81" s="27">
        <v>1</v>
      </c>
      <c r="H81" s="25">
        <v>932330</v>
      </c>
      <c r="I81" s="9">
        <f t="shared" si="111"/>
        <v>932330</v>
      </c>
      <c r="J81" s="25">
        <v>5000000</v>
      </c>
      <c r="K81" s="9">
        <f t="shared" si="124"/>
        <v>5000000</v>
      </c>
      <c r="L81" s="25">
        <v>5000000</v>
      </c>
      <c r="M81" s="9">
        <f t="shared" si="113"/>
        <v>5000000</v>
      </c>
      <c r="N81" s="25">
        <v>5000000</v>
      </c>
      <c r="O81" s="9">
        <f t="shared" si="114"/>
        <v>5000000</v>
      </c>
      <c r="P81" s="25">
        <v>932987.02</v>
      </c>
      <c r="Q81" s="9">
        <f t="shared" si="115"/>
        <v>932987.02</v>
      </c>
      <c r="R81" s="45">
        <v>540211</v>
      </c>
      <c r="S81" s="9">
        <f t="shared" si="116"/>
        <v>540211</v>
      </c>
      <c r="T81" s="25"/>
      <c r="U81" s="9">
        <f t="shared" si="117"/>
        <v>0</v>
      </c>
      <c r="V81" s="25"/>
      <c r="W81" s="9">
        <f t="shared" si="118"/>
        <v>0</v>
      </c>
      <c r="X81" s="25"/>
      <c r="Y81" s="9">
        <f t="shared" si="119"/>
        <v>0</v>
      </c>
      <c r="AA81" s="47">
        <f t="shared" si="126"/>
        <v>932330</v>
      </c>
      <c r="AB81" s="47">
        <f t="shared" si="127"/>
        <v>5000000</v>
      </c>
      <c r="AC81" s="47">
        <f t="shared" si="128"/>
        <v>5000000</v>
      </c>
      <c r="AD81" s="47">
        <f t="shared" si="129"/>
        <v>5000000</v>
      </c>
      <c r="AE81" s="47">
        <f t="shared" si="130"/>
        <v>932987.02</v>
      </c>
      <c r="AF81" s="47">
        <f t="shared" si="131"/>
        <v>540211</v>
      </c>
      <c r="AG81" s="18">
        <f t="shared" si="132"/>
        <v>0</v>
      </c>
      <c r="AH81" s="18">
        <f t="shared" si="133"/>
        <v>0</v>
      </c>
      <c r="AI81" s="18">
        <f t="shared" si="134"/>
        <v>0</v>
      </c>
      <c r="AJ81" s="26"/>
      <c r="AK81" s="18" cm="1">
        <f t="array" ref="AK81">+MIN(IF(AA81:AI81&gt;0,AA81:AI81))</f>
        <v>540211</v>
      </c>
      <c r="AL81" s="18" cm="1">
        <f t="array" ref="AL81">MAX(IF(AA81:AI81&gt;0,AA81:AI81))</f>
        <v>5000000</v>
      </c>
      <c r="AM81" s="19" cm="1">
        <f t="array" ref="AM81">AVERAGE(IF(AA81:AI81&gt;0,AA81:AI81))</f>
        <v>2900921.3366666664</v>
      </c>
      <c r="AN81" s="19" cm="1">
        <f t="array" ref="AN81">STDEVA(IF(AA81:AI81&gt;0,AA81:AI81))</f>
        <v>2303886.4695875081</v>
      </c>
      <c r="AO81" s="19">
        <f t="shared" si="135"/>
        <v>597034.86707915831</v>
      </c>
      <c r="AP81" s="19">
        <f t="shared" si="136"/>
        <v>5204807.8062541746</v>
      </c>
      <c r="AQ81" s="26"/>
      <c r="AR81" s="19">
        <f t="shared" si="110"/>
        <v>932330</v>
      </c>
      <c r="AS81" s="19">
        <f t="shared" si="93"/>
        <v>5000000</v>
      </c>
      <c r="AT81" s="19">
        <f t="shared" si="94"/>
        <v>5000000</v>
      </c>
      <c r="AU81" s="19">
        <f t="shared" si="95"/>
        <v>5000000</v>
      </c>
      <c r="AV81" s="19">
        <f t="shared" si="96"/>
        <v>932987.02</v>
      </c>
      <c r="AW81" s="19" t="str">
        <f t="shared" si="97"/>
        <v>NA</v>
      </c>
      <c r="AX81" s="19" t="str">
        <f t="shared" si="98"/>
        <v>NA</v>
      </c>
      <c r="AY81" s="19" t="str">
        <f t="shared" si="99"/>
        <v>NA</v>
      </c>
      <c r="AZ81" s="19" t="str">
        <f t="shared" si="100"/>
        <v>NA</v>
      </c>
      <c r="BB81" s="50">
        <f t="shared" si="143"/>
        <v>3373063</v>
      </c>
      <c r="BC81" s="50">
        <f t="shared" si="137"/>
        <v>5000000</v>
      </c>
      <c r="BD81" s="50">
        <f t="shared" si="138"/>
        <v>2554295</v>
      </c>
      <c r="BE81" s="50">
        <f t="shared" si="139"/>
        <v>3373063</v>
      </c>
      <c r="BF81" s="50">
        <f t="shared" si="140"/>
        <v>1821887</v>
      </c>
      <c r="BH81" s="49">
        <f t="shared" si="145"/>
        <v>3373063</v>
      </c>
      <c r="BI81" s="49">
        <f t="shared" si="123"/>
        <v>5000000</v>
      </c>
      <c r="BJ81" s="49">
        <f t="shared" si="120"/>
        <v>2554295</v>
      </c>
      <c r="BK81" s="49">
        <f t="shared" si="121"/>
        <v>3373063</v>
      </c>
      <c r="BL81" s="49">
        <f t="shared" si="122"/>
        <v>1821887</v>
      </c>
      <c r="BN81" s="23" t="str">
        <f t="shared" si="141"/>
        <v>Media Armónica</v>
      </c>
      <c r="BO81" s="49">
        <f t="shared" si="142"/>
        <v>1821887</v>
      </c>
      <c r="BQ81" s="48"/>
    </row>
    <row r="82" spans="2:69" ht="30.75" customHeight="1" x14ac:dyDescent="0.25">
      <c r="B82" s="14">
        <v>72</v>
      </c>
      <c r="C82" s="41" t="s">
        <v>205</v>
      </c>
      <c r="D82" s="7" t="s">
        <v>113</v>
      </c>
      <c r="E82" s="24" t="s">
        <v>114</v>
      </c>
      <c r="F82" s="8" t="s">
        <v>42</v>
      </c>
      <c r="G82" s="27">
        <v>2</v>
      </c>
      <c r="H82" s="25">
        <v>932330</v>
      </c>
      <c r="I82" s="9">
        <f t="shared" si="111"/>
        <v>1864660</v>
      </c>
      <c r="J82" s="25">
        <v>750000</v>
      </c>
      <c r="K82" s="9">
        <f t="shared" si="124"/>
        <v>1500000</v>
      </c>
      <c r="L82" s="25">
        <v>600000</v>
      </c>
      <c r="M82" s="9">
        <f t="shared" si="113"/>
        <v>1200000</v>
      </c>
      <c r="N82" s="25">
        <v>800000</v>
      </c>
      <c r="O82" s="9">
        <f t="shared" si="114"/>
        <v>1600000</v>
      </c>
      <c r="P82" s="25">
        <v>950392.7300000001</v>
      </c>
      <c r="Q82" s="9">
        <f t="shared" si="115"/>
        <v>1900785.4600000002</v>
      </c>
      <c r="R82" s="45">
        <v>540211</v>
      </c>
      <c r="S82" s="9">
        <f t="shared" si="116"/>
        <v>1080422</v>
      </c>
      <c r="T82" s="25"/>
      <c r="U82" s="9">
        <f t="shared" si="117"/>
        <v>0</v>
      </c>
      <c r="V82" s="25"/>
      <c r="W82" s="9">
        <f t="shared" si="118"/>
        <v>0</v>
      </c>
      <c r="X82" s="25"/>
      <c r="Y82" s="9">
        <f t="shared" si="119"/>
        <v>0</v>
      </c>
      <c r="AA82" s="47">
        <f t="shared" si="126"/>
        <v>932330</v>
      </c>
      <c r="AB82" s="47">
        <f t="shared" si="127"/>
        <v>750000</v>
      </c>
      <c r="AC82" s="47">
        <f t="shared" si="128"/>
        <v>600000</v>
      </c>
      <c r="AD82" s="47">
        <f t="shared" si="129"/>
        <v>800000</v>
      </c>
      <c r="AE82" s="47">
        <f t="shared" si="130"/>
        <v>950392.7300000001</v>
      </c>
      <c r="AF82" s="47">
        <f t="shared" si="131"/>
        <v>540211</v>
      </c>
      <c r="AG82" s="18">
        <f t="shared" si="132"/>
        <v>0</v>
      </c>
      <c r="AH82" s="18">
        <f t="shared" si="133"/>
        <v>0</v>
      </c>
      <c r="AI82" s="18">
        <f t="shared" si="134"/>
        <v>0</v>
      </c>
      <c r="AJ82" s="26"/>
      <c r="AK82" s="18" cm="1">
        <f t="array" ref="AK82">+MIN(IF(AA82:AI82&gt;0,AA82:AI82))</f>
        <v>540211</v>
      </c>
      <c r="AL82" s="18" cm="1">
        <f t="array" ref="AL82">MAX(IF(AA82:AI82&gt;0,AA82:AI82))</f>
        <v>950392.7300000001</v>
      </c>
      <c r="AM82" s="19" cm="1">
        <f t="array" ref="AM82">AVERAGE(IF(AA82:AI82&gt;0,AA82:AI82))</f>
        <v>762155.6216666667</v>
      </c>
      <c r="AN82" s="19" cm="1">
        <f t="array" ref="AN82">STDEVA(IF(AA82:AI82&gt;0,AA82:AI82))</f>
        <v>168241.69805921087</v>
      </c>
      <c r="AO82" s="19">
        <f t="shared" si="135"/>
        <v>593913.9236074558</v>
      </c>
      <c r="AP82" s="19">
        <f t="shared" si="136"/>
        <v>930397.31972587761</v>
      </c>
      <c r="AQ82" s="26"/>
      <c r="AR82" s="19" t="str">
        <f t="shared" si="110"/>
        <v>NA</v>
      </c>
      <c r="AS82" s="19">
        <f t="shared" si="93"/>
        <v>750000</v>
      </c>
      <c r="AT82" s="19">
        <f t="shared" si="94"/>
        <v>600000</v>
      </c>
      <c r="AU82" s="19">
        <f t="shared" si="95"/>
        <v>800000</v>
      </c>
      <c r="AV82" s="19" t="str">
        <f t="shared" si="96"/>
        <v>NA</v>
      </c>
      <c r="AW82" s="19" t="str">
        <f t="shared" si="97"/>
        <v>NA</v>
      </c>
      <c r="AX82" s="19" t="str">
        <f t="shared" si="98"/>
        <v>NA</v>
      </c>
      <c r="AY82" s="19" t="str">
        <f t="shared" si="99"/>
        <v>NA</v>
      </c>
      <c r="AZ82" s="19" t="str">
        <f t="shared" si="100"/>
        <v>NA</v>
      </c>
      <c r="BB82" s="50">
        <f t="shared" si="143"/>
        <v>716667</v>
      </c>
      <c r="BC82" s="50">
        <f t="shared" si="137"/>
        <v>750000</v>
      </c>
      <c r="BD82" s="50">
        <f t="shared" si="138"/>
        <v>711379</v>
      </c>
      <c r="BE82" s="50">
        <f t="shared" si="139"/>
        <v>716667</v>
      </c>
      <c r="BF82" s="50">
        <f t="shared" si="140"/>
        <v>705882</v>
      </c>
      <c r="BH82" s="49">
        <f t="shared" si="145"/>
        <v>1433334</v>
      </c>
      <c r="BI82" s="49">
        <f t="shared" si="123"/>
        <v>1500000</v>
      </c>
      <c r="BJ82" s="49">
        <f t="shared" si="120"/>
        <v>1422758</v>
      </c>
      <c r="BK82" s="49">
        <f t="shared" si="121"/>
        <v>1433334</v>
      </c>
      <c r="BL82" s="49">
        <f t="shared" si="122"/>
        <v>1411764</v>
      </c>
      <c r="BN82" s="23" t="str">
        <f t="shared" si="141"/>
        <v>Media Armónica</v>
      </c>
      <c r="BO82" s="49">
        <f t="shared" si="142"/>
        <v>1411764</v>
      </c>
      <c r="BQ82" s="48"/>
    </row>
    <row r="83" spans="2:69" ht="28.5" x14ac:dyDescent="0.25">
      <c r="B83" s="14">
        <v>73</v>
      </c>
      <c r="C83" s="40" t="s">
        <v>206</v>
      </c>
      <c r="D83" s="7" t="s">
        <v>116</v>
      </c>
      <c r="E83" s="24" t="s">
        <v>117</v>
      </c>
      <c r="F83" s="8" t="s">
        <v>42</v>
      </c>
      <c r="G83" s="27">
        <v>3</v>
      </c>
      <c r="H83" s="25">
        <v>932330</v>
      </c>
      <c r="I83" s="9">
        <f>+G83*H83</f>
        <v>2796990</v>
      </c>
      <c r="J83" s="25">
        <v>750000</v>
      </c>
      <c r="K83" s="9">
        <f>+G83*J83</f>
        <v>2250000</v>
      </c>
      <c r="L83" s="25">
        <v>600000</v>
      </c>
      <c r="M83" s="9">
        <f>+G83*L83</f>
        <v>1800000</v>
      </c>
      <c r="N83" s="25">
        <v>800000</v>
      </c>
      <c r="O83" s="9">
        <f>+G83*N83</f>
        <v>2400000</v>
      </c>
      <c r="P83" s="25">
        <v>1114985.55</v>
      </c>
      <c r="Q83" s="9">
        <f>+G83*P83</f>
        <v>3344956.6500000004</v>
      </c>
      <c r="R83" s="45">
        <v>540211</v>
      </c>
      <c r="S83" s="9">
        <f>G83*R83</f>
        <v>1620633</v>
      </c>
      <c r="T83" s="25"/>
      <c r="U83" s="9">
        <f>+G83*T83</f>
        <v>0</v>
      </c>
      <c r="V83" s="25"/>
      <c r="W83" s="9">
        <f>+G83*V83</f>
        <v>0</v>
      </c>
      <c r="X83" s="25"/>
      <c r="Y83" s="9">
        <f>+G83*X83</f>
        <v>0</v>
      </c>
      <c r="AA83" s="47">
        <f t="shared" si="126"/>
        <v>932330</v>
      </c>
      <c r="AB83" s="47">
        <f t="shared" si="127"/>
        <v>750000</v>
      </c>
      <c r="AC83" s="47">
        <f t="shared" si="128"/>
        <v>600000</v>
      </c>
      <c r="AD83" s="47">
        <f t="shared" si="129"/>
        <v>800000</v>
      </c>
      <c r="AE83" s="47">
        <f t="shared" si="130"/>
        <v>1114985.55</v>
      </c>
      <c r="AF83" s="47">
        <f t="shared" si="131"/>
        <v>540211</v>
      </c>
      <c r="AG83" s="18">
        <f t="shared" si="132"/>
        <v>0</v>
      </c>
      <c r="AH83" s="18">
        <f t="shared" si="133"/>
        <v>0</v>
      </c>
      <c r="AI83" s="18">
        <f t="shared" si="134"/>
        <v>0</v>
      </c>
      <c r="AJ83" s="26"/>
      <c r="AK83" s="18" cm="1">
        <f t="array" ref="AK83">+MIN(IF(AA83:AI83&gt;0,AA83:AI83))</f>
        <v>540211</v>
      </c>
      <c r="AL83" s="18" cm="1">
        <f t="array" ref="AL83">MAX(IF(AA83:AI83&gt;0,AA83:AI83))</f>
        <v>1114985.55</v>
      </c>
      <c r="AM83" s="19" cm="1">
        <f t="array" ref="AM83">AVERAGE(IF(AA83:AI83&gt;0,AA83:AI83))</f>
        <v>789587.7583333333</v>
      </c>
      <c r="AN83" s="19" cm="1">
        <f t="array" ref="AN83">STDEVA(IF(AA83:AI83&gt;0,AA83:AI83))</f>
        <v>212634.40994846172</v>
      </c>
      <c r="AO83" s="19">
        <f t="shared" si="135"/>
        <v>576953.34838487161</v>
      </c>
      <c r="AP83" s="19">
        <f t="shared" si="136"/>
        <v>1002222.168281795</v>
      </c>
      <c r="AQ83" s="26"/>
      <c r="AR83" s="19">
        <f t="shared" si="110"/>
        <v>932330</v>
      </c>
      <c r="AS83" s="19">
        <f t="shared" si="93"/>
        <v>750000</v>
      </c>
      <c r="AT83" s="19">
        <f t="shared" si="94"/>
        <v>600000</v>
      </c>
      <c r="AU83" s="19">
        <f t="shared" si="95"/>
        <v>800000</v>
      </c>
      <c r="AV83" s="19" t="str">
        <f t="shared" si="96"/>
        <v>NA</v>
      </c>
      <c r="AW83" s="19" t="str">
        <f t="shared" si="97"/>
        <v>NA</v>
      </c>
      <c r="AX83" s="19" t="str">
        <f t="shared" si="98"/>
        <v>NA</v>
      </c>
      <c r="AY83" s="19" t="str">
        <f t="shared" si="99"/>
        <v>NA</v>
      </c>
      <c r="AZ83" s="19" t="str">
        <f t="shared" si="100"/>
        <v>NA</v>
      </c>
      <c r="BB83" s="50">
        <f t="shared" si="143"/>
        <v>770583</v>
      </c>
      <c r="BC83" s="50">
        <f t="shared" si="137"/>
        <v>775000</v>
      </c>
      <c r="BD83" s="50">
        <f t="shared" si="138"/>
        <v>761146</v>
      </c>
      <c r="BE83" s="50">
        <f t="shared" si="139"/>
        <v>770583</v>
      </c>
      <c r="BF83" s="50">
        <f t="shared" si="140"/>
        <v>751515</v>
      </c>
      <c r="BH83" s="49">
        <f>+BB83*G83</f>
        <v>2311749</v>
      </c>
      <c r="BI83" s="49">
        <f>+BC83*G83</f>
        <v>2325000</v>
      </c>
      <c r="BJ83" s="49">
        <f>+BD83*G83</f>
        <v>2283438</v>
      </c>
      <c r="BK83" s="49">
        <f>+BE83*G83</f>
        <v>2311749</v>
      </c>
      <c r="BL83" s="49">
        <f>+BF83*G83</f>
        <v>2254545</v>
      </c>
      <c r="BN83" s="23" t="str">
        <f t="shared" si="141"/>
        <v>Media Armónica</v>
      </c>
      <c r="BO83" s="49">
        <f t="shared" si="142"/>
        <v>2254545</v>
      </c>
      <c r="BQ83" s="48"/>
    </row>
    <row r="84" spans="2:69" ht="28.5" x14ac:dyDescent="0.25">
      <c r="B84" s="14">
        <v>74</v>
      </c>
      <c r="C84" s="40" t="s">
        <v>207</v>
      </c>
      <c r="D84" s="7" t="s">
        <v>119</v>
      </c>
      <c r="E84" s="24" t="s">
        <v>120</v>
      </c>
      <c r="F84" s="8" t="s">
        <v>42</v>
      </c>
      <c r="G84" s="27">
        <v>1</v>
      </c>
      <c r="H84" s="25">
        <v>932330</v>
      </c>
      <c r="I84" s="9">
        <f t="shared" ref="I84:I95" si="146">+G84*H84</f>
        <v>932330</v>
      </c>
      <c r="J84" s="25">
        <v>750000</v>
      </c>
      <c r="K84" s="9">
        <f t="shared" ref="K84" si="147">+G84*J84</f>
        <v>750000</v>
      </c>
      <c r="L84" s="25">
        <v>600000</v>
      </c>
      <c r="M84" s="9">
        <f t="shared" ref="M84:M95" si="148">+G84*L84</f>
        <v>600000</v>
      </c>
      <c r="N84" s="25">
        <v>800000</v>
      </c>
      <c r="O84" s="9">
        <f t="shared" ref="O84:O95" si="149">+G84*N84</f>
        <v>800000</v>
      </c>
      <c r="P84" s="25">
        <v>1131388.44</v>
      </c>
      <c r="Q84" s="9">
        <f t="shared" ref="Q84:Q95" si="150">+G84*P84</f>
        <v>1131388.44</v>
      </c>
      <c r="R84" s="45">
        <v>540211</v>
      </c>
      <c r="S84" s="9">
        <f t="shared" ref="S84:S95" si="151">G84*R84</f>
        <v>540211</v>
      </c>
      <c r="T84" s="25"/>
      <c r="U84" s="9">
        <f t="shared" ref="U84:U95" si="152">+G84*T84</f>
        <v>0</v>
      </c>
      <c r="V84" s="25"/>
      <c r="W84" s="9">
        <f t="shared" ref="W84:W95" si="153">+G84*V84</f>
        <v>0</v>
      </c>
      <c r="X84" s="25"/>
      <c r="Y84" s="9">
        <f t="shared" ref="Y84:Y95" si="154">+G84*X84</f>
        <v>0</v>
      </c>
      <c r="AA84" s="47">
        <f t="shared" si="126"/>
        <v>932330</v>
      </c>
      <c r="AB84" s="47">
        <f t="shared" si="127"/>
        <v>750000</v>
      </c>
      <c r="AC84" s="47">
        <f t="shared" si="128"/>
        <v>600000</v>
      </c>
      <c r="AD84" s="47">
        <f t="shared" si="129"/>
        <v>800000</v>
      </c>
      <c r="AE84" s="47">
        <f t="shared" si="130"/>
        <v>1131388.44</v>
      </c>
      <c r="AF84" s="47">
        <f t="shared" si="131"/>
        <v>540211</v>
      </c>
      <c r="AG84" s="18">
        <f t="shared" si="132"/>
        <v>0</v>
      </c>
      <c r="AH84" s="18">
        <f t="shared" si="133"/>
        <v>0</v>
      </c>
      <c r="AI84" s="18">
        <f t="shared" si="134"/>
        <v>0</v>
      </c>
      <c r="AJ84" s="26"/>
      <c r="AK84" s="18" cm="1">
        <f t="array" ref="AK84">+MIN(IF(AA84:AI84&gt;0,AA84:AI84))</f>
        <v>540211</v>
      </c>
      <c r="AL84" s="18" cm="1">
        <f t="array" ref="AL84">MAX(IF(AA84:AI84&gt;0,AA84:AI84))</f>
        <v>1131388.44</v>
      </c>
      <c r="AM84" s="19" cm="1">
        <f t="array" ref="AM84">AVERAGE(IF(AA84:AI84&gt;0,AA84:AI84))</f>
        <v>792321.57333333325</v>
      </c>
      <c r="AN84" s="19" cm="1">
        <f t="array" ref="AN84">STDEVA(IF(AA84:AI84&gt;0,AA84:AI84))</f>
        <v>217699.84022510564</v>
      </c>
      <c r="AO84" s="19">
        <f t="shared" si="135"/>
        <v>574621.73310822761</v>
      </c>
      <c r="AP84" s="19">
        <f t="shared" si="136"/>
        <v>1010021.4135584389</v>
      </c>
      <c r="AQ84" s="26"/>
      <c r="AR84" s="19">
        <f t="shared" si="110"/>
        <v>932330</v>
      </c>
      <c r="AS84" s="19">
        <f t="shared" si="93"/>
        <v>750000</v>
      </c>
      <c r="AT84" s="19">
        <f t="shared" si="94"/>
        <v>600000</v>
      </c>
      <c r="AU84" s="19">
        <f t="shared" si="95"/>
        <v>800000</v>
      </c>
      <c r="AV84" s="19" t="str">
        <f t="shared" si="96"/>
        <v>NA</v>
      </c>
      <c r="AW84" s="19" t="str">
        <f t="shared" si="97"/>
        <v>NA</v>
      </c>
      <c r="AX84" s="19" t="str">
        <f t="shared" si="98"/>
        <v>NA</v>
      </c>
      <c r="AY84" s="19" t="str">
        <f t="shared" si="99"/>
        <v>NA</v>
      </c>
      <c r="AZ84" s="19" t="str">
        <f t="shared" si="100"/>
        <v>NA</v>
      </c>
      <c r="BB84" s="50">
        <f t="shared" si="143"/>
        <v>770583</v>
      </c>
      <c r="BC84" s="50">
        <f t="shared" si="137"/>
        <v>775000</v>
      </c>
      <c r="BD84" s="50">
        <f t="shared" si="138"/>
        <v>761146</v>
      </c>
      <c r="BE84" s="50">
        <f t="shared" si="139"/>
        <v>770583</v>
      </c>
      <c r="BF84" s="50">
        <f t="shared" si="140"/>
        <v>751515</v>
      </c>
      <c r="BH84" s="49">
        <f>+BB84*G84</f>
        <v>770583</v>
      </c>
      <c r="BI84" s="49">
        <f>+BC84*G84</f>
        <v>775000</v>
      </c>
      <c r="BJ84" s="49">
        <f t="shared" ref="BJ84:BJ95" si="155">+BD84*G84</f>
        <v>761146</v>
      </c>
      <c r="BK84" s="49">
        <f t="shared" ref="BK84:BK95" si="156">+BE84*G84</f>
        <v>770583</v>
      </c>
      <c r="BL84" s="49">
        <f t="shared" ref="BL84:BL95" si="157">+BF84*G84</f>
        <v>751515</v>
      </c>
      <c r="BN84" s="23" t="str">
        <f t="shared" si="141"/>
        <v>Media Armónica</v>
      </c>
      <c r="BO84" s="49">
        <f t="shared" si="142"/>
        <v>751515</v>
      </c>
      <c r="BQ84" s="48"/>
    </row>
    <row r="85" spans="2:69" ht="56.25" x14ac:dyDescent="0.25">
      <c r="B85" s="14">
        <v>75</v>
      </c>
      <c r="C85" s="40" t="s">
        <v>208</v>
      </c>
      <c r="D85" s="7" t="s">
        <v>122</v>
      </c>
      <c r="E85" s="24" t="s">
        <v>123</v>
      </c>
      <c r="F85" s="8" t="s">
        <v>42</v>
      </c>
      <c r="G85" s="27">
        <v>1</v>
      </c>
      <c r="H85" s="25">
        <v>932330</v>
      </c>
      <c r="I85" s="9">
        <f t="shared" si="146"/>
        <v>932330</v>
      </c>
      <c r="J85" s="25">
        <v>750000</v>
      </c>
      <c r="K85" s="9">
        <f>+G85*J85</f>
        <v>750000</v>
      </c>
      <c r="L85" s="25">
        <v>600000</v>
      </c>
      <c r="M85" s="9">
        <f t="shared" si="148"/>
        <v>600000</v>
      </c>
      <c r="N85" s="25">
        <v>800000</v>
      </c>
      <c r="O85" s="9">
        <f t="shared" si="149"/>
        <v>800000</v>
      </c>
      <c r="P85" s="25">
        <v>1163001.21</v>
      </c>
      <c r="Q85" s="9">
        <f t="shared" si="150"/>
        <v>1163001.21</v>
      </c>
      <c r="R85" s="45">
        <v>540211</v>
      </c>
      <c r="S85" s="9">
        <f t="shared" si="151"/>
        <v>540211</v>
      </c>
      <c r="T85" s="25"/>
      <c r="U85" s="9">
        <f t="shared" si="152"/>
        <v>0</v>
      </c>
      <c r="V85" s="25"/>
      <c r="W85" s="9">
        <f t="shared" si="153"/>
        <v>0</v>
      </c>
      <c r="X85" s="25"/>
      <c r="Y85" s="9">
        <f t="shared" si="154"/>
        <v>0</v>
      </c>
      <c r="AA85" s="47">
        <f t="shared" si="126"/>
        <v>932330</v>
      </c>
      <c r="AB85" s="47">
        <f t="shared" si="127"/>
        <v>750000</v>
      </c>
      <c r="AC85" s="47">
        <f t="shared" si="128"/>
        <v>600000</v>
      </c>
      <c r="AD85" s="47">
        <f t="shared" si="129"/>
        <v>800000</v>
      </c>
      <c r="AE85" s="47">
        <f t="shared" si="130"/>
        <v>1163001.21</v>
      </c>
      <c r="AF85" s="47">
        <f t="shared" si="131"/>
        <v>540211</v>
      </c>
      <c r="AG85" s="18">
        <f t="shared" si="132"/>
        <v>0</v>
      </c>
      <c r="AH85" s="18">
        <f t="shared" si="133"/>
        <v>0</v>
      </c>
      <c r="AI85" s="18">
        <f t="shared" si="134"/>
        <v>0</v>
      </c>
      <c r="AJ85" s="26"/>
      <c r="AK85" s="18" cm="1">
        <f t="array" ref="AK85">+MIN(IF(AA85:AI85&gt;0,AA85:AI85))</f>
        <v>540211</v>
      </c>
      <c r="AL85" s="18" cm="1">
        <f t="array" ref="AL85">MAX(IF(AA85:AI85&gt;0,AA85:AI85))</f>
        <v>1163001.21</v>
      </c>
      <c r="AM85" s="19" cm="1">
        <f t="array" ref="AM85">AVERAGE(IF(AA85:AI85&gt;0,AA85:AI85))</f>
        <v>797590.36833333329</v>
      </c>
      <c r="AN85" s="19" cm="1">
        <f t="array" ref="AN85">STDEVA(IF(AA85:AI85&gt;0,AA85:AI85))</f>
        <v>227700.0632120466</v>
      </c>
      <c r="AO85" s="19">
        <f t="shared" si="135"/>
        <v>569890.30512128666</v>
      </c>
      <c r="AP85" s="19">
        <f t="shared" si="136"/>
        <v>1025290.4315453799</v>
      </c>
      <c r="AQ85" s="26"/>
      <c r="AR85" s="19">
        <f t="shared" si="110"/>
        <v>932330</v>
      </c>
      <c r="AS85" s="19">
        <f t="shared" si="93"/>
        <v>750000</v>
      </c>
      <c r="AT85" s="19">
        <f t="shared" si="94"/>
        <v>600000</v>
      </c>
      <c r="AU85" s="19">
        <f t="shared" si="95"/>
        <v>800000</v>
      </c>
      <c r="AV85" s="19" t="str">
        <f t="shared" si="96"/>
        <v>NA</v>
      </c>
      <c r="AW85" s="19" t="str">
        <f t="shared" si="97"/>
        <v>NA</v>
      </c>
      <c r="AX85" s="19" t="str">
        <f t="shared" si="98"/>
        <v>NA</v>
      </c>
      <c r="AY85" s="19" t="str">
        <f t="shared" si="99"/>
        <v>NA</v>
      </c>
      <c r="AZ85" s="19" t="str">
        <f t="shared" si="100"/>
        <v>NA</v>
      </c>
      <c r="BB85" s="50">
        <f t="shared" si="143"/>
        <v>770583</v>
      </c>
      <c r="BC85" s="50">
        <f t="shared" si="137"/>
        <v>775000</v>
      </c>
      <c r="BD85" s="50">
        <f t="shared" si="138"/>
        <v>761146</v>
      </c>
      <c r="BE85" s="50">
        <f t="shared" si="139"/>
        <v>770583</v>
      </c>
      <c r="BF85" s="50">
        <f t="shared" si="140"/>
        <v>751515</v>
      </c>
      <c r="BH85" s="49">
        <f>+BB85*G85</f>
        <v>770583</v>
      </c>
      <c r="BI85" s="49">
        <f t="shared" ref="BI85:BI95" si="158">+BC85*G85</f>
        <v>775000</v>
      </c>
      <c r="BJ85" s="49">
        <f t="shared" si="155"/>
        <v>761146</v>
      </c>
      <c r="BK85" s="49">
        <f t="shared" si="156"/>
        <v>770583</v>
      </c>
      <c r="BL85" s="49">
        <f t="shared" si="157"/>
        <v>751515</v>
      </c>
      <c r="BN85" s="23" t="str">
        <f t="shared" si="141"/>
        <v>Media Armónica</v>
      </c>
      <c r="BO85" s="49">
        <f t="shared" si="142"/>
        <v>751515</v>
      </c>
      <c r="BQ85" s="48"/>
    </row>
    <row r="86" spans="2:69" ht="28.5" customHeight="1" x14ac:dyDescent="0.25">
      <c r="B86" s="14">
        <v>76</v>
      </c>
      <c r="C86" s="40" t="s">
        <v>209</v>
      </c>
      <c r="D86" s="7" t="s">
        <v>125</v>
      </c>
      <c r="E86" s="24" t="s">
        <v>126</v>
      </c>
      <c r="F86" s="8" t="s">
        <v>42</v>
      </c>
      <c r="G86" s="27">
        <v>6</v>
      </c>
      <c r="H86" s="25">
        <v>932330</v>
      </c>
      <c r="I86" s="9">
        <f t="shared" si="146"/>
        <v>5593980</v>
      </c>
      <c r="J86" s="25">
        <v>750000</v>
      </c>
      <c r="K86" s="9">
        <f t="shared" ref="K86:K95" si="159">+G86*J86</f>
        <v>4500000</v>
      </c>
      <c r="L86" s="25">
        <v>600000</v>
      </c>
      <c r="M86" s="9">
        <f t="shared" si="148"/>
        <v>3600000</v>
      </c>
      <c r="N86" s="25">
        <v>800000</v>
      </c>
      <c r="O86" s="9">
        <f t="shared" si="149"/>
        <v>4800000</v>
      </c>
      <c r="P86" s="25">
        <v>1087546.32</v>
      </c>
      <c r="Q86" s="9">
        <f t="shared" si="150"/>
        <v>6525277.9199999999</v>
      </c>
      <c r="R86" s="45">
        <v>540211</v>
      </c>
      <c r="S86" s="9">
        <f t="shared" si="151"/>
        <v>3241266</v>
      </c>
      <c r="T86" s="25"/>
      <c r="U86" s="9">
        <f t="shared" si="152"/>
        <v>0</v>
      </c>
      <c r="V86" s="25"/>
      <c r="W86" s="9">
        <f t="shared" si="153"/>
        <v>0</v>
      </c>
      <c r="X86" s="25"/>
      <c r="Y86" s="9">
        <f t="shared" si="154"/>
        <v>0</v>
      </c>
      <c r="AA86" s="47">
        <f t="shared" si="126"/>
        <v>932330</v>
      </c>
      <c r="AB86" s="47">
        <f t="shared" si="127"/>
        <v>750000</v>
      </c>
      <c r="AC86" s="47">
        <f t="shared" si="128"/>
        <v>600000</v>
      </c>
      <c r="AD86" s="47">
        <f t="shared" si="129"/>
        <v>800000</v>
      </c>
      <c r="AE86" s="47">
        <f t="shared" si="130"/>
        <v>1087546.32</v>
      </c>
      <c r="AF86" s="47">
        <f t="shared" si="131"/>
        <v>540211</v>
      </c>
      <c r="AG86" s="18">
        <f t="shared" si="132"/>
        <v>0</v>
      </c>
      <c r="AH86" s="18">
        <f t="shared" si="133"/>
        <v>0</v>
      </c>
      <c r="AI86" s="18">
        <f t="shared" si="134"/>
        <v>0</v>
      </c>
      <c r="AJ86" s="26"/>
      <c r="AK86" s="18" cm="1">
        <f t="array" ref="AK86">+MIN(IF(AA86:AI86&gt;0,AA86:AI86))</f>
        <v>540211</v>
      </c>
      <c r="AL86" s="18" cm="1">
        <f t="array" ref="AL86">MAX(IF(AA86:AI86&gt;0,AA86:AI86))</f>
        <v>1087546.32</v>
      </c>
      <c r="AM86" s="19" cm="1">
        <f t="array" ref="AM86">AVERAGE(IF(AA86:AI86&gt;0,AA86:AI86))</f>
        <v>785014.55333333334</v>
      </c>
      <c r="AN86" s="19" cm="1">
        <f t="array" ref="AN86">STDEVA(IF(AA86:AI86&gt;0,AA86:AI86))</f>
        <v>204370.76987463012</v>
      </c>
      <c r="AO86" s="19">
        <f t="shared" si="135"/>
        <v>580643.7834587032</v>
      </c>
      <c r="AP86" s="19">
        <f t="shared" si="136"/>
        <v>989385.32320796349</v>
      </c>
      <c r="AQ86" s="26"/>
      <c r="AR86" s="19">
        <f t="shared" si="110"/>
        <v>932330</v>
      </c>
      <c r="AS86" s="19">
        <f t="shared" si="93"/>
        <v>750000</v>
      </c>
      <c r="AT86" s="19">
        <f t="shared" si="94"/>
        <v>600000</v>
      </c>
      <c r="AU86" s="19">
        <f t="shared" si="95"/>
        <v>800000</v>
      </c>
      <c r="AV86" s="19" t="str">
        <f t="shared" si="96"/>
        <v>NA</v>
      </c>
      <c r="AW86" s="19" t="str">
        <f t="shared" si="97"/>
        <v>NA</v>
      </c>
      <c r="AX86" s="19" t="str">
        <f t="shared" si="98"/>
        <v>NA</v>
      </c>
      <c r="AY86" s="19" t="str">
        <f t="shared" si="99"/>
        <v>NA</v>
      </c>
      <c r="AZ86" s="19" t="str">
        <f t="shared" si="100"/>
        <v>NA</v>
      </c>
      <c r="BB86" s="50">
        <f t="shared" si="143"/>
        <v>770583</v>
      </c>
      <c r="BC86" s="50">
        <f t="shared" si="137"/>
        <v>775000</v>
      </c>
      <c r="BD86" s="50">
        <f t="shared" si="138"/>
        <v>761146</v>
      </c>
      <c r="BE86" s="50">
        <f t="shared" si="139"/>
        <v>770583</v>
      </c>
      <c r="BF86" s="50">
        <f t="shared" si="140"/>
        <v>751515</v>
      </c>
      <c r="BH86" s="49">
        <f t="shared" ref="BH86" si="160">+BB86*G86</f>
        <v>4623498</v>
      </c>
      <c r="BI86" s="49">
        <f t="shared" si="158"/>
        <v>4650000</v>
      </c>
      <c r="BJ86" s="49">
        <f t="shared" si="155"/>
        <v>4566876</v>
      </c>
      <c r="BK86" s="49">
        <f t="shared" si="156"/>
        <v>4623498</v>
      </c>
      <c r="BL86" s="49">
        <f t="shared" si="157"/>
        <v>4509090</v>
      </c>
      <c r="BN86" s="23" t="str">
        <f t="shared" si="141"/>
        <v>Media Armónica</v>
      </c>
      <c r="BO86" s="49">
        <f t="shared" si="142"/>
        <v>4509090</v>
      </c>
      <c r="BQ86" s="48"/>
    </row>
    <row r="87" spans="2:69" ht="37.5" x14ac:dyDescent="0.25">
      <c r="B87" s="14">
        <v>77</v>
      </c>
      <c r="C87" s="40" t="s">
        <v>210</v>
      </c>
      <c r="D87" s="7" t="s">
        <v>128</v>
      </c>
      <c r="E87" s="24" t="s">
        <v>129</v>
      </c>
      <c r="F87" s="8" t="s">
        <v>42</v>
      </c>
      <c r="G87" s="27">
        <v>1</v>
      </c>
      <c r="H87" s="25">
        <v>932330</v>
      </c>
      <c r="I87" s="9">
        <f t="shared" si="146"/>
        <v>932330</v>
      </c>
      <c r="J87" s="25">
        <v>750000</v>
      </c>
      <c r="K87" s="9">
        <f t="shared" si="159"/>
        <v>750000</v>
      </c>
      <c r="L87" s="25">
        <v>600000</v>
      </c>
      <c r="M87" s="9">
        <f t="shared" si="148"/>
        <v>600000</v>
      </c>
      <c r="N87" s="25">
        <v>800000</v>
      </c>
      <c r="O87" s="9">
        <f t="shared" si="149"/>
        <v>800000</v>
      </c>
      <c r="P87" s="25">
        <v>1033421.9700000001</v>
      </c>
      <c r="Q87" s="9">
        <f t="shared" si="150"/>
        <v>1033421.9700000001</v>
      </c>
      <c r="R87" s="45">
        <v>540211</v>
      </c>
      <c r="S87" s="9">
        <f t="shared" si="151"/>
        <v>540211</v>
      </c>
      <c r="T87" s="25"/>
      <c r="U87" s="9">
        <f t="shared" si="152"/>
        <v>0</v>
      </c>
      <c r="V87" s="25"/>
      <c r="W87" s="9">
        <f t="shared" si="153"/>
        <v>0</v>
      </c>
      <c r="X87" s="25"/>
      <c r="Y87" s="9">
        <f t="shared" si="154"/>
        <v>0</v>
      </c>
      <c r="AA87" s="47">
        <f t="shared" si="126"/>
        <v>932330</v>
      </c>
      <c r="AB87" s="47">
        <f t="shared" si="127"/>
        <v>750000</v>
      </c>
      <c r="AC87" s="47">
        <f t="shared" si="128"/>
        <v>600000</v>
      </c>
      <c r="AD87" s="47">
        <f t="shared" si="129"/>
        <v>800000</v>
      </c>
      <c r="AE87" s="47">
        <f t="shared" si="130"/>
        <v>1033421.9700000001</v>
      </c>
      <c r="AF87" s="47">
        <f t="shared" si="131"/>
        <v>540211</v>
      </c>
      <c r="AG87" s="18">
        <f t="shared" si="132"/>
        <v>0</v>
      </c>
      <c r="AH87" s="18">
        <f t="shared" si="133"/>
        <v>0</v>
      </c>
      <c r="AI87" s="18">
        <f t="shared" si="134"/>
        <v>0</v>
      </c>
      <c r="AJ87" s="26"/>
      <c r="AK87" s="18" cm="1">
        <f t="array" ref="AK87">+MIN(IF(AA87:AI87&gt;0,AA87:AI87))</f>
        <v>540211</v>
      </c>
      <c r="AL87" s="18" cm="1">
        <f t="array" ref="AL87">MAX(IF(AA87:AI87&gt;0,AA87:AI87))</f>
        <v>1033421.9700000001</v>
      </c>
      <c r="AM87" s="19" cm="1">
        <f t="array" ref="AM87">AVERAGE(IF(AA87:AI87&gt;0,AA87:AI87))</f>
        <v>775993.82833333348</v>
      </c>
      <c r="AN87" s="19" cm="1">
        <f t="array" ref="AN87">STDEVA(IF(AA87:AI87&gt;0,AA87:AI87))</f>
        <v>188960.09728571985</v>
      </c>
      <c r="AO87" s="19">
        <f t="shared" si="135"/>
        <v>587033.73104761366</v>
      </c>
      <c r="AP87" s="19">
        <f t="shared" si="136"/>
        <v>964953.92561905331</v>
      </c>
      <c r="AQ87" s="26"/>
      <c r="AR87" s="19">
        <f t="shared" si="110"/>
        <v>932330</v>
      </c>
      <c r="AS87" s="19">
        <f t="shared" si="93"/>
        <v>750000</v>
      </c>
      <c r="AT87" s="19">
        <f t="shared" si="94"/>
        <v>600000</v>
      </c>
      <c r="AU87" s="19">
        <f t="shared" si="95"/>
        <v>800000</v>
      </c>
      <c r="AV87" s="19" t="str">
        <f t="shared" si="96"/>
        <v>NA</v>
      </c>
      <c r="AW87" s="19" t="str">
        <f t="shared" si="97"/>
        <v>NA</v>
      </c>
      <c r="AX87" s="19" t="str">
        <f t="shared" si="98"/>
        <v>NA</v>
      </c>
      <c r="AY87" s="19" t="str">
        <f t="shared" si="99"/>
        <v>NA</v>
      </c>
      <c r="AZ87" s="19" t="str">
        <f t="shared" si="100"/>
        <v>NA</v>
      </c>
      <c r="BB87" s="50">
        <f t="shared" si="143"/>
        <v>770583</v>
      </c>
      <c r="BC87" s="50">
        <f t="shared" si="137"/>
        <v>775000</v>
      </c>
      <c r="BD87" s="50">
        <f t="shared" si="138"/>
        <v>761146</v>
      </c>
      <c r="BE87" s="50">
        <f t="shared" si="139"/>
        <v>770583</v>
      </c>
      <c r="BF87" s="50">
        <f t="shared" si="140"/>
        <v>751515</v>
      </c>
      <c r="BH87" s="49">
        <f>+BB87*G87</f>
        <v>770583</v>
      </c>
      <c r="BI87" s="49">
        <f t="shared" si="158"/>
        <v>775000</v>
      </c>
      <c r="BJ87" s="49">
        <f t="shared" si="155"/>
        <v>761146</v>
      </c>
      <c r="BK87" s="49">
        <f t="shared" si="156"/>
        <v>770583</v>
      </c>
      <c r="BL87" s="49">
        <f t="shared" si="157"/>
        <v>751515</v>
      </c>
      <c r="BN87" s="23" t="str">
        <f t="shared" si="141"/>
        <v>Media Armónica</v>
      </c>
      <c r="BO87" s="49">
        <f t="shared" si="142"/>
        <v>751515</v>
      </c>
      <c r="BQ87" s="48"/>
    </row>
    <row r="88" spans="2:69" ht="37.5" x14ac:dyDescent="0.25">
      <c r="B88" s="14">
        <v>78</v>
      </c>
      <c r="C88" s="40" t="s">
        <v>211</v>
      </c>
      <c r="D88" s="7" t="s">
        <v>131</v>
      </c>
      <c r="E88" s="24" t="s">
        <v>132</v>
      </c>
      <c r="F88" s="8" t="s">
        <v>42</v>
      </c>
      <c r="G88" s="27">
        <v>2</v>
      </c>
      <c r="H88" s="25">
        <v>932330</v>
      </c>
      <c r="I88" s="9">
        <f t="shared" si="146"/>
        <v>1864660</v>
      </c>
      <c r="J88" s="25">
        <v>750000</v>
      </c>
      <c r="K88" s="9">
        <f t="shared" si="159"/>
        <v>1500000</v>
      </c>
      <c r="L88" s="25">
        <v>600000</v>
      </c>
      <c r="M88" s="9">
        <f t="shared" si="148"/>
        <v>1200000</v>
      </c>
      <c r="N88" s="25">
        <v>800000</v>
      </c>
      <c r="O88" s="9">
        <f t="shared" si="149"/>
        <v>1600000</v>
      </c>
      <c r="P88" s="25">
        <v>950483.17</v>
      </c>
      <c r="Q88" s="9">
        <f t="shared" si="150"/>
        <v>1900966.34</v>
      </c>
      <c r="R88" s="45">
        <v>540211</v>
      </c>
      <c r="S88" s="9">
        <f t="shared" si="151"/>
        <v>1080422</v>
      </c>
      <c r="T88" s="25"/>
      <c r="U88" s="9">
        <f t="shared" si="152"/>
        <v>0</v>
      </c>
      <c r="V88" s="25"/>
      <c r="W88" s="9">
        <f t="shared" si="153"/>
        <v>0</v>
      </c>
      <c r="X88" s="25"/>
      <c r="Y88" s="9">
        <f t="shared" si="154"/>
        <v>0</v>
      </c>
      <c r="AA88" s="47">
        <f t="shared" si="126"/>
        <v>932330</v>
      </c>
      <c r="AB88" s="47">
        <f t="shared" si="127"/>
        <v>750000</v>
      </c>
      <c r="AC88" s="47">
        <f t="shared" si="128"/>
        <v>600000</v>
      </c>
      <c r="AD88" s="47">
        <f t="shared" si="129"/>
        <v>800000</v>
      </c>
      <c r="AE88" s="47">
        <f t="shared" si="130"/>
        <v>950483.17</v>
      </c>
      <c r="AF88" s="47">
        <f t="shared" si="131"/>
        <v>540211</v>
      </c>
      <c r="AG88" s="18">
        <f t="shared" si="132"/>
        <v>0</v>
      </c>
      <c r="AH88" s="18">
        <f t="shared" si="133"/>
        <v>0</v>
      </c>
      <c r="AI88" s="18">
        <f t="shared" si="134"/>
        <v>0</v>
      </c>
      <c r="AJ88" s="26"/>
      <c r="AK88" s="18" cm="1">
        <f t="array" ref="AK88">+MIN(IF(AA88:AI88&gt;0,AA88:AI88))</f>
        <v>540211</v>
      </c>
      <c r="AL88" s="18" cm="1">
        <f t="array" ref="AL88">MAX(IF(AA88:AI88&gt;0,AA88:AI88))</f>
        <v>950483.17</v>
      </c>
      <c r="AM88" s="19" cm="1">
        <f t="array" ref="AM88">AVERAGE(IF(AA88:AI88&gt;0,AA88:AI88))</f>
        <v>762170.69499999995</v>
      </c>
      <c r="AN88" s="19" cm="1">
        <f t="array" ref="AN88">STDEVA(IF(AA88:AI88&gt;0,AA88:AI88))</f>
        <v>168261.93863946255</v>
      </c>
      <c r="AO88" s="19">
        <f t="shared" si="135"/>
        <v>593908.75636053737</v>
      </c>
      <c r="AP88" s="19">
        <f t="shared" si="136"/>
        <v>930432.63363946253</v>
      </c>
      <c r="AQ88" s="26"/>
      <c r="AR88" s="19" t="str">
        <f t="shared" si="110"/>
        <v>NA</v>
      </c>
      <c r="AS88" s="19">
        <f t="shared" si="93"/>
        <v>750000</v>
      </c>
      <c r="AT88" s="19">
        <f t="shared" si="94"/>
        <v>600000</v>
      </c>
      <c r="AU88" s="19">
        <f t="shared" si="95"/>
        <v>800000</v>
      </c>
      <c r="AV88" s="19" t="str">
        <f t="shared" si="96"/>
        <v>NA</v>
      </c>
      <c r="AW88" s="19" t="str">
        <f t="shared" si="97"/>
        <v>NA</v>
      </c>
      <c r="AX88" s="19" t="str">
        <f t="shared" si="98"/>
        <v>NA</v>
      </c>
      <c r="AY88" s="19" t="str">
        <f t="shared" si="99"/>
        <v>NA</v>
      </c>
      <c r="AZ88" s="19" t="str">
        <f t="shared" si="100"/>
        <v>NA</v>
      </c>
      <c r="BB88" s="50">
        <f t="shared" si="143"/>
        <v>716667</v>
      </c>
      <c r="BC88" s="50">
        <f t="shared" si="137"/>
        <v>750000</v>
      </c>
      <c r="BD88" s="50">
        <f t="shared" si="138"/>
        <v>711379</v>
      </c>
      <c r="BE88" s="50">
        <f t="shared" si="139"/>
        <v>716667</v>
      </c>
      <c r="BF88" s="50">
        <f t="shared" si="140"/>
        <v>705882</v>
      </c>
      <c r="BH88" s="49">
        <f t="shared" ref="BH88" si="161">+BB88*G88</f>
        <v>1433334</v>
      </c>
      <c r="BI88" s="49">
        <f t="shared" si="158"/>
        <v>1500000</v>
      </c>
      <c r="BJ88" s="49">
        <f t="shared" si="155"/>
        <v>1422758</v>
      </c>
      <c r="BK88" s="49">
        <f t="shared" si="156"/>
        <v>1433334</v>
      </c>
      <c r="BL88" s="49">
        <f t="shared" si="157"/>
        <v>1411764</v>
      </c>
      <c r="BN88" s="23" t="str">
        <f t="shared" si="141"/>
        <v>Media Armónica</v>
      </c>
      <c r="BO88" s="49">
        <f t="shared" si="142"/>
        <v>1411764</v>
      </c>
      <c r="BQ88" s="48"/>
    </row>
    <row r="89" spans="2:69" ht="28.5" x14ac:dyDescent="0.25">
      <c r="B89" s="14">
        <v>79</v>
      </c>
      <c r="C89" s="40" t="s">
        <v>212</v>
      </c>
      <c r="D89" s="7" t="s">
        <v>134</v>
      </c>
      <c r="E89" s="24" t="s">
        <v>135</v>
      </c>
      <c r="F89" s="8" t="s">
        <v>42</v>
      </c>
      <c r="G89" s="27">
        <v>4</v>
      </c>
      <c r="H89" s="25">
        <v>932330</v>
      </c>
      <c r="I89" s="9">
        <f t="shared" si="146"/>
        <v>3729320</v>
      </c>
      <c r="J89" s="25">
        <v>750000</v>
      </c>
      <c r="K89" s="9">
        <f t="shared" si="159"/>
        <v>3000000</v>
      </c>
      <c r="L89" s="25">
        <v>600000</v>
      </c>
      <c r="M89" s="9">
        <f t="shared" si="148"/>
        <v>2400000</v>
      </c>
      <c r="N89" s="25">
        <v>800000</v>
      </c>
      <c r="O89" s="9">
        <f t="shared" si="149"/>
        <v>3200000</v>
      </c>
      <c r="P89" s="25">
        <v>1135809.3600000001</v>
      </c>
      <c r="Q89" s="9">
        <f t="shared" si="150"/>
        <v>4543237.4400000004</v>
      </c>
      <c r="R89" s="45">
        <v>540211</v>
      </c>
      <c r="S89" s="9">
        <f t="shared" si="151"/>
        <v>2160844</v>
      </c>
      <c r="T89" s="25"/>
      <c r="U89" s="9">
        <f t="shared" si="152"/>
        <v>0</v>
      </c>
      <c r="V89" s="25"/>
      <c r="W89" s="9">
        <f t="shared" si="153"/>
        <v>0</v>
      </c>
      <c r="X89" s="25"/>
      <c r="Y89" s="9">
        <f t="shared" si="154"/>
        <v>0</v>
      </c>
      <c r="AA89" s="47">
        <f t="shared" si="126"/>
        <v>932330</v>
      </c>
      <c r="AB89" s="47">
        <f t="shared" si="127"/>
        <v>750000</v>
      </c>
      <c r="AC89" s="47">
        <f t="shared" si="128"/>
        <v>600000</v>
      </c>
      <c r="AD89" s="47">
        <f t="shared" si="129"/>
        <v>800000</v>
      </c>
      <c r="AE89" s="47">
        <f t="shared" si="130"/>
        <v>1135809.3600000001</v>
      </c>
      <c r="AF89" s="47">
        <f t="shared" si="131"/>
        <v>540211</v>
      </c>
      <c r="AG89" s="18">
        <f t="shared" si="132"/>
        <v>0</v>
      </c>
      <c r="AH89" s="18">
        <f t="shared" si="133"/>
        <v>0</v>
      </c>
      <c r="AI89" s="18">
        <f t="shared" si="134"/>
        <v>0</v>
      </c>
      <c r="AJ89" s="26"/>
      <c r="AK89" s="18" cm="1">
        <f t="array" ref="AK89">+MIN(IF(AA89:AI89&gt;0,AA89:AI89))</f>
        <v>540211</v>
      </c>
      <c r="AL89" s="18" cm="1">
        <f t="array" ref="AL89">MAX(IF(AA89:AI89&gt;0,AA89:AI89))</f>
        <v>1135809.3600000001</v>
      </c>
      <c r="AM89" s="19" cm="1">
        <f t="array" ref="AM89">AVERAGE(IF(AA89:AI89&gt;0,AA89:AI89))</f>
        <v>793058.39333333343</v>
      </c>
      <c r="AN89" s="19" cm="1">
        <f t="array" ref="AN89">STDEVA(IF(AA89:AI89&gt;0,AA89:AI89))</f>
        <v>219080.06037333517</v>
      </c>
      <c r="AO89" s="19">
        <f t="shared" si="135"/>
        <v>573978.33295999828</v>
      </c>
      <c r="AP89" s="19">
        <f t="shared" si="136"/>
        <v>1012138.4537066686</v>
      </c>
      <c r="AQ89" s="26"/>
      <c r="AR89" s="19">
        <f t="shared" si="110"/>
        <v>932330</v>
      </c>
      <c r="AS89" s="19">
        <f t="shared" si="93"/>
        <v>750000</v>
      </c>
      <c r="AT89" s="19">
        <f t="shared" si="94"/>
        <v>600000</v>
      </c>
      <c r="AU89" s="19">
        <f t="shared" si="95"/>
        <v>800000</v>
      </c>
      <c r="AV89" s="19" t="str">
        <f t="shared" si="96"/>
        <v>NA</v>
      </c>
      <c r="AW89" s="19" t="str">
        <f t="shared" si="97"/>
        <v>NA</v>
      </c>
      <c r="AX89" s="19" t="str">
        <f t="shared" si="98"/>
        <v>NA</v>
      </c>
      <c r="AY89" s="19" t="str">
        <f t="shared" si="99"/>
        <v>NA</v>
      </c>
      <c r="AZ89" s="19" t="str">
        <f t="shared" si="100"/>
        <v>NA</v>
      </c>
      <c r="BB89" s="50">
        <f t="shared" si="143"/>
        <v>770583</v>
      </c>
      <c r="BC89" s="50">
        <f t="shared" si="137"/>
        <v>775000</v>
      </c>
      <c r="BD89" s="50">
        <f t="shared" si="138"/>
        <v>761146</v>
      </c>
      <c r="BE89" s="50">
        <f t="shared" si="139"/>
        <v>770583</v>
      </c>
      <c r="BF89" s="50">
        <f t="shared" si="140"/>
        <v>751515</v>
      </c>
      <c r="BH89" s="49">
        <f>+BB89*G89</f>
        <v>3082332</v>
      </c>
      <c r="BI89" s="49">
        <f t="shared" si="158"/>
        <v>3100000</v>
      </c>
      <c r="BJ89" s="49">
        <f t="shared" si="155"/>
        <v>3044584</v>
      </c>
      <c r="BK89" s="49">
        <f t="shared" si="156"/>
        <v>3082332</v>
      </c>
      <c r="BL89" s="49">
        <f t="shared" si="157"/>
        <v>3006060</v>
      </c>
      <c r="BN89" s="23" t="str">
        <f t="shared" si="141"/>
        <v>Media Armónica</v>
      </c>
      <c r="BO89" s="49">
        <f t="shared" si="142"/>
        <v>3006060</v>
      </c>
      <c r="BQ89" s="48"/>
    </row>
    <row r="90" spans="2:69" ht="28.5" x14ac:dyDescent="0.25">
      <c r="B90" s="14">
        <v>80</v>
      </c>
      <c r="C90" s="40" t="s">
        <v>213</v>
      </c>
      <c r="D90" s="7" t="s">
        <v>137</v>
      </c>
      <c r="E90" s="24" t="s">
        <v>138</v>
      </c>
      <c r="F90" s="8" t="s">
        <v>42</v>
      </c>
      <c r="G90" s="27">
        <v>2</v>
      </c>
      <c r="H90" s="25">
        <v>932330</v>
      </c>
      <c r="I90" s="9">
        <f t="shared" si="146"/>
        <v>1864660</v>
      </c>
      <c r="J90" s="25">
        <v>750000</v>
      </c>
      <c r="K90" s="9">
        <f t="shared" si="159"/>
        <v>1500000</v>
      </c>
      <c r="L90" s="25">
        <v>600000</v>
      </c>
      <c r="M90" s="9">
        <f t="shared" si="148"/>
        <v>1200000</v>
      </c>
      <c r="N90" s="25">
        <v>800000</v>
      </c>
      <c r="O90" s="9">
        <f t="shared" si="149"/>
        <v>1600000</v>
      </c>
      <c r="P90" s="25">
        <v>1070265.6300000001</v>
      </c>
      <c r="Q90" s="9">
        <f t="shared" si="150"/>
        <v>2140531.2600000002</v>
      </c>
      <c r="R90" s="45">
        <v>540211</v>
      </c>
      <c r="S90" s="9">
        <f t="shared" si="151"/>
        <v>1080422</v>
      </c>
      <c r="T90" s="25"/>
      <c r="U90" s="9">
        <f t="shared" si="152"/>
        <v>0</v>
      </c>
      <c r="V90" s="25"/>
      <c r="W90" s="9">
        <f t="shared" si="153"/>
        <v>0</v>
      </c>
      <c r="X90" s="25"/>
      <c r="Y90" s="9">
        <f t="shared" si="154"/>
        <v>0</v>
      </c>
      <c r="AA90" s="47">
        <f t="shared" si="126"/>
        <v>932330</v>
      </c>
      <c r="AB90" s="47">
        <f t="shared" si="127"/>
        <v>750000</v>
      </c>
      <c r="AC90" s="47">
        <f t="shared" si="128"/>
        <v>600000</v>
      </c>
      <c r="AD90" s="47">
        <f t="shared" si="129"/>
        <v>800000</v>
      </c>
      <c r="AE90" s="47">
        <f t="shared" si="130"/>
        <v>1070265.6300000001</v>
      </c>
      <c r="AF90" s="47">
        <f t="shared" si="131"/>
        <v>540211</v>
      </c>
      <c r="AG90" s="18">
        <f t="shared" si="132"/>
        <v>0</v>
      </c>
      <c r="AH90" s="18">
        <f t="shared" si="133"/>
        <v>0</v>
      </c>
      <c r="AI90" s="18">
        <f t="shared" si="134"/>
        <v>0</v>
      </c>
      <c r="AJ90" s="26"/>
      <c r="AK90" s="18" cm="1">
        <f t="array" ref="AK90">+MIN(IF(AA90:AI90&gt;0,AA90:AI90))</f>
        <v>540211</v>
      </c>
      <c r="AL90" s="18" cm="1">
        <f t="array" ref="AL90">MAX(IF(AA90:AI90&gt;0,AA90:AI90))</f>
        <v>1070265.6300000001</v>
      </c>
      <c r="AM90" s="19" cm="1">
        <f t="array" ref="AM90">AVERAGE(IF(AA90:AI90&gt;0,AA90:AI90))</f>
        <v>782134.43833333335</v>
      </c>
      <c r="AN90" s="19" cm="1">
        <f t="array" ref="AN90">STDEVA(IF(AA90:AI90&gt;0,AA90:AI90))</f>
        <v>199313.82010202113</v>
      </c>
      <c r="AO90" s="19">
        <f t="shared" si="135"/>
        <v>582820.61823131226</v>
      </c>
      <c r="AP90" s="19">
        <f t="shared" si="136"/>
        <v>981448.25843535445</v>
      </c>
      <c r="AQ90" s="26"/>
      <c r="AR90" s="19">
        <f t="shared" si="110"/>
        <v>932330</v>
      </c>
      <c r="AS90" s="19">
        <f t="shared" ref="AS90:AS124" si="162">IF(AB90&gt;$AO90,IF(AB90&lt;$AP90,AB90,"NA"),"NA")</f>
        <v>750000</v>
      </c>
      <c r="AT90" s="19">
        <f t="shared" ref="AT90:AT124" si="163">IF(AC90&gt;$AO90,IF(AC90&lt;$AP90,AC90,"NA"),"NA")</f>
        <v>600000</v>
      </c>
      <c r="AU90" s="19">
        <f t="shared" ref="AU90:AU124" si="164">IF(AD90&gt;$AO90,IF(AD90&lt;$AP90,AD90,"NA"),"NA")</f>
        <v>800000</v>
      </c>
      <c r="AV90" s="19" t="str">
        <f t="shared" ref="AV90:AV124" si="165">IF(AE90&gt;$AO90,IF(AE90&lt;$AP90,AE90,"NA"),"NA")</f>
        <v>NA</v>
      </c>
      <c r="AW90" s="19" t="str">
        <f t="shared" ref="AW90:AW124" si="166">IF(AF90&gt;$AO90,IF(AF90&lt;$AP90,AF90,"NA"),"NA")</f>
        <v>NA</v>
      </c>
      <c r="AX90" s="19" t="str">
        <f t="shared" ref="AX90:AX124" si="167">IF(AG90&gt;$AO90,IF(AG90&lt;$AP90,AG90,"NA"),"NA")</f>
        <v>NA</v>
      </c>
      <c r="AY90" s="19" t="str">
        <f t="shared" ref="AY90:AY124" si="168">IF(AH90&gt;$AO90,IF(AH90&lt;$AP90,AH90,"NA"),"NA")</f>
        <v>NA</v>
      </c>
      <c r="AZ90" s="19" t="str">
        <f t="shared" ref="AZ90:AZ124" si="169">IF(AI90&gt;$AO90,IF(AI90&lt;$AP90,AI90,"NA"),"NA")</f>
        <v>NA</v>
      </c>
      <c r="BB90" s="50">
        <f t="shared" si="143"/>
        <v>770583</v>
      </c>
      <c r="BC90" s="50">
        <f t="shared" si="137"/>
        <v>775000</v>
      </c>
      <c r="BD90" s="50">
        <f t="shared" si="138"/>
        <v>761146</v>
      </c>
      <c r="BE90" s="50">
        <f t="shared" si="139"/>
        <v>770583</v>
      </c>
      <c r="BF90" s="50">
        <f t="shared" si="140"/>
        <v>751515</v>
      </c>
      <c r="BH90" s="49">
        <f t="shared" ref="BH90:BH95" si="170">+BB90*G90</f>
        <v>1541166</v>
      </c>
      <c r="BI90" s="49">
        <f t="shared" si="158"/>
        <v>1550000</v>
      </c>
      <c r="BJ90" s="49">
        <f t="shared" si="155"/>
        <v>1522292</v>
      </c>
      <c r="BK90" s="49">
        <f t="shared" si="156"/>
        <v>1541166</v>
      </c>
      <c r="BL90" s="49">
        <f t="shared" si="157"/>
        <v>1503030</v>
      </c>
      <c r="BN90" s="23" t="str">
        <f t="shared" si="141"/>
        <v>Media Armónica</v>
      </c>
      <c r="BO90" s="49">
        <f t="shared" si="142"/>
        <v>1503030</v>
      </c>
      <c r="BQ90" s="48"/>
    </row>
    <row r="91" spans="2:69" ht="28.5" x14ac:dyDescent="0.25">
      <c r="B91" s="14">
        <v>81</v>
      </c>
      <c r="C91" s="41" t="s">
        <v>214</v>
      </c>
      <c r="D91" s="7" t="s">
        <v>140</v>
      </c>
      <c r="E91" s="24" t="s">
        <v>141</v>
      </c>
      <c r="F91" s="8" t="s">
        <v>42</v>
      </c>
      <c r="G91" s="27">
        <v>2</v>
      </c>
      <c r="H91" s="25">
        <v>932330</v>
      </c>
      <c r="I91" s="9">
        <f t="shared" si="146"/>
        <v>1864660</v>
      </c>
      <c r="J91" s="25">
        <v>750000</v>
      </c>
      <c r="K91" s="9">
        <f t="shared" si="159"/>
        <v>1500000</v>
      </c>
      <c r="L91" s="25">
        <v>600000</v>
      </c>
      <c r="M91" s="9">
        <f t="shared" si="148"/>
        <v>1200000</v>
      </c>
      <c r="N91" s="25">
        <v>800000</v>
      </c>
      <c r="O91" s="9">
        <f t="shared" si="149"/>
        <v>1600000</v>
      </c>
      <c r="P91" s="25">
        <v>1036195.02</v>
      </c>
      <c r="Q91" s="9">
        <f t="shared" si="150"/>
        <v>2072390.04</v>
      </c>
      <c r="R91" s="45">
        <v>540211</v>
      </c>
      <c r="S91" s="9">
        <f t="shared" si="151"/>
        <v>1080422</v>
      </c>
      <c r="T91" s="25"/>
      <c r="U91" s="9">
        <f t="shared" si="152"/>
        <v>0</v>
      </c>
      <c r="V91" s="25"/>
      <c r="W91" s="9">
        <f t="shared" si="153"/>
        <v>0</v>
      </c>
      <c r="X91" s="25"/>
      <c r="Y91" s="9">
        <f t="shared" si="154"/>
        <v>0</v>
      </c>
      <c r="AA91" s="47">
        <f t="shared" si="126"/>
        <v>932330</v>
      </c>
      <c r="AB91" s="47">
        <f t="shared" si="127"/>
        <v>750000</v>
      </c>
      <c r="AC91" s="47">
        <f t="shared" si="128"/>
        <v>600000</v>
      </c>
      <c r="AD91" s="47">
        <f t="shared" si="129"/>
        <v>800000</v>
      </c>
      <c r="AE91" s="47">
        <f t="shared" si="130"/>
        <v>1036195.02</v>
      </c>
      <c r="AF91" s="47">
        <f t="shared" si="131"/>
        <v>540211</v>
      </c>
      <c r="AG91" s="18">
        <f t="shared" si="132"/>
        <v>0</v>
      </c>
      <c r="AH91" s="18">
        <f t="shared" si="133"/>
        <v>0</v>
      </c>
      <c r="AI91" s="18">
        <f t="shared" si="134"/>
        <v>0</v>
      </c>
      <c r="AJ91" s="26"/>
      <c r="AK91" s="18" cm="1">
        <f t="array" ref="AK91">+MIN(IF(AA91:AI91&gt;0,AA91:AI91))</f>
        <v>540211</v>
      </c>
      <c r="AL91" s="18" cm="1">
        <f t="array" ref="AL91">MAX(IF(AA91:AI91&gt;0,AA91:AI91))</f>
        <v>1036195.02</v>
      </c>
      <c r="AM91" s="19" cm="1">
        <f t="array" ref="AM91">AVERAGE(IF(AA91:AI91&gt;0,AA91:AI91))</f>
        <v>776456.0033333333</v>
      </c>
      <c r="AN91" s="19" cm="1">
        <f t="array" ref="AN91">STDEVA(IF(AA91:AI91&gt;0,AA91:AI91))</f>
        <v>189717.53857751822</v>
      </c>
      <c r="AO91" s="19">
        <f t="shared" si="135"/>
        <v>586738.4647558151</v>
      </c>
      <c r="AP91" s="19">
        <f t="shared" si="136"/>
        <v>966173.54191085149</v>
      </c>
      <c r="AQ91" s="26"/>
      <c r="AR91" s="19">
        <f t="shared" si="110"/>
        <v>932330</v>
      </c>
      <c r="AS91" s="19">
        <f t="shared" si="162"/>
        <v>750000</v>
      </c>
      <c r="AT91" s="19">
        <f t="shared" si="163"/>
        <v>600000</v>
      </c>
      <c r="AU91" s="19">
        <f t="shared" si="164"/>
        <v>800000</v>
      </c>
      <c r="AV91" s="19" t="str">
        <f t="shared" si="165"/>
        <v>NA</v>
      </c>
      <c r="AW91" s="19" t="str">
        <f t="shared" si="166"/>
        <v>NA</v>
      </c>
      <c r="AX91" s="19" t="str">
        <f t="shared" si="167"/>
        <v>NA</v>
      </c>
      <c r="AY91" s="19" t="str">
        <f t="shared" si="168"/>
        <v>NA</v>
      </c>
      <c r="AZ91" s="19" t="str">
        <f t="shared" si="169"/>
        <v>NA</v>
      </c>
      <c r="BB91" s="50">
        <f t="shared" si="143"/>
        <v>770583</v>
      </c>
      <c r="BC91" s="50">
        <f t="shared" si="137"/>
        <v>775000</v>
      </c>
      <c r="BD91" s="50">
        <f t="shared" si="138"/>
        <v>761146</v>
      </c>
      <c r="BE91" s="50">
        <f t="shared" si="139"/>
        <v>770583</v>
      </c>
      <c r="BF91" s="50">
        <f t="shared" si="140"/>
        <v>751515</v>
      </c>
      <c r="BH91" s="49">
        <f t="shared" si="170"/>
        <v>1541166</v>
      </c>
      <c r="BI91" s="49">
        <f t="shared" si="158"/>
        <v>1550000</v>
      </c>
      <c r="BJ91" s="49">
        <f t="shared" si="155"/>
        <v>1522292</v>
      </c>
      <c r="BK91" s="49">
        <f t="shared" si="156"/>
        <v>1541166</v>
      </c>
      <c r="BL91" s="49">
        <f t="shared" si="157"/>
        <v>1503030</v>
      </c>
      <c r="BN91" s="23" t="str">
        <f t="shared" si="141"/>
        <v>Media Armónica</v>
      </c>
      <c r="BO91" s="49">
        <f t="shared" si="142"/>
        <v>1503030</v>
      </c>
      <c r="BQ91" s="48"/>
    </row>
    <row r="92" spans="2:69" ht="28.5" x14ac:dyDescent="0.25">
      <c r="B92" s="14">
        <v>82</v>
      </c>
      <c r="C92" s="41" t="s">
        <v>215</v>
      </c>
      <c r="D92" s="7" t="s">
        <v>143</v>
      </c>
      <c r="E92" s="24" t="s">
        <v>144</v>
      </c>
      <c r="F92" s="8" t="s">
        <v>42</v>
      </c>
      <c r="G92" s="27">
        <v>1</v>
      </c>
      <c r="H92" s="25">
        <v>932330</v>
      </c>
      <c r="I92" s="9">
        <f t="shared" si="146"/>
        <v>932330</v>
      </c>
      <c r="J92" s="25">
        <v>750000</v>
      </c>
      <c r="K92" s="9">
        <f t="shared" si="159"/>
        <v>750000</v>
      </c>
      <c r="L92" s="25">
        <v>600000</v>
      </c>
      <c r="M92" s="9">
        <f t="shared" si="148"/>
        <v>600000</v>
      </c>
      <c r="N92" s="25">
        <v>800000</v>
      </c>
      <c r="O92" s="9">
        <f t="shared" si="149"/>
        <v>800000</v>
      </c>
      <c r="P92" s="25">
        <v>984774.56</v>
      </c>
      <c r="Q92" s="9">
        <f t="shared" si="150"/>
        <v>984774.56</v>
      </c>
      <c r="R92" s="45">
        <v>540211</v>
      </c>
      <c r="S92" s="9">
        <f t="shared" si="151"/>
        <v>540211</v>
      </c>
      <c r="T92" s="25"/>
      <c r="U92" s="9">
        <f t="shared" si="152"/>
        <v>0</v>
      </c>
      <c r="V92" s="25"/>
      <c r="W92" s="9">
        <f t="shared" si="153"/>
        <v>0</v>
      </c>
      <c r="X92" s="25"/>
      <c r="Y92" s="9">
        <f t="shared" si="154"/>
        <v>0</v>
      </c>
      <c r="AA92" s="47">
        <f t="shared" si="126"/>
        <v>932330</v>
      </c>
      <c r="AB92" s="47">
        <f t="shared" si="127"/>
        <v>750000</v>
      </c>
      <c r="AC92" s="47">
        <f t="shared" si="128"/>
        <v>600000</v>
      </c>
      <c r="AD92" s="47">
        <f t="shared" si="129"/>
        <v>800000</v>
      </c>
      <c r="AE92" s="47">
        <f t="shared" si="130"/>
        <v>984774.56</v>
      </c>
      <c r="AF92" s="47">
        <f t="shared" si="131"/>
        <v>540211</v>
      </c>
      <c r="AG92" s="18">
        <f t="shared" si="132"/>
        <v>0</v>
      </c>
      <c r="AH92" s="18">
        <f t="shared" si="133"/>
        <v>0</v>
      </c>
      <c r="AI92" s="18">
        <f t="shared" si="134"/>
        <v>0</v>
      </c>
      <c r="AJ92" s="26"/>
      <c r="AK92" s="18" cm="1">
        <f t="array" ref="AK92">+MIN(IF(AA92:AI92&gt;0,AA92:AI92))</f>
        <v>540211</v>
      </c>
      <c r="AL92" s="18" cm="1">
        <f t="array" ref="AL92">MAX(IF(AA92:AI92&gt;0,AA92:AI92))</f>
        <v>984774.56</v>
      </c>
      <c r="AM92" s="19" cm="1">
        <f t="array" ref="AM92">AVERAGE(IF(AA92:AI92&gt;0,AA92:AI92))</f>
        <v>767885.92666666675</v>
      </c>
      <c r="AN92" s="19" cm="1">
        <f t="array" ref="AN92">STDEVA(IF(AA92:AI92&gt;0,AA92:AI92))</f>
        <v>176326.57724111859</v>
      </c>
      <c r="AO92" s="19">
        <f t="shared" si="135"/>
        <v>591559.34942554822</v>
      </c>
      <c r="AP92" s="19">
        <f t="shared" si="136"/>
        <v>944212.50390778529</v>
      </c>
      <c r="AQ92" s="26"/>
      <c r="AR92" s="19">
        <f t="shared" si="110"/>
        <v>932330</v>
      </c>
      <c r="AS92" s="19">
        <f t="shared" si="162"/>
        <v>750000</v>
      </c>
      <c r="AT92" s="19">
        <f t="shared" si="163"/>
        <v>600000</v>
      </c>
      <c r="AU92" s="19">
        <f t="shared" si="164"/>
        <v>800000</v>
      </c>
      <c r="AV92" s="19" t="str">
        <f t="shared" si="165"/>
        <v>NA</v>
      </c>
      <c r="AW92" s="19" t="str">
        <f t="shared" si="166"/>
        <v>NA</v>
      </c>
      <c r="AX92" s="19" t="str">
        <f t="shared" si="167"/>
        <v>NA</v>
      </c>
      <c r="AY92" s="19" t="str">
        <f t="shared" si="168"/>
        <v>NA</v>
      </c>
      <c r="AZ92" s="19" t="str">
        <f t="shared" si="169"/>
        <v>NA</v>
      </c>
      <c r="BB92" s="50">
        <f t="shared" si="143"/>
        <v>770583</v>
      </c>
      <c r="BC92" s="50">
        <f t="shared" si="137"/>
        <v>775000</v>
      </c>
      <c r="BD92" s="50">
        <f t="shared" si="138"/>
        <v>761146</v>
      </c>
      <c r="BE92" s="50">
        <f t="shared" si="139"/>
        <v>770583</v>
      </c>
      <c r="BF92" s="50">
        <f t="shared" si="140"/>
        <v>751515</v>
      </c>
      <c r="BH92" s="49">
        <f t="shared" si="170"/>
        <v>770583</v>
      </c>
      <c r="BI92" s="49">
        <f t="shared" si="158"/>
        <v>775000</v>
      </c>
      <c r="BJ92" s="49">
        <f t="shared" si="155"/>
        <v>761146</v>
      </c>
      <c r="BK92" s="49">
        <f t="shared" si="156"/>
        <v>770583</v>
      </c>
      <c r="BL92" s="49">
        <f t="shared" si="157"/>
        <v>751515</v>
      </c>
      <c r="BN92" s="23" t="str">
        <f t="shared" si="141"/>
        <v>Media Armónica</v>
      </c>
      <c r="BO92" s="49">
        <f t="shared" si="142"/>
        <v>751515</v>
      </c>
      <c r="BQ92" s="48"/>
    </row>
    <row r="93" spans="2:69" ht="28.5" x14ac:dyDescent="0.25">
      <c r="B93" s="14">
        <v>83</v>
      </c>
      <c r="C93" s="41" t="s">
        <v>216</v>
      </c>
      <c r="D93" s="7" t="s">
        <v>146</v>
      </c>
      <c r="E93" s="24" t="s">
        <v>147</v>
      </c>
      <c r="F93" s="8" t="s">
        <v>42</v>
      </c>
      <c r="G93" s="27">
        <v>2</v>
      </c>
      <c r="H93" s="25">
        <v>932330</v>
      </c>
      <c r="I93" s="9">
        <f t="shared" si="146"/>
        <v>1864660</v>
      </c>
      <c r="J93" s="25">
        <v>750000</v>
      </c>
      <c r="K93" s="9">
        <f t="shared" si="159"/>
        <v>1500000</v>
      </c>
      <c r="L93" s="25">
        <v>600000</v>
      </c>
      <c r="M93" s="9">
        <f t="shared" si="148"/>
        <v>1200000</v>
      </c>
      <c r="N93" s="25">
        <v>800000</v>
      </c>
      <c r="O93" s="9">
        <f t="shared" si="149"/>
        <v>1600000</v>
      </c>
      <c r="P93" s="25">
        <v>1066138.6400000001</v>
      </c>
      <c r="Q93" s="9">
        <f t="shared" si="150"/>
        <v>2132277.2800000003</v>
      </c>
      <c r="R93" s="45">
        <v>540211</v>
      </c>
      <c r="S93" s="9">
        <f t="shared" si="151"/>
        <v>1080422</v>
      </c>
      <c r="T93" s="25"/>
      <c r="U93" s="9">
        <f t="shared" si="152"/>
        <v>0</v>
      </c>
      <c r="V93" s="25"/>
      <c r="W93" s="9">
        <f t="shared" si="153"/>
        <v>0</v>
      </c>
      <c r="X93" s="25"/>
      <c r="Y93" s="9">
        <f t="shared" si="154"/>
        <v>0</v>
      </c>
      <c r="AA93" s="47">
        <f t="shared" si="126"/>
        <v>932330</v>
      </c>
      <c r="AB93" s="47">
        <f t="shared" si="127"/>
        <v>750000</v>
      </c>
      <c r="AC93" s="47">
        <f t="shared" si="128"/>
        <v>600000</v>
      </c>
      <c r="AD93" s="47">
        <f t="shared" si="129"/>
        <v>800000</v>
      </c>
      <c r="AE93" s="47">
        <f t="shared" si="130"/>
        <v>1066138.6400000001</v>
      </c>
      <c r="AF93" s="47">
        <f t="shared" si="131"/>
        <v>540211</v>
      </c>
      <c r="AG93" s="18">
        <f t="shared" si="132"/>
        <v>0</v>
      </c>
      <c r="AH93" s="18">
        <f t="shared" si="133"/>
        <v>0</v>
      </c>
      <c r="AI93" s="18">
        <f t="shared" si="134"/>
        <v>0</v>
      </c>
      <c r="AJ93" s="26"/>
      <c r="AK93" s="18" cm="1">
        <f t="array" ref="AK93">+MIN(IF(AA93:AI93&gt;0,AA93:AI93))</f>
        <v>540211</v>
      </c>
      <c r="AL93" s="18" cm="1">
        <f t="array" ref="AL93">MAX(IF(AA93:AI93&gt;0,AA93:AI93))</f>
        <v>1066138.6400000001</v>
      </c>
      <c r="AM93" s="19" cm="1">
        <f t="array" ref="AM93">AVERAGE(IF(AA93:AI93&gt;0,AA93:AI93))</f>
        <v>781446.6066666668</v>
      </c>
      <c r="AN93" s="19" cm="1">
        <f t="array" ref="AN93">STDEVA(IF(AA93:AI93&gt;0,AA93:AI93))</f>
        <v>198124.18262138544</v>
      </c>
      <c r="AO93" s="19">
        <f t="shared" si="135"/>
        <v>583322.42404528137</v>
      </c>
      <c r="AP93" s="19">
        <f t="shared" si="136"/>
        <v>979570.78928805224</v>
      </c>
      <c r="AQ93" s="26"/>
      <c r="AR93" s="19">
        <f t="shared" si="110"/>
        <v>932330</v>
      </c>
      <c r="AS93" s="19">
        <f t="shared" si="162"/>
        <v>750000</v>
      </c>
      <c r="AT93" s="19">
        <f t="shared" si="163"/>
        <v>600000</v>
      </c>
      <c r="AU93" s="19">
        <f t="shared" si="164"/>
        <v>800000</v>
      </c>
      <c r="AV93" s="19" t="str">
        <f t="shared" si="165"/>
        <v>NA</v>
      </c>
      <c r="AW93" s="19" t="str">
        <f t="shared" si="166"/>
        <v>NA</v>
      </c>
      <c r="AX93" s="19" t="str">
        <f t="shared" si="167"/>
        <v>NA</v>
      </c>
      <c r="AY93" s="19" t="str">
        <f t="shared" si="168"/>
        <v>NA</v>
      </c>
      <c r="AZ93" s="19" t="str">
        <f t="shared" si="169"/>
        <v>NA</v>
      </c>
      <c r="BB93" s="50">
        <f t="shared" si="143"/>
        <v>770583</v>
      </c>
      <c r="BC93" s="50">
        <f t="shared" si="137"/>
        <v>775000</v>
      </c>
      <c r="BD93" s="50">
        <f t="shared" si="138"/>
        <v>761146</v>
      </c>
      <c r="BE93" s="50">
        <f t="shared" si="139"/>
        <v>770583</v>
      </c>
      <c r="BF93" s="50">
        <f t="shared" si="140"/>
        <v>751515</v>
      </c>
      <c r="BH93" s="49">
        <f t="shared" si="170"/>
        <v>1541166</v>
      </c>
      <c r="BI93" s="49">
        <f t="shared" si="158"/>
        <v>1550000</v>
      </c>
      <c r="BJ93" s="49">
        <f t="shared" si="155"/>
        <v>1522292</v>
      </c>
      <c r="BK93" s="49">
        <f t="shared" si="156"/>
        <v>1541166</v>
      </c>
      <c r="BL93" s="49">
        <f t="shared" si="157"/>
        <v>1503030</v>
      </c>
      <c r="BN93" s="23" t="str">
        <f t="shared" si="141"/>
        <v>Media Armónica</v>
      </c>
      <c r="BO93" s="49">
        <f t="shared" si="142"/>
        <v>1503030</v>
      </c>
      <c r="BQ93" s="48"/>
    </row>
    <row r="94" spans="2:69" ht="28.5" x14ac:dyDescent="0.25">
      <c r="B94" s="14">
        <v>84</v>
      </c>
      <c r="C94" s="41" t="s">
        <v>217</v>
      </c>
      <c r="D94" s="7" t="s">
        <v>149</v>
      </c>
      <c r="E94" s="24" t="s">
        <v>150</v>
      </c>
      <c r="F94" s="8" t="s">
        <v>42</v>
      </c>
      <c r="G94" s="27">
        <v>2</v>
      </c>
      <c r="H94" s="25">
        <v>932330</v>
      </c>
      <c r="I94" s="9">
        <f t="shared" si="146"/>
        <v>1864660</v>
      </c>
      <c r="J94" s="25">
        <v>750000</v>
      </c>
      <c r="K94" s="9">
        <f t="shared" si="159"/>
        <v>1500000</v>
      </c>
      <c r="L94" s="25">
        <v>600000</v>
      </c>
      <c r="M94" s="9">
        <f t="shared" si="148"/>
        <v>1200000</v>
      </c>
      <c r="N94" s="25">
        <v>800000</v>
      </c>
      <c r="O94" s="9">
        <f t="shared" si="149"/>
        <v>1600000</v>
      </c>
      <c r="P94" s="25">
        <v>1016927.31</v>
      </c>
      <c r="Q94" s="9">
        <f t="shared" si="150"/>
        <v>2033854.62</v>
      </c>
      <c r="R94" s="45">
        <v>540211</v>
      </c>
      <c r="S94" s="9">
        <f t="shared" si="151"/>
        <v>1080422</v>
      </c>
      <c r="T94" s="25"/>
      <c r="U94" s="9">
        <f t="shared" si="152"/>
        <v>0</v>
      </c>
      <c r="V94" s="25"/>
      <c r="W94" s="9">
        <f t="shared" si="153"/>
        <v>0</v>
      </c>
      <c r="X94" s="25"/>
      <c r="Y94" s="9">
        <f t="shared" si="154"/>
        <v>0</v>
      </c>
      <c r="AA94" s="47">
        <f t="shared" si="126"/>
        <v>932330</v>
      </c>
      <c r="AB94" s="47">
        <f t="shared" si="127"/>
        <v>750000</v>
      </c>
      <c r="AC94" s="47">
        <f t="shared" si="128"/>
        <v>600000</v>
      </c>
      <c r="AD94" s="47">
        <f t="shared" si="129"/>
        <v>800000</v>
      </c>
      <c r="AE94" s="47">
        <f t="shared" si="130"/>
        <v>1016927.31</v>
      </c>
      <c r="AF94" s="47">
        <f t="shared" si="131"/>
        <v>540211</v>
      </c>
      <c r="AG94" s="18">
        <f t="shared" si="132"/>
        <v>0</v>
      </c>
      <c r="AH94" s="18">
        <f t="shared" si="133"/>
        <v>0</v>
      </c>
      <c r="AI94" s="18">
        <f t="shared" si="134"/>
        <v>0</v>
      </c>
      <c r="AJ94" s="26"/>
      <c r="AK94" s="18" cm="1">
        <f t="array" ref="AK94">+MIN(IF(AA94:AI94&gt;0,AA94:AI94))</f>
        <v>540211</v>
      </c>
      <c r="AL94" s="18" cm="1">
        <f t="array" ref="AL94">MAX(IF(AA94:AI94&gt;0,AA94:AI94))</f>
        <v>1016927.31</v>
      </c>
      <c r="AM94" s="19" cm="1">
        <f t="array" ref="AM94">AVERAGE(IF(AA94:AI94&gt;0,AA94:AI94))</f>
        <v>773244.71833333338</v>
      </c>
      <c r="AN94" s="19" cm="1">
        <f t="array" ref="AN94">STDEVA(IF(AA94:AI94&gt;0,AA94:AI94))</f>
        <v>184533.97555055219</v>
      </c>
      <c r="AO94" s="19">
        <f t="shared" si="135"/>
        <v>588710.74278278113</v>
      </c>
      <c r="AP94" s="19">
        <f t="shared" si="136"/>
        <v>957778.69388388563</v>
      </c>
      <c r="AQ94" s="26"/>
      <c r="AR94" s="19">
        <f t="shared" si="110"/>
        <v>932330</v>
      </c>
      <c r="AS94" s="19">
        <f t="shared" si="162"/>
        <v>750000</v>
      </c>
      <c r="AT94" s="19">
        <f t="shared" si="163"/>
        <v>600000</v>
      </c>
      <c r="AU94" s="19">
        <f t="shared" si="164"/>
        <v>800000</v>
      </c>
      <c r="AV94" s="19" t="str">
        <f t="shared" si="165"/>
        <v>NA</v>
      </c>
      <c r="AW94" s="19" t="str">
        <f t="shared" si="166"/>
        <v>NA</v>
      </c>
      <c r="AX94" s="19" t="str">
        <f t="shared" si="167"/>
        <v>NA</v>
      </c>
      <c r="AY94" s="19" t="str">
        <f t="shared" si="168"/>
        <v>NA</v>
      </c>
      <c r="AZ94" s="19" t="str">
        <f t="shared" si="169"/>
        <v>NA</v>
      </c>
      <c r="BB94" s="50">
        <f t="shared" si="143"/>
        <v>770583</v>
      </c>
      <c r="BC94" s="50">
        <f t="shared" si="137"/>
        <v>775000</v>
      </c>
      <c r="BD94" s="50">
        <f t="shared" si="138"/>
        <v>761146</v>
      </c>
      <c r="BE94" s="50">
        <f t="shared" si="139"/>
        <v>770583</v>
      </c>
      <c r="BF94" s="50">
        <f t="shared" si="140"/>
        <v>751515</v>
      </c>
      <c r="BH94" s="49">
        <f t="shared" si="170"/>
        <v>1541166</v>
      </c>
      <c r="BI94" s="49">
        <f t="shared" si="158"/>
        <v>1550000</v>
      </c>
      <c r="BJ94" s="49">
        <f t="shared" si="155"/>
        <v>1522292</v>
      </c>
      <c r="BK94" s="49">
        <f t="shared" si="156"/>
        <v>1541166</v>
      </c>
      <c r="BL94" s="49">
        <f t="shared" si="157"/>
        <v>1503030</v>
      </c>
      <c r="BN94" s="23" t="str">
        <f t="shared" si="141"/>
        <v>Media Armónica</v>
      </c>
      <c r="BO94" s="49">
        <f t="shared" si="142"/>
        <v>1503030</v>
      </c>
      <c r="BQ94" s="48"/>
    </row>
    <row r="95" spans="2:69" ht="23.25" customHeight="1" x14ac:dyDescent="0.25">
      <c r="B95" s="14">
        <v>85</v>
      </c>
      <c r="C95" s="41" t="s">
        <v>218</v>
      </c>
      <c r="D95" s="7" t="s">
        <v>152</v>
      </c>
      <c r="E95" s="24" t="s">
        <v>153</v>
      </c>
      <c r="F95" s="8" t="s">
        <v>42</v>
      </c>
      <c r="G95" s="27">
        <v>2</v>
      </c>
      <c r="H95" s="25">
        <v>932330</v>
      </c>
      <c r="I95" s="9">
        <f t="shared" si="146"/>
        <v>1864660</v>
      </c>
      <c r="J95" s="25">
        <v>750000</v>
      </c>
      <c r="K95" s="9">
        <f t="shared" si="159"/>
        <v>1500000</v>
      </c>
      <c r="L95" s="25">
        <v>600000</v>
      </c>
      <c r="M95" s="9">
        <f t="shared" si="148"/>
        <v>1200000</v>
      </c>
      <c r="N95" s="25">
        <v>800000</v>
      </c>
      <c r="O95" s="9">
        <f t="shared" si="149"/>
        <v>1600000</v>
      </c>
      <c r="P95" s="25">
        <v>1151083.08</v>
      </c>
      <c r="Q95" s="9">
        <f t="shared" si="150"/>
        <v>2302166.16</v>
      </c>
      <c r="R95" s="45">
        <v>540211</v>
      </c>
      <c r="S95" s="9">
        <f t="shared" si="151"/>
        <v>1080422</v>
      </c>
      <c r="T95" s="25"/>
      <c r="U95" s="9">
        <f t="shared" si="152"/>
        <v>0</v>
      </c>
      <c r="V95" s="25"/>
      <c r="W95" s="9">
        <f t="shared" si="153"/>
        <v>0</v>
      </c>
      <c r="X95" s="25"/>
      <c r="Y95" s="9">
        <f t="shared" si="154"/>
        <v>0</v>
      </c>
      <c r="AA95" s="47">
        <f t="shared" si="126"/>
        <v>932330</v>
      </c>
      <c r="AB95" s="47">
        <f t="shared" si="127"/>
        <v>750000</v>
      </c>
      <c r="AC95" s="47">
        <f t="shared" si="128"/>
        <v>600000</v>
      </c>
      <c r="AD95" s="47">
        <f t="shared" si="129"/>
        <v>800000</v>
      </c>
      <c r="AE95" s="47">
        <f t="shared" si="130"/>
        <v>1151083.08</v>
      </c>
      <c r="AF95" s="47">
        <f t="shared" si="131"/>
        <v>540211</v>
      </c>
      <c r="AG95" s="18">
        <f t="shared" si="132"/>
        <v>0</v>
      </c>
      <c r="AH95" s="18">
        <f t="shared" si="133"/>
        <v>0</v>
      </c>
      <c r="AI95" s="18">
        <f t="shared" si="134"/>
        <v>0</v>
      </c>
      <c r="AJ95" s="26"/>
      <c r="AK95" s="18" cm="1">
        <f t="array" ref="AK95">+MIN(IF(AA95:AI95&gt;0,AA95:AI95))</f>
        <v>540211</v>
      </c>
      <c r="AL95" s="18" cm="1">
        <f t="array" ref="AL95">MAX(IF(AA95:AI95&gt;0,AA95:AI95))</f>
        <v>1151083.08</v>
      </c>
      <c r="AM95" s="19" cm="1">
        <f t="array" ref="AM95">AVERAGE(IF(AA95:AI95&gt;0,AA95:AI95))</f>
        <v>795604.01333333331</v>
      </c>
      <c r="AN95" s="19" cm="1">
        <f t="array" ref="AN95">STDEVA(IF(AA95:AI95&gt;0,AA95:AI95))</f>
        <v>223895.0353583775</v>
      </c>
      <c r="AO95" s="19">
        <f t="shared" si="135"/>
        <v>571708.97797495581</v>
      </c>
      <c r="AP95" s="19">
        <f t="shared" si="136"/>
        <v>1019499.0486917108</v>
      </c>
      <c r="AQ95" s="26"/>
      <c r="AR95" s="19">
        <f t="shared" si="110"/>
        <v>932330</v>
      </c>
      <c r="AS95" s="19">
        <f t="shared" si="162"/>
        <v>750000</v>
      </c>
      <c r="AT95" s="19">
        <f t="shared" si="163"/>
        <v>600000</v>
      </c>
      <c r="AU95" s="19">
        <f t="shared" si="164"/>
        <v>800000</v>
      </c>
      <c r="AV95" s="19" t="str">
        <f t="shared" si="165"/>
        <v>NA</v>
      </c>
      <c r="AW95" s="19" t="str">
        <f t="shared" si="166"/>
        <v>NA</v>
      </c>
      <c r="AX95" s="19" t="str">
        <f t="shared" si="167"/>
        <v>NA</v>
      </c>
      <c r="AY95" s="19" t="str">
        <f t="shared" si="168"/>
        <v>NA</v>
      </c>
      <c r="AZ95" s="19" t="str">
        <f t="shared" si="169"/>
        <v>NA</v>
      </c>
      <c r="BB95" s="50">
        <f t="shared" si="143"/>
        <v>770583</v>
      </c>
      <c r="BC95" s="50">
        <f t="shared" si="137"/>
        <v>775000</v>
      </c>
      <c r="BD95" s="50">
        <f t="shared" si="138"/>
        <v>761146</v>
      </c>
      <c r="BE95" s="50">
        <f t="shared" si="139"/>
        <v>770583</v>
      </c>
      <c r="BF95" s="50">
        <f t="shared" si="140"/>
        <v>751515</v>
      </c>
      <c r="BH95" s="49">
        <f t="shared" si="170"/>
        <v>1541166</v>
      </c>
      <c r="BI95" s="49">
        <f t="shared" si="158"/>
        <v>1550000</v>
      </c>
      <c r="BJ95" s="49">
        <f t="shared" si="155"/>
        <v>1522292</v>
      </c>
      <c r="BK95" s="49">
        <f t="shared" si="156"/>
        <v>1541166</v>
      </c>
      <c r="BL95" s="49">
        <f t="shared" si="157"/>
        <v>1503030</v>
      </c>
      <c r="BN95" s="23" t="str">
        <f t="shared" si="141"/>
        <v>Media Armónica</v>
      </c>
      <c r="BO95" s="49">
        <f t="shared" si="142"/>
        <v>1503030</v>
      </c>
      <c r="BQ95" s="48"/>
    </row>
    <row r="96" spans="2:69" ht="56.25" x14ac:dyDescent="0.25">
      <c r="B96" s="14">
        <v>86</v>
      </c>
      <c r="C96" s="40" t="s">
        <v>219</v>
      </c>
      <c r="D96" s="7" t="s">
        <v>155</v>
      </c>
      <c r="E96" s="24" t="s">
        <v>220</v>
      </c>
      <c r="F96" s="8" t="s">
        <v>42</v>
      </c>
      <c r="G96" s="27">
        <v>1</v>
      </c>
      <c r="H96" s="25">
        <v>932330</v>
      </c>
      <c r="I96" s="9">
        <f>+G96*H96</f>
        <v>932330</v>
      </c>
      <c r="J96" s="25">
        <v>750000</v>
      </c>
      <c r="K96" s="9">
        <f>+G96*J96</f>
        <v>750000</v>
      </c>
      <c r="L96" s="25">
        <v>600000</v>
      </c>
      <c r="M96" s="9">
        <f>+G96*L96</f>
        <v>600000</v>
      </c>
      <c r="N96" s="25">
        <v>800000</v>
      </c>
      <c r="O96" s="9">
        <f>+G96*N96</f>
        <v>800000</v>
      </c>
      <c r="P96" s="25">
        <v>1160095.1600000001</v>
      </c>
      <c r="Q96" s="9">
        <f>+G96*P96</f>
        <v>1160095.1600000001</v>
      </c>
      <c r="R96" s="45">
        <v>540211</v>
      </c>
      <c r="S96" s="9">
        <f>G96*R96</f>
        <v>540211</v>
      </c>
      <c r="T96" s="25"/>
      <c r="U96" s="9">
        <f>+G96*T96</f>
        <v>0</v>
      </c>
      <c r="V96" s="25"/>
      <c r="W96" s="9">
        <f>+G96*V96</f>
        <v>0</v>
      </c>
      <c r="X96" s="25"/>
      <c r="Y96" s="9">
        <f>+G96*X96</f>
        <v>0</v>
      </c>
      <c r="AA96" s="47">
        <f t="shared" si="126"/>
        <v>932330</v>
      </c>
      <c r="AB96" s="47">
        <f t="shared" si="127"/>
        <v>750000</v>
      </c>
      <c r="AC96" s="47">
        <f t="shared" si="128"/>
        <v>600000</v>
      </c>
      <c r="AD96" s="47">
        <f t="shared" si="129"/>
        <v>800000</v>
      </c>
      <c r="AE96" s="47">
        <f t="shared" si="130"/>
        <v>1160095.1600000001</v>
      </c>
      <c r="AF96" s="47">
        <f t="shared" si="131"/>
        <v>540211</v>
      </c>
      <c r="AG96" s="18">
        <f t="shared" si="132"/>
        <v>0</v>
      </c>
      <c r="AH96" s="18">
        <f t="shared" si="133"/>
        <v>0</v>
      </c>
      <c r="AI96" s="18">
        <f t="shared" si="134"/>
        <v>0</v>
      </c>
      <c r="AJ96" s="26"/>
      <c r="AK96" s="18" cm="1">
        <f t="array" ref="AK96">+MIN(IF(AA96:AI96&gt;0,AA96:AI96))</f>
        <v>540211</v>
      </c>
      <c r="AL96" s="18" cm="1">
        <f t="array" ref="AL96">MAX(IF(AA96:AI96&gt;0,AA96:AI96))</f>
        <v>1160095.1600000001</v>
      </c>
      <c r="AM96" s="19" cm="1">
        <f t="array" ref="AM96">AVERAGE(IF(AA96:AI96&gt;0,AA96:AI96))</f>
        <v>797106.02666666673</v>
      </c>
      <c r="AN96" s="19" cm="1">
        <f t="array" ref="AN96">STDEVA(IF(AA96:AI96&gt;0,AA96:AI96))</f>
        <v>226768.52832194394</v>
      </c>
      <c r="AO96" s="19">
        <f t="shared" si="135"/>
        <v>570337.49834472279</v>
      </c>
      <c r="AP96" s="19">
        <f t="shared" si="136"/>
        <v>1023874.5549886107</v>
      </c>
      <c r="AQ96" s="26"/>
      <c r="AR96" s="19">
        <f t="shared" si="110"/>
        <v>932330</v>
      </c>
      <c r="AS96" s="19">
        <f t="shared" si="162"/>
        <v>750000</v>
      </c>
      <c r="AT96" s="19">
        <f t="shared" si="163"/>
        <v>600000</v>
      </c>
      <c r="AU96" s="19">
        <f t="shared" si="164"/>
        <v>800000</v>
      </c>
      <c r="AV96" s="19" t="str">
        <f t="shared" si="165"/>
        <v>NA</v>
      </c>
      <c r="AW96" s="19" t="str">
        <f t="shared" si="166"/>
        <v>NA</v>
      </c>
      <c r="AX96" s="19" t="str">
        <f t="shared" si="167"/>
        <v>NA</v>
      </c>
      <c r="AY96" s="19" t="str">
        <f t="shared" si="168"/>
        <v>NA</v>
      </c>
      <c r="AZ96" s="19" t="str">
        <f t="shared" si="169"/>
        <v>NA</v>
      </c>
      <c r="BB96" s="50">
        <f t="shared" si="143"/>
        <v>770583</v>
      </c>
      <c r="BC96" s="50">
        <f t="shared" si="137"/>
        <v>775000</v>
      </c>
      <c r="BD96" s="50">
        <f t="shared" si="138"/>
        <v>761146</v>
      </c>
      <c r="BE96" s="50">
        <f t="shared" si="139"/>
        <v>770583</v>
      </c>
      <c r="BF96" s="50">
        <f t="shared" si="140"/>
        <v>751515</v>
      </c>
      <c r="BH96" s="49">
        <f>+BB96*G96</f>
        <v>770583</v>
      </c>
      <c r="BI96" s="49">
        <f>+BC96*G96</f>
        <v>775000</v>
      </c>
      <c r="BJ96" s="49">
        <f>+BD96*G96</f>
        <v>761146</v>
      </c>
      <c r="BK96" s="49">
        <f>+BE96*G96</f>
        <v>770583</v>
      </c>
      <c r="BL96" s="49">
        <f>+BF96*G96</f>
        <v>751515</v>
      </c>
      <c r="BN96" s="23" t="str">
        <f t="shared" si="141"/>
        <v>Media Armónica</v>
      </c>
      <c r="BO96" s="49">
        <f t="shared" si="142"/>
        <v>751515</v>
      </c>
      <c r="BQ96" s="48"/>
    </row>
    <row r="97" spans="2:69" ht="28.5" x14ac:dyDescent="0.25">
      <c r="B97" s="14">
        <v>87</v>
      </c>
      <c r="C97" s="40" t="s">
        <v>221</v>
      </c>
      <c r="D97" s="7" t="s">
        <v>158</v>
      </c>
      <c r="E97" s="24" t="s">
        <v>159</v>
      </c>
      <c r="F97" s="8" t="s">
        <v>42</v>
      </c>
      <c r="G97" s="27">
        <v>4</v>
      </c>
      <c r="H97" s="25">
        <v>932330</v>
      </c>
      <c r="I97" s="9">
        <f t="shared" ref="I97:I150" si="171">+G97*H97</f>
        <v>3729320</v>
      </c>
      <c r="J97" s="25">
        <v>750000</v>
      </c>
      <c r="K97" s="9">
        <f t="shared" ref="K97" si="172">+G97*J97</f>
        <v>3000000</v>
      </c>
      <c r="L97" s="25">
        <v>600000</v>
      </c>
      <c r="M97" s="9">
        <f t="shared" ref="M97:M111" si="173">+G97*L97</f>
        <v>2400000</v>
      </c>
      <c r="N97" s="25">
        <v>800000</v>
      </c>
      <c r="O97" s="9">
        <f t="shared" ref="O97:O111" si="174">+G97*N97</f>
        <v>3200000</v>
      </c>
      <c r="P97" s="25">
        <v>1005481.3300000001</v>
      </c>
      <c r="Q97" s="9">
        <f t="shared" ref="Q97:Q111" si="175">+G97*P97</f>
        <v>4021925.3200000003</v>
      </c>
      <c r="R97" s="45">
        <v>540211</v>
      </c>
      <c r="S97" s="9">
        <f t="shared" ref="S97:S104" si="176">G97*R97</f>
        <v>2160844</v>
      </c>
      <c r="T97" s="25"/>
      <c r="U97" s="9">
        <f t="shared" ref="U97:U104" si="177">+G97*T97</f>
        <v>0</v>
      </c>
      <c r="V97" s="25"/>
      <c r="W97" s="9">
        <f t="shared" ref="W97:W104" si="178">+G97*V97</f>
        <v>0</v>
      </c>
      <c r="X97" s="25"/>
      <c r="Y97" s="9">
        <f t="shared" ref="Y97:Y104" si="179">+G97*X97</f>
        <v>0</v>
      </c>
      <c r="AA97" s="47">
        <f t="shared" si="126"/>
        <v>932330</v>
      </c>
      <c r="AB97" s="47">
        <f t="shared" si="127"/>
        <v>750000</v>
      </c>
      <c r="AC97" s="47">
        <f t="shared" si="128"/>
        <v>600000</v>
      </c>
      <c r="AD97" s="47">
        <f t="shared" si="129"/>
        <v>800000</v>
      </c>
      <c r="AE97" s="47">
        <f t="shared" si="130"/>
        <v>1005481.3300000001</v>
      </c>
      <c r="AF97" s="47">
        <f t="shared" si="131"/>
        <v>540211</v>
      </c>
      <c r="AG97" s="18">
        <f t="shared" si="132"/>
        <v>0</v>
      </c>
      <c r="AH97" s="18">
        <f t="shared" si="133"/>
        <v>0</v>
      </c>
      <c r="AI97" s="18">
        <f t="shared" si="134"/>
        <v>0</v>
      </c>
      <c r="AJ97" s="26"/>
      <c r="AK97" s="18" cm="1">
        <f t="array" ref="AK97">+MIN(IF(AA97:AI97&gt;0,AA97:AI97))</f>
        <v>540211</v>
      </c>
      <c r="AL97" s="18" cm="1">
        <f t="array" ref="AL97">MAX(IF(AA97:AI97&gt;0,AA97:AI97))</f>
        <v>1005481.3300000001</v>
      </c>
      <c r="AM97" s="19" cm="1">
        <f t="array" ref="AM97">AVERAGE(IF(AA97:AI97&gt;0,AA97:AI97))</f>
        <v>771337.05500000005</v>
      </c>
      <c r="AN97" s="19" cm="1">
        <f t="array" ref="AN97">STDEVA(IF(AA97:AI97&gt;0,AA97:AI97))</f>
        <v>181545.99632221655</v>
      </c>
      <c r="AO97" s="19">
        <f t="shared" si="135"/>
        <v>589791.05867778347</v>
      </c>
      <c r="AP97" s="19">
        <f t="shared" si="136"/>
        <v>952883.05132221663</v>
      </c>
      <c r="AQ97" s="26"/>
      <c r="AR97" s="19">
        <f t="shared" si="110"/>
        <v>932330</v>
      </c>
      <c r="AS97" s="19">
        <f t="shared" si="162"/>
        <v>750000</v>
      </c>
      <c r="AT97" s="19">
        <f t="shared" si="163"/>
        <v>600000</v>
      </c>
      <c r="AU97" s="19">
        <f t="shared" si="164"/>
        <v>800000</v>
      </c>
      <c r="AV97" s="19" t="str">
        <f t="shared" si="165"/>
        <v>NA</v>
      </c>
      <c r="AW97" s="19" t="str">
        <f t="shared" si="166"/>
        <v>NA</v>
      </c>
      <c r="AX97" s="19" t="str">
        <f t="shared" si="167"/>
        <v>NA</v>
      </c>
      <c r="AY97" s="19" t="str">
        <f t="shared" si="168"/>
        <v>NA</v>
      </c>
      <c r="AZ97" s="19" t="str">
        <f t="shared" si="169"/>
        <v>NA</v>
      </c>
      <c r="BB97" s="50">
        <f t="shared" si="143"/>
        <v>770583</v>
      </c>
      <c r="BC97" s="50">
        <f t="shared" si="137"/>
        <v>775000</v>
      </c>
      <c r="BD97" s="50">
        <f t="shared" si="138"/>
        <v>761146</v>
      </c>
      <c r="BE97" s="50">
        <f t="shared" si="139"/>
        <v>770583</v>
      </c>
      <c r="BF97" s="50">
        <f t="shared" si="140"/>
        <v>751515</v>
      </c>
      <c r="BH97" s="49">
        <f>+BB97*G97</f>
        <v>3082332</v>
      </c>
      <c r="BI97" s="49">
        <f>+BC97*G97</f>
        <v>3100000</v>
      </c>
      <c r="BJ97" s="49">
        <f t="shared" ref="BJ97:BJ104" si="180">+BD97*G97</f>
        <v>3044584</v>
      </c>
      <c r="BK97" s="49">
        <f t="shared" ref="BK97:BK104" si="181">+BE97*G97</f>
        <v>3082332</v>
      </c>
      <c r="BL97" s="49">
        <f t="shared" ref="BL97:BL104" si="182">+BF97*G97</f>
        <v>3006060</v>
      </c>
      <c r="BN97" s="23" t="str">
        <f t="shared" si="141"/>
        <v>Media Armónica</v>
      </c>
      <c r="BO97" s="49">
        <f t="shared" si="142"/>
        <v>3006060</v>
      </c>
      <c r="BQ97" s="48"/>
    </row>
    <row r="98" spans="2:69" ht="42.75" x14ac:dyDescent="0.25">
      <c r="B98" s="14">
        <v>88</v>
      </c>
      <c r="C98" s="40" t="s">
        <v>222</v>
      </c>
      <c r="D98" s="7" t="s">
        <v>161</v>
      </c>
      <c r="E98" s="24" t="s">
        <v>162</v>
      </c>
      <c r="F98" s="8" t="s">
        <v>42</v>
      </c>
      <c r="G98" s="27">
        <v>1</v>
      </c>
      <c r="H98" s="25">
        <v>932330</v>
      </c>
      <c r="I98" s="9">
        <f t="shared" si="171"/>
        <v>932330</v>
      </c>
      <c r="J98" s="25">
        <v>750000</v>
      </c>
      <c r="K98" s="9">
        <f>+G98*J98</f>
        <v>750000</v>
      </c>
      <c r="L98" s="25">
        <v>600000</v>
      </c>
      <c r="M98" s="9">
        <f t="shared" si="173"/>
        <v>600000</v>
      </c>
      <c r="N98" s="25">
        <v>800000</v>
      </c>
      <c r="O98" s="9">
        <f t="shared" si="174"/>
        <v>800000</v>
      </c>
      <c r="P98" s="25">
        <v>1023997.5900000001</v>
      </c>
      <c r="Q98" s="9">
        <f t="shared" si="175"/>
        <v>1023997.5900000001</v>
      </c>
      <c r="R98" s="45">
        <v>540211</v>
      </c>
      <c r="S98" s="9">
        <f t="shared" si="176"/>
        <v>540211</v>
      </c>
      <c r="T98" s="25"/>
      <c r="U98" s="9">
        <f t="shared" si="177"/>
        <v>0</v>
      </c>
      <c r="V98" s="25"/>
      <c r="W98" s="9">
        <f t="shared" si="178"/>
        <v>0</v>
      </c>
      <c r="X98" s="25"/>
      <c r="Y98" s="9">
        <f t="shared" si="179"/>
        <v>0</v>
      </c>
      <c r="AA98" s="47">
        <f t="shared" si="126"/>
        <v>932330</v>
      </c>
      <c r="AB98" s="47">
        <f t="shared" si="127"/>
        <v>750000</v>
      </c>
      <c r="AC98" s="47">
        <f t="shared" si="128"/>
        <v>600000</v>
      </c>
      <c r="AD98" s="47">
        <f t="shared" si="129"/>
        <v>800000</v>
      </c>
      <c r="AE98" s="47">
        <f t="shared" si="130"/>
        <v>1023997.5900000001</v>
      </c>
      <c r="AF98" s="47">
        <f t="shared" si="131"/>
        <v>540211</v>
      </c>
      <c r="AG98" s="18">
        <f t="shared" si="132"/>
        <v>0</v>
      </c>
      <c r="AH98" s="18">
        <f t="shared" si="133"/>
        <v>0</v>
      </c>
      <c r="AI98" s="18">
        <f t="shared" si="134"/>
        <v>0</v>
      </c>
      <c r="AJ98" s="26"/>
      <c r="AK98" s="18" cm="1">
        <f t="array" ref="AK98">+MIN(IF(AA98:AI98&gt;0,AA98:AI98))</f>
        <v>540211</v>
      </c>
      <c r="AL98" s="18" cm="1">
        <f t="array" ref="AL98">MAX(IF(AA98:AI98&gt;0,AA98:AI98))</f>
        <v>1023997.5900000001</v>
      </c>
      <c r="AM98" s="19" cm="1">
        <f t="array" ref="AM98">AVERAGE(IF(AA98:AI98&gt;0,AA98:AI98))</f>
        <v>774423.09833333327</v>
      </c>
      <c r="AN98" s="19" cm="1">
        <f t="array" ref="AN98">STDEVA(IF(AA98:AI98&gt;0,AA98:AI98))</f>
        <v>186414.27324838104</v>
      </c>
      <c r="AO98" s="19">
        <f t="shared" si="135"/>
        <v>588008.82508495217</v>
      </c>
      <c r="AP98" s="19">
        <f t="shared" si="136"/>
        <v>960837.37158171437</v>
      </c>
      <c r="AQ98" s="26"/>
      <c r="AR98" s="19">
        <f t="shared" si="110"/>
        <v>932330</v>
      </c>
      <c r="AS98" s="19">
        <f t="shared" si="162"/>
        <v>750000</v>
      </c>
      <c r="AT98" s="19">
        <f t="shared" si="163"/>
        <v>600000</v>
      </c>
      <c r="AU98" s="19">
        <f t="shared" si="164"/>
        <v>800000</v>
      </c>
      <c r="AV98" s="19" t="str">
        <f t="shared" si="165"/>
        <v>NA</v>
      </c>
      <c r="AW98" s="19" t="str">
        <f t="shared" si="166"/>
        <v>NA</v>
      </c>
      <c r="AX98" s="19" t="str">
        <f t="shared" si="167"/>
        <v>NA</v>
      </c>
      <c r="AY98" s="19" t="str">
        <f t="shared" si="168"/>
        <v>NA</v>
      </c>
      <c r="AZ98" s="19" t="str">
        <f t="shared" si="169"/>
        <v>NA</v>
      </c>
      <c r="BB98" s="50">
        <f t="shared" si="143"/>
        <v>770583</v>
      </c>
      <c r="BC98" s="50">
        <f t="shared" si="137"/>
        <v>775000</v>
      </c>
      <c r="BD98" s="50">
        <f t="shared" si="138"/>
        <v>761146</v>
      </c>
      <c r="BE98" s="50">
        <f t="shared" si="139"/>
        <v>770583</v>
      </c>
      <c r="BF98" s="50">
        <f t="shared" si="140"/>
        <v>751515</v>
      </c>
      <c r="BH98" s="49">
        <f>+BB98*G98</f>
        <v>770583</v>
      </c>
      <c r="BI98" s="49">
        <f t="shared" ref="BI98:BI104" si="183">+BC98*G98</f>
        <v>775000</v>
      </c>
      <c r="BJ98" s="49">
        <f t="shared" si="180"/>
        <v>761146</v>
      </c>
      <c r="BK98" s="49">
        <f t="shared" si="181"/>
        <v>770583</v>
      </c>
      <c r="BL98" s="49">
        <f t="shared" si="182"/>
        <v>751515</v>
      </c>
      <c r="BN98" s="23" t="str">
        <f t="shared" si="141"/>
        <v>Media Armónica</v>
      </c>
      <c r="BO98" s="49">
        <f t="shared" si="142"/>
        <v>751515</v>
      </c>
      <c r="BQ98" s="48"/>
    </row>
    <row r="99" spans="2:69" ht="26.25" customHeight="1" x14ac:dyDescent="0.25">
      <c r="B99" s="14">
        <v>89</v>
      </c>
      <c r="C99" s="40" t="s">
        <v>223</v>
      </c>
      <c r="D99" s="7" t="s">
        <v>164</v>
      </c>
      <c r="E99" s="24" t="s">
        <v>165</v>
      </c>
      <c r="F99" s="8" t="s">
        <v>42</v>
      </c>
      <c r="G99" s="27">
        <v>4</v>
      </c>
      <c r="H99" s="25">
        <v>932330</v>
      </c>
      <c r="I99" s="9">
        <f t="shared" si="171"/>
        <v>3729320</v>
      </c>
      <c r="J99" s="25">
        <v>750000</v>
      </c>
      <c r="K99" s="9">
        <f t="shared" ref="K99:K111" si="184">+G99*J99</f>
        <v>3000000</v>
      </c>
      <c r="L99" s="25">
        <v>600000</v>
      </c>
      <c r="M99" s="9">
        <f t="shared" si="173"/>
        <v>2400000</v>
      </c>
      <c r="N99" s="25">
        <v>800000</v>
      </c>
      <c r="O99" s="9">
        <f t="shared" si="174"/>
        <v>3200000</v>
      </c>
      <c r="P99" s="25">
        <v>1112898.78</v>
      </c>
      <c r="Q99" s="9">
        <f t="shared" si="175"/>
        <v>4451595.12</v>
      </c>
      <c r="R99" s="45">
        <v>540211</v>
      </c>
      <c r="S99" s="9">
        <f t="shared" si="176"/>
        <v>2160844</v>
      </c>
      <c r="T99" s="25"/>
      <c r="U99" s="9">
        <f t="shared" si="177"/>
        <v>0</v>
      </c>
      <c r="V99" s="25"/>
      <c r="W99" s="9">
        <f t="shared" si="178"/>
        <v>0</v>
      </c>
      <c r="X99" s="25"/>
      <c r="Y99" s="9">
        <f t="shared" si="179"/>
        <v>0</v>
      </c>
      <c r="AA99" s="47">
        <f t="shared" si="126"/>
        <v>932330</v>
      </c>
      <c r="AB99" s="47">
        <f t="shared" si="127"/>
        <v>750000</v>
      </c>
      <c r="AC99" s="47">
        <f t="shared" si="128"/>
        <v>600000</v>
      </c>
      <c r="AD99" s="47">
        <f t="shared" si="129"/>
        <v>800000</v>
      </c>
      <c r="AE99" s="47">
        <f t="shared" si="130"/>
        <v>1112898.78</v>
      </c>
      <c r="AF99" s="47">
        <f t="shared" si="131"/>
        <v>540211</v>
      </c>
      <c r="AG99" s="18">
        <f t="shared" si="132"/>
        <v>0</v>
      </c>
      <c r="AH99" s="18">
        <f t="shared" si="133"/>
        <v>0</v>
      </c>
      <c r="AI99" s="18">
        <f t="shared" si="134"/>
        <v>0</v>
      </c>
      <c r="AJ99" s="26"/>
      <c r="AK99" s="18" cm="1">
        <f t="array" ref="AK99">+MIN(IF(AA99:AI99&gt;0,AA99:AI99))</f>
        <v>540211</v>
      </c>
      <c r="AL99" s="18" cm="1">
        <f t="array" ref="AL99">MAX(IF(AA99:AI99&gt;0,AA99:AI99))</f>
        <v>1112898.78</v>
      </c>
      <c r="AM99" s="19" cm="1">
        <f t="array" ref="AM99">AVERAGE(IF(AA99:AI99&gt;0,AA99:AI99))</f>
        <v>789239.96333333338</v>
      </c>
      <c r="AN99" s="19" cm="1">
        <f t="array" ref="AN99">STDEVA(IF(AA99:AI99&gt;0,AA99:AI99))</f>
        <v>211996.47620282753</v>
      </c>
      <c r="AO99" s="19">
        <f t="shared" si="135"/>
        <v>577243.48713050585</v>
      </c>
      <c r="AP99" s="19">
        <f t="shared" si="136"/>
        <v>1001236.4395361609</v>
      </c>
      <c r="AQ99" s="26"/>
      <c r="AR99" s="19">
        <f t="shared" si="110"/>
        <v>932330</v>
      </c>
      <c r="AS99" s="19">
        <f t="shared" si="162"/>
        <v>750000</v>
      </c>
      <c r="AT99" s="19">
        <f t="shared" si="163"/>
        <v>600000</v>
      </c>
      <c r="AU99" s="19">
        <f t="shared" si="164"/>
        <v>800000</v>
      </c>
      <c r="AV99" s="19" t="str">
        <f t="shared" si="165"/>
        <v>NA</v>
      </c>
      <c r="AW99" s="19" t="str">
        <f t="shared" si="166"/>
        <v>NA</v>
      </c>
      <c r="AX99" s="19" t="str">
        <f t="shared" si="167"/>
        <v>NA</v>
      </c>
      <c r="AY99" s="19" t="str">
        <f t="shared" si="168"/>
        <v>NA</v>
      </c>
      <c r="AZ99" s="19" t="str">
        <f t="shared" si="169"/>
        <v>NA</v>
      </c>
      <c r="BB99" s="50">
        <f t="shared" si="143"/>
        <v>770583</v>
      </c>
      <c r="BC99" s="50">
        <f t="shared" si="137"/>
        <v>775000</v>
      </c>
      <c r="BD99" s="50">
        <f t="shared" si="138"/>
        <v>761146</v>
      </c>
      <c r="BE99" s="50">
        <f t="shared" si="139"/>
        <v>770583</v>
      </c>
      <c r="BF99" s="50">
        <f t="shared" si="140"/>
        <v>751515</v>
      </c>
      <c r="BH99" s="49">
        <f t="shared" ref="BH99" si="185">+BB99*G99</f>
        <v>3082332</v>
      </c>
      <c r="BI99" s="49">
        <f t="shared" si="183"/>
        <v>3100000</v>
      </c>
      <c r="BJ99" s="49">
        <f t="shared" si="180"/>
        <v>3044584</v>
      </c>
      <c r="BK99" s="49">
        <f t="shared" si="181"/>
        <v>3082332</v>
      </c>
      <c r="BL99" s="49">
        <f t="shared" si="182"/>
        <v>3006060</v>
      </c>
      <c r="BN99" s="23" t="str">
        <f t="shared" si="141"/>
        <v>Media Armónica</v>
      </c>
      <c r="BO99" s="49">
        <f t="shared" si="142"/>
        <v>3006060</v>
      </c>
      <c r="BQ99" s="48"/>
    </row>
    <row r="100" spans="2:69" ht="28.5" x14ac:dyDescent="0.25">
      <c r="B100" s="14">
        <v>90</v>
      </c>
      <c r="C100" s="40" t="s">
        <v>224</v>
      </c>
      <c r="D100" s="7" t="s">
        <v>167</v>
      </c>
      <c r="E100" s="24" t="s">
        <v>168</v>
      </c>
      <c r="F100" s="8" t="s">
        <v>42</v>
      </c>
      <c r="G100" s="27">
        <v>1</v>
      </c>
      <c r="H100" s="25">
        <v>932330</v>
      </c>
      <c r="I100" s="9">
        <f t="shared" si="171"/>
        <v>932330</v>
      </c>
      <c r="J100" s="25">
        <v>750000</v>
      </c>
      <c r="K100" s="9">
        <f t="shared" si="184"/>
        <v>750000</v>
      </c>
      <c r="L100" s="25">
        <v>600000</v>
      </c>
      <c r="M100" s="9">
        <f t="shared" si="173"/>
        <v>600000</v>
      </c>
      <c r="N100" s="25">
        <v>800000</v>
      </c>
      <c r="O100" s="9">
        <f t="shared" si="174"/>
        <v>800000</v>
      </c>
      <c r="P100" s="25">
        <v>1131625.1800000002</v>
      </c>
      <c r="Q100" s="9">
        <f t="shared" si="175"/>
        <v>1131625.1800000002</v>
      </c>
      <c r="R100" s="45">
        <v>540211</v>
      </c>
      <c r="S100" s="9">
        <f t="shared" si="176"/>
        <v>540211</v>
      </c>
      <c r="T100" s="25"/>
      <c r="U100" s="9">
        <f t="shared" si="177"/>
        <v>0</v>
      </c>
      <c r="V100" s="25"/>
      <c r="W100" s="9">
        <f t="shared" si="178"/>
        <v>0</v>
      </c>
      <c r="X100" s="25"/>
      <c r="Y100" s="9">
        <f t="shared" si="179"/>
        <v>0</v>
      </c>
      <c r="AA100" s="47">
        <f t="shared" si="126"/>
        <v>932330</v>
      </c>
      <c r="AB100" s="47">
        <f t="shared" si="127"/>
        <v>750000</v>
      </c>
      <c r="AC100" s="47">
        <f t="shared" si="128"/>
        <v>600000</v>
      </c>
      <c r="AD100" s="47">
        <f t="shared" si="129"/>
        <v>800000</v>
      </c>
      <c r="AE100" s="47">
        <f t="shared" si="130"/>
        <v>1131625.1800000002</v>
      </c>
      <c r="AF100" s="47">
        <f t="shared" si="131"/>
        <v>540211</v>
      </c>
      <c r="AG100" s="18">
        <f t="shared" si="132"/>
        <v>0</v>
      </c>
      <c r="AH100" s="18">
        <f t="shared" si="133"/>
        <v>0</v>
      </c>
      <c r="AI100" s="18">
        <f t="shared" si="134"/>
        <v>0</v>
      </c>
      <c r="AJ100" s="26"/>
      <c r="AK100" s="18" cm="1">
        <f t="array" ref="AK100">+MIN(IF(AA100:AI100&gt;0,AA100:AI100))</f>
        <v>540211</v>
      </c>
      <c r="AL100" s="18" cm="1">
        <f t="array" ref="AL100">MAX(IF(AA100:AI100&gt;0,AA100:AI100))</f>
        <v>1131625.1800000002</v>
      </c>
      <c r="AM100" s="19" cm="1">
        <f t="array" ref="AM100">AVERAGE(IF(AA100:AI100&gt;0,AA100:AI100))</f>
        <v>792361.02999999991</v>
      </c>
      <c r="AN100" s="19" cm="1">
        <f t="array" ref="AN100">STDEVA(IF(AA100:AI100&gt;0,AA100:AI100))</f>
        <v>217773.59355765238</v>
      </c>
      <c r="AO100" s="19">
        <f t="shared" si="135"/>
        <v>574587.43644234748</v>
      </c>
      <c r="AP100" s="19">
        <f t="shared" si="136"/>
        <v>1010134.6235576523</v>
      </c>
      <c r="AQ100" s="26"/>
      <c r="AR100" s="19">
        <f t="shared" si="110"/>
        <v>932330</v>
      </c>
      <c r="AS100" s="19">
        <f t="shared" si="162"/>
        <v>750000</v>
      </c>
      <c r="AT100" s="19">
        <f t="shared" si="163"/>
        <v>600000</v>
      </c>
      <c r="AU100" s="19">
        <f t="shared" si="164"/>
        <v>800000</v>
      </c>
      <c r="AV100" s="19" t="str">
        <f t="shared" si="165"/>
        <v>NA</v>
      </c>
      <c r="AW100" s="19" t="str">
        <f t="shared" si="166"/>
        <v>NA</v>
      </c>
      <c r="AX100" s="19" t="str">
        <f t="shared" si="167"/>
        <v>NA</v>
      </c>
      <c r="AY100" s="19" t="str">
        <f t="shared" si="168"/>
        <v>NA</v>
      </c>
      <c r="AZ100" s="19" t="str">
        <f t="shared" si="169"/>
        <v>NA</v>
      </c>
      <c r="BB100" s="50">
        <f t="shared" si="143"/>
        <v>770583</v>
      </c>
      <c r="BC100" s="50">
        <f t="shared" si="137"/>
        <v>775000</v>
      </c>
      <c r="BD100" s="50">
        <f t="shared" si="138"/>
        <v>761146</v>
      </c>
      <c r="BE100" s="50">
        <f t="shared" si="139"/>
        <v>770583</v>
      </c>
      <c r="BF100" s="50">
        <f t="shared" si="140"/>
        <v>751515</v>
      </c>
      <c r="BH100" s="49">
        <f>+BB100*G100</f>
        <v>770583</v>
      </c>
      <c r="BI100" s="49">
        <f t="shared" si="183"/>
        <v>775000</v>
      </c>
      <c r="BJ100" s="49">
        <f t="shared" si="180"/>
        <v>761146</v>
      </c>
      <c r="BK100" s="49">
        <f t="shared" si="181"/>
        <v>770583</v>
      </c>
      <c r="BL100" s="49">
        <f t="shared" si="182"/>
        <v>751515</v>
      </c>
      <c r="BN100" s="23" t="str">
        <f t="shared" si="141"/>
        <v>Media Armónica</v>
      </c>
      <c r="BO100" s="49">
        <f t="shared" si="142"/>
        <v>751515</v>
      </c>
      <c r="BQ100" s="48"/>
    </row>
    <row r="101" spans="2:69" ht="42.75" x14ac:dyDescent="0.25">
      <c r="B101" s="14">
        <v>91</v>
      </c>
      <c r="C101" s="40" t="s">
        <v>225</v>
      </c>
      <c r="D101" s="7" t="s">
        <v>170</v>
      </c>
      <c r="E101" s="24" t="s">
        <v>171</v>
      </c>
      <c r="F101" s="8" t="s">
        <v>42</v>
      </c>
      <c r="G101" s="27">
        <v>3</v>
      </c>
      <c r="H101" s="25">
        <v>932330</v>
      </c>
      <c r="I101" s="9">
        <f t="shared" si="171"/>
        <v>2796990</v>
      </c>
      <c r="J101" s="25">
        <v>750000</v>
      </c>
      <c r="K101" s="9">
        <f t="shared" si="184"/>
        <v>2250000</v>
      </c>
      <c r="L101" s="25">
        <v>600000</v>
      </c>
      <c r="M101" s="9">
        <f t="shared" si="173"/>
        <v>1800000</v>
      </c>
      <c r="N101" s="25">
        <v>800000</v>
      </c>
      <c r="O101" s="9">
        <f t="shared" si="174"/>
        <v>2400000</v>
      </c>
      <c r="P101" s="25">
        <v>987247.03</v>
      </c>
      <c r="Q101" s="9">
        <f t="shared" si="175"/>
        <v>2961741.09</v>
      </c>
      <c r="R101" s="45">
        <v>540211</v>
      </c>
      <c r="S101" s="9">
        <f t="shared" si="176"/>
        <v>1620633</v>
      </c>
      <c r="T101" s="25"/>
      <c r="U101" s="9">
        <f t="shared" si="177"/>
        <v>0</v>
      </c>
      <c r="V101" s="25"/>
      <c r="W101" s="9">
        <f t="shared" si="178"/>
        <v>0</v>
      </c>
      <c r="X101" s="25"/>
      <c r="Y101" s="9">
        <f t="shared" si="179"/>
        <v>0</v>
      </c>
      <c r="AA101" s="47">
        <f t="shared" si="126"/>
        <v>932330</v>
      </c>
      <c r="AB101" s="47">
        <f t="shared" si="127"/>
        <v>750000</v>
      </c>
      <c r="AC101" s="47">
        <f t="shared" si="128"/>
        <v>600000</v>
      </c>
      <c r="AD101" s="47">
        <f t="shared" si="129"/>
        <v>800000</v>
      </c>
      <c r="AE101" s="47">
        <f t="shared" si="130"/>
        <v>987247.03</v>
      </c>
      <c r="AF101" s="47">
        <f t="shared" si="131"/>
        <v>540211</v>
      </c>
      <c r="AG101" s="18">
        <f t="shared" si="132"/>
        <v>0</v>
      </c>
      <c r="AH101" s="18">
        <f t="shared" si="133"/>
        <v>0</v>
      </c>
      <c r="AI101" s="18">
        <f t="shared" si="134"/>
        <v>0</v>
      </c>
      <c r="AJ101" s="26"/>
      <c r="AK101" s="18" cm="1">
        <f t="array" ref="AK101">+MIN(IF(AA101:AI101&gt;0,AA101:AI101))</f>
        <v>540211</v>
      </c>
      <c r="AL101" s="18" cm="1">
        <f t="array" ref="AL101">MAX(IF(AA101:AI101&gt;0,AA101:AI101))</f>
        <v>987247.03</v>
      </c>
      <c r="AM101" s="19" cm="1">
        <f t="array" ref="AM101">AVERAGE(IF(AA101:AI101&gt;0,AA101:AI101))</f>
        <v>768298.005</v>
      </c>
      <c r="AN101" s="19" cm="1">
        <f t="array" ref="AN101">STDEVA(IF(AA101:AI101&gt;0,AA101:AI101))</f>
        <v>176936.65801237457</v>
      </c>
      <c r="AO101" s="19">
        <f t="shared" si="135"/>
        <v>591361.34698762547</v>
      </c>
      <c r="AP101" s="19">
        <f t="shared" si="136"/>
        <v>945234.66301237454</v>
      </c>
      <c r="AQ101" s="26"/>
      <c r="AR101" s="19">
        <f t="shared" si="110"/>
        <v>932330</v>
      </c>
      <c r="AS101" s="19">
        <f t="shared" si="162"/>
        <v>750000</v>
      </c>
      <c r="AT101" s="19">
        <f t="shared" si="163"/>
        <v>600000</v>
      </c>
      <c r="AU101" s="19">
        <f t="shared" si="164"/>
        <v>800000</v>
      </c>
      <c r="AV101" s="19" t="str">
        <f t="shared" si="165"/>
        <v>NA</v>
      </c>
      <c r="AW101" s="19" t="str">
        <f t="shared" si="166"/>
        <v>NA</v>
      </c>
      <c r="AX101" s="19" t="str">
        <f t="shared" si="167"/>
        <v>NA</v>
      </c>
      <c r="AY101" s="19" t="str">
        <f t="shared" si="168"/>
        <v>NA</v>
      </c>
      <c r="AZ101" s="19" t="str">
        <f t="shared" si="169"/>
        <v>NA</v>
      </c>
      <c r="BB101" s="50">
        <f t="shared" si="143"/>
        <v>770583</v>
      </c>
      <c r="BC101" s="50">
        <f t="shared" si="137"/>
        <v>775000</v>
      </c>
      <c r="BD101" s="50">
        <f t="shared" si="138"/>
        <v>761146</v>
      </c>
      <c r="BE101" s="50">
        <f t="shared" si="139"/>
        <v>770583</v>
      </c>
      <c r="BF101" s="50">
        <f t="shared" si="140"/>
        <v>751515</v>
      </c>
      <c r="BH101" s="49">
        <f t="shared" ref="BH101" si="186">+BB101*G101</f>
        <v>2311749</v>
      </c>
      <c r="BI101" s="49">
        <f t="shared" si="183"/>
        <v>2325000</v>
      </c>
      <c r="BJ101" s="49">
        <f t="shared" si="180"/>
        <v>2283438</v>
      </c>
      <c r="BK101" s="49">
        <f t="shared" si="181"/>
        <v>2311749</v>
      </c>
      <c r="BL101" s="49">
        <f t="shared" si="182"/>
        <v>2254545</v>
      </c>
      <c r="BN101" s="23" t="str">
        <f t="shared" si="141"/>
        <v>Media Armónica</v>
      </c>
      <c r="BO101" s="49">
        <f t="shared" si="142"/>
        <v>2254545</v>
      </c>
      <c r="BQ101" s="48"/>
    </row>
    <row r="102" spans="2:69" ht="37.5" x14ac:dyDescent="0.25">
      <c r="B102" s="14">
        <v>92</v>
      </c>
      <c r="C102" s="40" t="s">
        <v>226</v>
      </c>
      <c r="D102" s="7" t="s">
        <v>173</v>
      </c>
      <c r="E102" s="24" t="s">
        <v>174</v>
      </c>
      <c r="F102" s="8" t="s">
        <v>42</v>
      </c>
      <c r="G102" s="27">
        <v>2</v>
      </c>
      <c r="H102" s="25">
        <v>932330</v>
      </c>
      <c r="I102" s="9">
        <f t="shared" si="171"/>
        <v>1864660</v>
      </c>
      <c r="J102" s="25">
        <v>750000</v>
      </c>
      <c r="K102" s="9">
        <f t="shared" si="184"/>
        <v>1500000</v>
      </c>
      <c r="L102" s="25">
        <v>600000</v>
      </c>
      <c r="M102" s="9">
        <f t="shared" si="173"/>
        <v>1200000</v>
      </c>
      <c r="N102" s="25">
        <v>800000</v>
      </c>
      <c r="O102" s="9">
        <f t="shared" si="174"/>
        <v>1600000</v>
      </c>
      <c r="P102" s="25">
        <v>1077327.9300000002</v>
      </c>
      <c r="Q102" s="9">
        <f t="shared" si="175"/>
        <v>2154655.8600000003</v>
      </c>
      <c r="R102" s="45">
        <v>540211</v>
      </c>
      <c r="S102" s="9">
        <f t="shared" si="176"/>
        <v>1080422</v>
      </c>
      <c r="T102" s="25"/>
      <c r="U102" s="9">
        <f t="shared" si="177"/>
        <v>0</v>
      </c>
      <c r="V102" s="25"/>
      <c r="W102" s="9">
        <f t="shared" si="178"/>
        <v>0</v>
      </c>
      <c r="X102" s="25"/>
      <c r="Y102" s="9">
        <f t="shared" si="179"/>
        <v>0</v>
      </c>
      <c r="AA102" s="47">
        <f t="shared" si="126"/>
        <v>932330</v>
      </c>
      <c r="AB102" s="47">
        <f t="shared" si="127"/>
        <v>750000</v>
      </c>
      <c r="AC102" s="47">
        <f t="shared" si="128"/>
        <v>600000</v>
      </c>
      <c r="AD102" s="47">
        <f t="shared" si="129"/>
        <v>800000</v>
      </c>
      <c r="AE102" s="47">
        <f t="shared" si="130"/>
        <v>1077327.9300000002</v>
      </c>
      <c r="AF102" s="47">
        <f t="shared" si="131"/>
        <v>540211</v>
      </c>
      <c r="AG102" s="18">
        <f t="shared" si="132"/>
        <v>0</v>
      </c>
      <c r="AH102" s="18">
        <f t="shared" si="133"/>
        <v>0</v>
      </c>
      <c r="AI102" s="18">
        <f t="shared" si="134"/>
        <v>0</v>
      </c>
      <c r="AJ102" s="26"/>
      <c r="AK102" s="18" cm="1">
        <f t="array" ref="AK102">+MIN(IF(AA102:AI102&gt;0,AA102:AI102))</f>
        <v>540211</v>
      </c>
      <c r="AL102" s="18" cm="1">
        <f t="array" ref="AL102">MAX(IF(AA102:AI102&gt;0,AA102:AI102))</f>
        <v>1077327.9300000002</v>
      </c>
      <c r="AM102" s="19" cm="1">
        <f t="array" ref="AM102">AVERAGE(IF(AA102:AI102&gt;0,AA102:AI102))</f>
        <v>783311.48833333328</v>
      </c>
      <c r="AN102" s="19" cm="1">
        <f t="array" ref="AN102">STDEVA(IF(AA102:AI102&gt;0,AA102:AI102))</f>
        <v>201365.98305036247</v>
      </c>
      <c r="AO102" s="19">
        <f t="shared" si="135"/>
        <v>581945.50528297084</v>
      </c>
      <c r="AP102" s="19">
        <f t="shared" si="136"/>
        <v>984677.47138369572</v>
      </c>
      <c r="AQ102" s="26"/>
      <c r="AR102" s="19">
        <f t="shared" ref="AR102:AR136" si="187">IF(AA102&gt;$AO102,IF(AA102&lt;$AP102,AA102,"NA"),"NA")</f>
        <v>932330</v>
      </c>
      <c r="AS102" s="19">
        <f t="shared" si="162"/>
        <v>750000</v>
      </c>
      <c r="AT102" s="19">
        <f t="shared" si="163"/>
        <v>600000</v>
      </c>
      <c r="AU102" s="19">
        <f t="shared" si="164"/>
        <v>800000</v>
      </c>
      <c r="AV102" s="19" t="str">
        <f t="shared" si="165"/>
        <v>NA</v>
      </c>
      <c r="AW102" s="19" t="str">
        <f t="shared" si="166"/>
        <v>NA</v>
      </c>
      <c r="AX102" s="19" t="str">
        <f t="shared" si="167"/>
        <v>NA</v>
      </c>
      <c r="AY102" s="19" t="str">
        <f t="shared" si="168"/>
        <v>NA</v>
      </c>
      <c r="AZ102" s="19" t="str">
        <f t="shared" si="169"/>
        <v>NA</v>
      </c>
      <c r="BB102" s="50">
        <f t="shared" si="143"/>
        <v>770583</v>
      </c>
      <c r="BC102" s="50">
        <f t="shared" si="137"/>
        <v>775000</v>
      </c>
      <c r="BD102" s="50">
        <f t="shared" si="138"/>
        <v>761146</v>
      </c>
      <c r="BE102" s="50">
        <f t="shared" si="139"/>
        <v>770583</v>
      </c>
      <c r="BF102" s="50">
        <f t="shared" si="140"/>
        <v>751515</v>
      </c>
      <c r="BH102" s="49">
        <f>+BB102*G102</f>
        <v>1541166</v>
      </c>
      <c r="BI102" s="49">
        <f t="shared" si="183"/>
        <v>1550000</v>
      </c>
      <c r="BJ102" s="49">
        <f t="shared" si="180"/>
        <v>1522292</v>
      </c>
      <c r="BK102" s="49">
        <f t="shared" si="181"/>
        <v>1541166</v>
      </c>
      <c r="BL102" s="49">
        <f t="shared" si="182"/>
        <v>1503030</v>
      </c>
      <c r="BN102" s="23" t="str">
        <f t="shared" si="141"/>
        <v>Media Armónica</v>
      </c>
      <c r="BO102" s="49">
        <f t="shared" si="142"/>
        <v>1503030</v>
      </c>
      <c r="BQ102" s="48"/>
    </row>
    <row r="103" spans="2:69" ht="37.5" x14ac:dyDescent="0.25">
      <c r="B103" s="14">
        <v>93</v>
      </c>
      <c r="C103" s="40" t="s">
        <v>227</v>
      </c>
      <c r="D103" s="7" t="s">
        <v>176</v>
      </c>
      <c r="E103" s="24" t="s">
        <v>177</v>
      </c>
      <c r="F103" s="8" t="s">
        <v>42</v>
      </c>
      <c r="G103" s="27">
        <v>1</v>
      </c>
      <c r="H103" s="25">
        <v>932330</v>
      </c>
      <c r="I103" s="9">
        <f t="shared" si="171"/>
        <v>932330</v>
      </c>
      <c r="J103" s="25">
        <v>750000</v>
      </c>
      <c r="K103" s="9">
        <f t="shared" si="184"/>
        <v>750000</v>
      </c>
      <c r="L103" s="25">
        <v>600000</v>
      </c>
      <c r="M103" s="9">
        <f t="shared" si="173"/>
        <v>600000</v>
      </c>
      <c r="N103" s="25">
        <v>800000</v>
      </c>
      <c r="O103" s="9">
        <f t="shared" si="174"/>
        <v>800000</v>
      </c>
      <c r="P103" s="25">
        <v>986925.17</v>
      </c>
      <c r="Q103" s="9">
        <f t="shared" si="175"/>
        <v>986925.17</v>
      </c>
      <c r="R103" s="45">
        <v>540211</v>
      </c>
      <c r="S103" s="9">
        <f t="shared" si="176"/>
        <v>540211</v>
      </c>
      <c r="T103" s="25"/>
      <c r="U103" s="9">
        <f t="shared" si="177"/>
        <v>0</v>
      </c>
      <c r="V103" s="25"/>
      <c r="W103" s="9">
        <f t="shared" si="178"/>
        <v>0</v>
      </c>
      <c r="X103" s="25"/>
      <c r="Y103" s="9">
        <f t="shared" si="179"/>
        <v>0</v>
      </c>
      <c r="AA103" s="47">
        <f t="shared" si="126"/>
        <v>932330</v>
      </c>
      <c r="AB103" s="47">
        <f t="shared" si="127"/>
        <v>750000</v>
      </c>
      <c r="AC103" s="47">
        <f t="shared" si="128"/>
        <v>600000</v>
      </c>
      <c r="AD103" s="47">
        <f t="shared" si="129"/>
        <v>800000</v>
      </c>
      <c r="AE103" s="47">
        <f t="shared" si="130"/>
        <v>986925.17</v>
      </c>
      <c r="AF103" s="47">
        <f t="shared" si="131"/>
        <v>540211</v>
      </c>
      <c r="AG103" s="18">
        <f t="shared" si="132"/>
        <v>0</v>
      </c>
      <c r="AH103" s="18">
        <f t="shared" si="133"/>
        <v>0</v>
      </c>
      <c r="AI103" s="18">
        <f t="shared" si="134"/>
        <v>0</v>
      </c>
      <c r="AJ103" s="26"/>
      <c r="AK103" s="18" cm="1">
        <f t="array" ref="AK103">+MIN(IF(AA103:AI103&gt;0,AA103:AI103))</f>
        <v>540211</v>
      </c>
      <c r="AL103" s="18" cm="1">
        <f t="array" ref="AL103">MAX(IF(AA103:AI103&gt;0,AA103:AI103))</f>
        <v>986925.17</v>
      </c>
      <c r="AM103" s="19" cm="1">
        <f t="array" ref="AM103">AVERAGE(IF(AA103:AI103&gt;0,AA103:AI103))</f>
        <v>768244.36166666669</v>
      </c>
      <c r="AN103" s="19" cm="1">
        <f t="array" ref="AN103">STDEVA(IF(AA103:AI103&gt;0,AA103:AI103))</f>
        <v>176857.03220668618</v>
      </c>
      <c r="AO103" s="19">
        <f t="shared" si="135"/>
        <v>591387.32945998048</v>
      </c>
      <c r="AP103" s="19">
        <f t="shared" si="136"/>
        <v>945101.39387335291</v>
      </c>
      <c r="AQ103" s="26"/>
      <c r="AR103" s="19">
        <f t="shared" si="187"/>
        <v>932330</v>
      </c>
      <c r="AS103" s="19">
        <f t="shared" si="162"/>
        <v>750000</v>
      </c>
      <c r="AT103" s="19">
        <f t="shared" si="163"/>
        <v>600000</v>
      </c>
      <c r="AU103" s="19">
        <f t="shared" si="164"/>
        <v>800000</v>
      </c>
      <c r="AV103" s="19" t="str">
        <f t="shared" si="165"/>
        <v>NA</v>
      </c>
      <c r="AW103" s="19" t="str">
        <f t="shared" si="166"/>
        <v>NA</v>
      </c>
      <c r="AX103" s="19" t="str">
        <f t="shared" si="167"/>
        <v>NA</v>
      </c>
      <c r="AY103" s="19" t="str">
        <f t="shared" si="168"/>
        <v>NA</v>
      </c>
      <c r="AZ103" s="19" t="str">
        <f t="shared" si="169"/>
        <v>NA</v>
      </c>
      <c r="BB103" s="50">
        <f t="shared" si="143"/>
        <v>770583</v>
      </c>
      <c r="BC103" s="50">
        <f t="shared" si="137"/>
        <v>775000</v>
      </c>
      <c r="BD103" s="50">
        <f t="shared" si="138"/>
        <v>761146</v>
      </c>
      <c r="BE103" s="50">
        <f t="shared" si="139"/>
        <v>770583</v>
      </c>
      <c r="BF103" s="50">
        <f t="shared" si="140"/>
        <v>751515</v>
      </c>
      <c r="BH103" s="49">
        <f t="shared" ref="BH103:BH104" si="188">+BB103*G103</f>
        <v>770583</v>
      </c>
      <c r="BI103" s="49">
        <f t="shared" si="183"/>
        <v>775000</v>
      </c>
      <c r="BJ103" s="49">
        <f t="shared" si="180"/>
        <v>761146</v>
      </c>
      <c r="BK103" s="49">
        <f t="shared" si="181"/>
        <v>770583</v>
      </c>
      <c r="BL103" s="49">
        <f t="shared" si="182"/>
        <v>751515</v>
      </c>
      <c r="BN103" s="23" t="str">
        <f t="shared" si="141"/>
        <v>Media Armónica</v>
      </c>
      <c r="BO103" s="49">
        <f t="shared" si="142"/>
        <v>751515</v>
      </c>
      <c r="BQ103" s="48"/>
    </row>
    <row r="104" spans="2:69" ht="37.5" x14ac:dyDescent="0.25">
      <c r="B104" s="14">
        <v>94</v>
      </c>
      <c r="C104" s="41" t="s">
        <v>228</v>
      </c>
      <c r="D104" s="7" t="s">
        <v>179</v>
      </c>
      <c r="E104" s="24" t="s">
        <v>180</v>
      </c>
      <c r="F104" s="8" t="s">
        <v>42</v>
      </c>
      <c r="G104" s="27">
        <v>1</v>
      </c>
      <c r="H104" s="25">
        <v>932330</v>
      </c>
      <c r="I104" s="9">
        <f t="shared" si="171"/>
        <v>932330</v>
      </c>
      <c r="J104" s="25">
        <v>750000</v>
      </c>
      <c r="K104" s="9">
        <f t="shared" si="184"/>
        <v>750000</v>
      </c>
      <c r="L104" s="25">
        <v>600000</v>
      </c>
      <c r="M104" s="9">
        <f t="shared" si="173"/>
        <v>600000</v>
      </c>
      <c r="N104" s="25">
        <v>800000</v>
      </c>
      <c r="O104" s="9">
        <f t="shared" si="174"/>
        <v>800000</v>
      </c>
      <c r="P104" s="25">
        <v>979188.56</v>
      </c>
      <c r="Q104" s="9">
        <f t="shared" si="175"/>
        <v>979188.56</v>
      </c>
      <c r="R104" s="45">
        <v>540211</v>
      </c>
      <c r="S104" s="9">
        <f t="shared" si="176"/>
        <v>540211</v>
      </c>
      <c r="T104" s="25"/>
      <c r="U104" s="9">
        <f t="shared" si="177"/>
        <v>0</v>
      </c>
      <c r="V104" s="25"/>
      <c r="W104" s="9">
        <f t="shared" si="178"/>
        <v>0</v>
      </c>
      <c r="X104" s="25"/>
      <c r="Y104" s="9">
        <f t="shared" si="179"/>
        <v>0</v>
      </c>
      <c r="AA104" s="47">
        <f t="shared" si="126"/>
        <v>932330</v>
      </c>
      <c r="AB104" s="47">
        <f t="shared" si="127"/>
        <v>750000</v>
      </c>
      <c r="AC104" s="47">
        <f t="shared" si="128"/>
        <v>600000</v>
      </c>
      <c r="AD104" s="47">
        <f t="shared" si="129"/>
        <v>800000</v>
      </c>
      <c r="AE104" s="47">
        <f t="shared" si="130"/>
        <v>979188.56</v>
      </c>
      <c r="AF104" s="47">
        <f t="shared" si="131"/>
        <v>540211</v>
      </c>
      <c r="AG104" s="18">
        <f t="shared" si="132"/>
        <v>0</v>
      </c>
      <c r="AH104" s="18">
        <f t="shared" si="133"/>
        <v>0</v>
      </c>
      <c r="AI104" s="18">
        <f t="shared" si="134"/>
        <v>0</v>
      </c>
      <c r="AJ104" s="26"/>
      <c r="AK104" s="18" cm="1">
        <f t="array" ref="AK104">+MIN(IF(AA104:AI104&gt;0,AA104:AI104))</f>
        <v>540211</v>
      </c>
      <c r="AL104" s="18" cm="1">
        <f t="array" ref="AL104">MAX(IF(AA104:AI104&gt;0,AA104:AI104))</f>
        <v>979188.56</v>
      </c>
      <c r="AM104" s="19" cm="1">
        <f t="array" ref="AM104">AVERAGE(IF(AA104:AI104&gt;0,AA104:AI104))</f>
        <v>766954.92666666675</v>
      </c>
      <c r="AN104" s="19" cm="1">
        <f t="array" ref="AN104">STDEVA(IF(AA104:AI104&gt;0,AA104:AI104))</f>
        <v>174961.8428265093</v>
      </c>
      <c r="AO104" s="19">
        <f t="shared" si="135"/>
        <v>591993.08384015749</v>
      </c>
      <c r="AP104" s="19">
        <f t="shared" si="136"/>
        <v>941916.76949317602</v>
      </c>
      <c r="AQ104" s="26"/>
      <c r="AR104" s="19">
        <f t="shared" si="187"/>
        <v>932330</v>
      </c>
      <c r="AS104" s="19">
        <f t="shared" si="162"/>
        <v>750000</v>
      </c>
      <c r="AT104" s="19">
        <f t="shared" si="163"/>
        <v>600000</v>
      </c>
      <c r="AU104" s="19">
        <f t="shared" si="164"/>
        <v>800000</v>
      </c>
      <c r="AV104" s="19" t="str">
        <f t="shared" si="165"/>
        <v>NA</v>
      </c>
      <c r="AW104" s="19" t="str">
        <f t="shared" si="166"/>
        <v>NA</v>
      </c>
      <c r="AX104" s="19" t="str">
        <f t="shared" si="167"/>
        <v>NA</v>
      </c>
      <c r="AY104" s="19" t="str">
        <f t="shared" si="168"/>
        <v>NA</v>
      </c>
      <c r="AZ104" s="19" t="str">
        <f t="shared" si="169"/>
        <v>NA</v>
      </c>
      <c r="BB104" s="50">
        <f t="shared" si="143"/>
        <v>770583</v>
      </c>
      <c r="BC104" s="50">
        <f t="shared" si="137"/>
        <v>775000</v>
      </c>
      <c r="BD104" s="50">
        <f t="shared" si="138"/>
        <v>761146</v>
      </c>
      <c r="BE104" s="50">
        <f t="shared" si="139"/>
        <v>770583</v>
      </c>
      <c r="BF104" s="50">
        <f t="shared" si="140"/>
        <v>751515</v>
      </c>
      <c r="BH104" s="49">
        <f t="shared" si="188"/>
        <v>770583</v>
      </c>
      <c r="BI104" s="49">
        <f t="shared" si="183"/>
        <v>775000</v>
      </c>
      <c r="BJ104" s="49">
        <f t="shared" si="180"/>
        <v>761146</v>
      </c>
      <c r="BK104" s="49">
        <f t="shared" si="181"/>
        <v>770583</v>
      </c>
      <c r="BL104" s="49">
        <f t="shared" si="182"/>
        <v>751515</v>
      </c>
      <c r="BN104" s="23" t="str">
        <f t="shared" si="141"/>
        <v>Media Armónica</v>
      </c>
      <c r="BO104" s="49">
        <f t="shared" si="142"/>
        <v>751515</v>
      </c>
      <c r="BQ104" s="48"/>
    </row>
    <row r="105" spans="2:69" ht="42.75" x14ac:dyDescent="0.25">
      <c r="B105" s="14">
        <v>95</v>
      </c>
      <c r="C105" s="38" t="s">
        <v>229</v>
      </c>
      <c r="D105" s="7" t="s">
        <v>230</v>
      </c>
      <c r="E105" s="7" t="s">
        <v>230</v>
      </c>
      <c r="F105" s="8" t="s">
        <v>42</v>
      </c>
      <c r="G105" s="27">
        <v>1</v>
      </c>
      <c r="H105" s="25">
        <v>690000</v>
      </c>
      <c r="I105" s="9">
        <f t="shared" si="171"/>
        <v>690000</v>
      </c>
      <c r="J105" s="25">
        <v>2400000</v>
      </c>
      <c r="K105" s="9">
        <f t="shared" si="184"/>
        <v>2400000</v>
      </c>
      <c r="L105" s="25">
        <v>2160000</v>
      </c>
      <c r="M105" s="9">
        <f t="shared" si="173"/>
        <v>2160000</v>
      </c>
      <c r="N105" s="25">
        <v>2400000</v>
      </c>
      <c r="O105" s="9">
        <f t="shared" si="174"/>
        <v>2400000</v>
      </c>
      <c r="P105" s="25">
        <v>757130</v>
      </c>
      <c r="Q105" s="9">
        <f t="shared" si="175"/>
        <v>757130</v>
      </c>
      <c r="R105" s="45">
        <f>250000+(250000*9.28%)</f>
        <v>273200</v>
      </c>
      <c r="S105" s="9">
        <f t="shared" ref="S105:S150" si="189">G105*R105</f>
        <v>273200</v>
      </c>
      <c r="T105" s="25"/>
      <c r="U105" s="9">
        <f t="shared" ref="U105:U150" si="190">+G105*T105</f>
        <v>0</v>
      </c>
      <c r="V105" s="25"/>
      <c r="W105" s="9">
        <f t="shared" ref="W105:W150" si="191">+G105*V105</f>
        <v>0</v>
      </c>
      <c r="X105" s="25"/>
      <c r="Y105" s="9">
        <f t="shared" ref="Y105:Y150" si="192">+G105*X105</f>
        <v>0</v>
      </c>
      <c r="AA105" s="47">
        <f t="shared" si="126"/>
        <v>690000</v>
      </c>
      <c r="AB105" s="47">
        <f t="shared" si="127"/>
        <v>2400000</v>
      </c>
      <c r="AC105" s="47">
        <f t="shared" si="128"/>
        <v>2160000</v>
      </c>
      <c r="AD105" s="47">
        <f t="shared" si="129"/>
        <v>2400000</v>
      </c>
      <c r="AE105" s="47">
        <f t="shared" si="130"/>
        <v>757130</v>
      </c>
      <c r="AF105" s="47">
        <f t="shared" si="131"/>
        <v>273200</v>
      </c>
      <c r="AG105" s="18">
        <f t="shared" si="132"/>
        <v>0</v>
      </c>
      <c r="AH105" s="18">
        <f t="shared" si="133"/>
        <v>0</v>
      </c>
      <c r="AI105" s="18">
        <f t="shared" si="134"/>
        <v>0</v>
      </c>
      <c r="AJ105" s="26"/>
      <c r="AK105" s="18" cm="1">
        <f t="array" ref="AK105">+MIN(IF(AA105:AI105&gt;0,AA105:AI105))</f>
        <v>273200</v>
      </c>
      <c r="AL105" s="18" cm="1">
        <f t="array" ref="AL105">MAX(IF(AA105:AI105&gt;0,AA105:AI105))</f>
        <v>2400000</v>
      </c>
      <c r="AM105" s="19" cm="1">
        <f t="array" ref="AM105">AVERAGE(IF(AA105:AI105&gt;0,AA105:AI105))</f>
        <v>1446721.6666666667</v>
      </c>
      <c r="AN105" s="19" cm="1">
        <f t="array" ref="AN105">STDEVA(IF(AA105:AI105&gt;0,AA105:AI105))</f>
        <v>974839.73986325914</v>
      </c>
      <c r="AO105" s="19">
        <f t="shared" si="135"/>
        <v>471881.92680340761</v>
      </c>
      <c r="AP105" s="19">
        <f t="shared" si="136"/>
        <v>2421561.4065299258</v>
      </c>
      <c r="AQ105" s="26"/>
      <c r="AR105" s="19">
        <f t="shared" si="187"/>
        <v>690000</v>
      </c>
      <c r="AS105" s="19">
        <f t="shared" si="162"/>
        <v>2400000</v>
      </c>
      <c r="AT105" s="19">
        <f t="shared" si="163"/>
        <v>2160000</v>
      </c>
      <c r="AU105" s="19">
        <f t="shared" si="164"/>
        <v>2400000</v>
      </c>
      <c r="AV105" s="19">
        <f t="shared" si="165"/>
        <v>757130</v>
      </c>
      <c r="AW105" s="19" t="str">
        <f t="shared" si="166"/>
        <v>NA</v>
      </c>
      <c r="AX105" s="19" t="str">
        <f t="shared" si="167"/>
        <v>NA</v>
      </c>
      <c r="AY105" s="19" t="str">
        <f t="shared" si="168"/>
        <v>NA</v>
      </c>
      <c r="AZ105" s="19" t="str">
        <f t="shared" si="169"/>
        <v>NA</v>
      </c>
      <c r="BB105" s="50">
        <f t="shared" si="143"/>
        <v>1681426</v>
      </c>
      <c r="BC105" s="50">
        <f t="shared" si="137"/>
        <v>2160000</v>
      </c>
      <c r="BD105" s="50">
        <f t="shared" si="138"/>
        <v>1454049</v>
      </c>
      <c r="BE105" s="50">
        <f t="shared" si="139"/>
        <v>1681426</v>
      </c>
      <c r="BF105" s="50">
        <f t="shared" si="140"/>
        <v>1229604</v>
      </c>
      <c r="BH105" s="49">
        <f t="shared" ref="BH105:BH150" si="193">+BB105*G105</f>
        <v>1681426</v>
      </c>
      <c r="BI105" s="49">
        <f t="shared" ref="BI105:BI150" si="194">+BC105*G105</f>
        <v>2160000</v>
      </c>
      <c r="BJ105" s="49">
        <f t="shared" ref="BJ105:BJ150" si="195">+BD105*G105</f>
        <v>1454049</v>
      </c>
      <c r="BK105" s="49">
        <f t="shared" ref="BK105:BK150" si="196">+BE105*G105</f>
        <v>1681426</v>
      </c>
      <c r="BL105" s="49">
        <f t="shared" ref="BL105:BL150" si="197">+BF105*G105</f>
        <v>1229604</v>
      </c>
      <c r="BN105" s="23" t="str">
        <f t="shared" si="141"/>
        <v>Media Armónica</v>
      </c>
      <c r="BO105" s="49">
        <f t="shared" si="142"/>
        <v>1229604</v>
      </c>
      <c r="BQ105" s="48"/>
    </row>
    <row r="106" spans="2:69" ht="57" x14ac:dyDescent="0.25">
      <c r="B106" s="14">
        <v>96</v>
      </c>
      <c r="C106" s="37" t="s">
        <v>231</v>
      </c>
      <c r="D106" s="7" t="s">
        <v>232</v>
      </c>
      <c r="E106" s="7" t="s">
        <v>233</v>
      </c>
      <c r="F106" s="8" t="s">
        <v>42</v>
      </c>
      <c r="G106" s="27">
        <v>5</v>
      </c>
      <c r="H106" s="25">
        <v>10400000</v>
      </c>
      <c r="I106" s="9">
        <f>+G106*H106</f>
        <v>52000000</v>
      </c>
      <c r="J106" s="25">
        <v>15000000</v>
      </c>
      <c r="K106" s="9">
        <f>+G106*J106</f>
        <v>75000000</v>
      </c>
      <c r="L106" s="25">
        <v>11500000</v>
      </c>
      <c r="M106" s="9">
        <f>+G106*L106</f>
        <v>57500000</v>
      </c>
      <c r="N106" s="25">
        <v>12000000</v>
      </c>
      <c r="O106" s="9">
        <f>+G106*N106</f>
        <v>60000000</v>
      </c>
      <c r="P106" s="25">
        <v>10332560</v>
      </c>
      <c r="Q106" s="9">
        <f>+G106*P106</f>
        <v>51662800</v>
      </c>
      <c r="R106" s="45"/>
      <c r="S106" s="9">
        <f>G106*R106</f>
        <v>0</v>
      </c>
      <c r="T106" s="25"/>
      <c r="U106" s="9">
        <f>+G106*T106</f>
        <v>0</v>
      </c>
      <c r="V106" s="25"/>
      <c r="W106" s="9">
        <f>+G106*V106</f>
        <v>0</v>
      </c>
      <c r="X106" s="25"/>
      <c r="Y106" s="9">
        <f>+G106*X106</f>
        <v>0</v>
      </c>
      <c r="AA106" s="47">
        <f>+H106</f>
        <v>10400000</v>
      </c>
      <c r="AB106" s="47">
        <f>+J106</f>
        <v>15000000</v>
      </c>
      <c r="AC106" s="47">
        <f>+L106</f>
        <v>11500000</v>
      </c>
      <c r="AD106" s="47">
        <f>+N106</f>
        <v>12000000</v>
      </c>
      <c r="AE106" s="47">
        <f>+P106</f>
        <v>10332560</v>
      </c>
      <c r="AF106" s="47">
        <f>+R106</f>
        <v>0</v>
      </c>
      <c r="AG106" s="18">
        <f>+T106</f>
        <v>0</v>
      </c>
      <c r="AH106" s="18">
        <f>+V106</f>
        <v>0</v>
      </c>
      <c r="AI106" s="18">
        <f>+X106</f>
        <v>0</v>
      </c>
      <c r="AJ106" s="26"/>
      <c r="AK106" s="18" cm="1">
        <f t="array" ref="AK106">+MIN(IF(AA106:AI106&gt;0,AA106:AI106))</f>
        <v>10332560</v>
      </c>
      <c r="AL106" s="18" cm="1">
        <f t="array" ref="AL106">MAX(IF(AA106:AI106&gt;0,AA106:AI106))</f>
        <v>15000000</v>
      </c>
      <c r="AM106" s="19" cm="1">
        <f t="array" ref="AM106">AVERAGE(IF(AA106:AI106&gt;0,AA106:AI106))</f>
        <v>11846512</v>
      </c>
      <c r="AN106" s="19" cm="1">
        <f t="array" ref="AN106">STDEVA(IF(AA106:AI106&gt;0,AA106:AI106))</f>
        <v>1902141.1174568515</v>
      </c>
      <c r="AO106" s="19">
        <f>+AM106-AN106</f>
        <v>9944370.8825431485</v>
      </c>
      <c r="AP106" s="19">
        <f>+AM106+AN106</f>
        <v>13748653.117456852</v>
      </c>
      <c r="AQ106" s="26"/>
      <c r="AR106" s="19">
        <f t="shared" ref="AR106:AZ108" si="198">IF(AA106&gt;$AO106,IF(AA106&lt;$AP106,AA106,"NA"),"NA")</f>
        <v>10400000</v>
      </c>
      <c r="AS106" s="19" t="str">
        <f t="shared" si="198"/>
        <v>NA</v>
      </c>
      <c r="AT106" s="19">
        <f t="shared" si="198"/>
        <v>11500000</v>
      </c>
      <c r="AU106" s="19">
        <f t="shared" si="198"/>
        <v>12000000</v>
      </c>
      <c r="AV106" s="19">
        <f t="shared" si="198"/>
        <v>10332560</v>
      </c>
      <c r="AW106" s="19" t="str">
        <f t="shared" si="198"/>
        <v>NA</v>
      </c>
      <c r="AX106" s="19" t="str">
        <f t="shared" si="198"/>
        <v>NA</v>
      </c>
      <c r="AY106" s="19" t="str">
        <f t="shared" si="198"/>
        <v>NA</v>
      </c>
      <c r="AZ106" s="19" t="str">
        <f t="shared" si="198"/>
        <v>NA</v>
      </c>
      <c r="BB106" s="50">
        <f t="shared" si="143"/>
        <v>11058140</v>
      </c>
      <c r="BC106" s="50">
        <f t="shared" si="137"/>
        <v>10950000</v>
      </c>
      <c r="BD106" s="50">
        <f t="shared" si="138"/>
        <v>11035197</v>
      </c>
      <c r="BE106" s="50">
        <f t="shared" si="139"/>
        <v>11058140</v>
      </c>
      <c r="BF106" s="50">
        <f t="shared" si="140"/>
        <v>11012454</v>
      </c>
      <c r="BH106" s="49">
        <f>+BB106*G106</f>
        <v>55290700</v>
      </c>
      <c r="BI106" s="49">
        <f>+BC106*G106</f>
        <v>54750000</v>
      </c>
      <c r="BJ106" s="49">
        <f>+BD106*G106</f>
        <v>55175985</v>
      </c>
      <c r="BK106" s="49">
        <f>+BE106*G106</f>
        <v>55290700</v>
      </c>
      <c r="BL106" s="49">
        <f>+BF106*G106</f>
        <v>55062270</v>
      </c>
      <c r="BN106" s="23" t="str">
        <f>_xlfn.XLOOKUP(BO106,BH106:BL106,$BH$9:$BL$9,0)</f>
        <v>Mediana estadística</v>
      </c>
      <c r="BO106" s="49">
        <f>+MIN(BH106:BL106)</f>
        <v>54750000</v>
      </c>
      <c r="BQ106" s="48"/>
    </row>
    <row r="107" spans="2:69" ht="42.75" x14ac:dyDescent="0.25">
      <c r="B107" s="14">
        <v>97</v>
      </c>
      <c r="C107" s="37" t="s">
        <v>234</v>
      </c>
      <c r="D107" s="7" t="s">
        <v>235</v>
      </c>
      <c r="E107" s="7" t="s">
        <v>66</v>
      </c>
      <c r="F107" s="8" t="s">
        <v>42</v>
      </c>
      <c r="G107" s="27">
        <v>1</v>
      </c>
      <c r="H107" s="25">
        <v>10500000</v>
      </c>
      <c r="I107" s="9">
        <f t="shared" ref="I107:I108" si="199">+G107*H107</f>
        <v>10500000</v>
      </c>
      <c r="J107" s="25">
        <v>10000000</v>
      </c>
      <c r="K107" s="9">
        <f t="shared" ref="K107" si="200">+G107*J107</f>
        <v>10000000</v>
      </c>
      <c r="L107" s="25">
        <v>9000000</v>
      </c>
      <c r="M107" s="9">
        <f t="shared" ref="M107:M108" si="201">+G107*L107</f>
        <v>9000000</v>
      </c>
      <c r="N107" s="25">
        <v>8000000</v>
      </c>
      <c r="O107" s="9">
        <f t="shared" ref="O107:O108" si="202">+G107*N107</f>
        <v>8000000</v>
      </c>
      <c r="P107" s="25">
        <v>10121300</v>
      </c>
      <c r="Q107" s="9">
        <f t="shared" ref="Q107:Q108" si="203">+G107*P107</f>
        <v>10121300</v>
      </c>
      <c r="R107" s="45"/>
      <c r="S107" s="9">
        <f>G107*R107</f>
        <v>0</v>
      </c>
      <c r="T107" s="25"/>
      <c r="U107" s="9">
        <f>+G107*T107</f>
        <v>0</v>
      </c>
      <c r="V107" s="25"/>
      <c r="W107" s="9">
        <f>+G107*V107</f>
        <v>0</v>
      </c>
      <c r="X107" s="25"/>
      <c r="Y107" s="9">
        <f>+G107*X107</f>
        <v>0</v>
      </c>
      <c r="AA107" s="47">
        <f>+H107</f>
        <v>10500000</v>
      </c>
      <c r="AB107" s="47">
        <f>+J107</f>
        <v>10000000</v>
      </c>
      <c r="AC107" s="47">
        <f>+L107</f>
        <v>9000000</v>
      </c>
      <c r="AD107" s="47">
        <f>+N107</f>
        <v>8000000</v>
      </c>
      <c r="AE107" s="47">
        <f>+P107</f>
        <v>10121300</v>
      </c>
      <c r="AF107" s="47">
        <f>+R107</f>
        <v>0</v>
      </c>
      <c r="AG107" s="18">
        <f>+T107</f>
        <v>0</v>
      </c>
      <c r="AH107" s="18">
        <f>+V107</f>
        <v>0</v>
      </c>
      <c r="AI107" s="18">
        <f>+X107</f>
        <v>0</v>
      </c>
      <c r="AJ107" s="26"/>
      <c r="AK107" s="18" cm="1">
        <f t="array" ref="AK107">+MIN(IF(AA107:AI107&gt;0,AA107:AI107))</f>
        <v>8000000</v>
      </c>
      <c r="AL107" s="18" cm="1">
        <f t="array" ref="AL107">MAX(IF(AA107:AI107&gt;0,AA107:AI107))</f>
        <v>10500000</v>
      </c>
      <c r="AM107" s="19" cm="1">
        <f t="array" ref="AM107">AVERAGE(IF(AA107:AI107&gt;0,AA107:AI107))</f>
        <v>9524260</v>
      </c>
      <c r="AN107" s="19" cm="1">
        <f t="array" ref="AN107">STDEVA(IF(AA107:AI107&gt;0,AA107:AI107))</f>
        <v>1016497.7806173508</v>
      </c>
      <c r="AO107" s="19">
        <f>+AM107-AN107</f>
        <v>8507762.2193826493</v>
      </c>
      <c r="AP107" s="19">
        <f>+AM107+AN107</f>
        <v>10540757.780617351</v>
      </c>
      <c r="AQ107" s="26"/>
      <c r="AR107" s="19">
        <f t="shared" si="198"/>
        <v>10500000</v>
      </c>
      <c r="AS107" s="19">
        <f t="shared" si="198"/>
        <v>10000000</v>
      </c>
      <c r="AT107" s="19">
        <f t="shared" si="198"/>
        <v>9000000</v>
      </c>
      <c r="AU107" s="19" t="str">
        <f t="shared" si="198"/>
        <v>NA</v>
      </c>
      <c r="AV107" s="19">
        <f t="shared" si="198"/>
        <v>10121300</v>
      </c>
      <c r="AW107" s="19" t="str">
        <f t="shared" si="198"/>
        <v>NA</v>
      </c>
      <c r="AX107" s="19" t="str">
        <f t="shared" si="198"/>
        <v>NA</v>
      </c>
      <c r="AY107" s="19" t="str">
        <f t="shared" si="198"/>
        <v>NA</v>
      </c>
      <c r="AZ107" s="19" t="str">
        <f t="shared" si="198"/>
        <v>NA</v>
      </c>
      <c r="BB107" s="50">
        <f t="shared" si="143"/>
        <v>9905325</v>
      </c>
      <c r="BC107" s="50">
        <f t="shared" si="137"/>
        <v>10060650</v>
      </c>
      <c r="BD107" s="50">
        <f t="shared" si="138"/>
        <v>9889334</v>
      </c>
      <c r="BE107" s="50">
        <f t="shared" si="139"/>
        <v>9905325</v>
      </c>
      <c r="BF107" s="50">
        <f t="shared" si="140"/>
        <v>9872868</v>
      </c>
      <c r="BH107" s="49">
        <f>+BB107*G107</f>
        <v>9905325</v>
      </c>
      <c r="BI107" s="49">
        <f>+BC107*G107</f>
        <v>10060650</v>
      </c>
      <c r="BJ107" s="49">
        <f>+BD107*G107</f>
        <v>9889334</v>
      </c>
      <c r="BK107" s="49">
        <f>+BE107*G107</f>
        <v>9905325</v>
      </c>
      <c r="BL107" s="49">
        <f>+BF107*G107</f>
        <v>9872868</v>
      </c>
      <c r="BN107" s="23" t="str">
        <f>_xlfn.XLOOKUP(BO107,BH107:BL107,$BH$9:$BL$9,0)</f>
        <v>Media Armónica</v>
      </c>
      <c r="BO107" s="49">
        <f>+MIN(BH107:BL107)</f>
        <v>9872868</v>
      </c>
      <c r="BQ107" s="48"/>
    </row>
    <row r="108" spans="2:69" ht="42.75" x14ac:dyDescent="0.25">
      <c r="B108" s="14">
        <v>100</v>
      </c>
      <c r="C108" s="37" t="s">
        <v>236</v>
      </c>
      <c r="D108" s="7" t="s">
        <v>237</v>
      </c>
      <c r="E108" s="7" t="s">
        <v>69</v>
      </c>
      <c r="F108" s="8" t="s">
        <v>42</v>
      </c>
      <c r="G108" s="27">
        <v>5</v>
      </c>
      <c r="H108" s="25">
        <v>9860000</v>
      </c>
      <c r="I108" s="9">
        <f t="shared" si="199"/>
        <v>49300000</v>
      </c>
      <c r="J108" s="25">
        <v>10000000</v>
      </c>
      <c r="K108" s="9">
        <f>+G108*J108</f>
        <v>50000000</v>
      </c>
      <c r="L108" s="25">
        <v>10000000</v>
      </c>
      <c r="M108" s="9">
        <f t="shared" si="201"/>
        <v>50000000</v>
      </c>
      <c r="N108" s="25">
        <v>8000000</v>
      </c>
      <c r="O108" s="9">
        <f t="shared" si="202"/>
        <v>40000000</v>
      </c>
      <c r="P108" s="25">
        <v>9877650</v>
      </c>
      <c r="Q108" s="9">
        <f t="shared" si="203"/>
        <v>49388250</v>
      </c>
      <c r="R108" s="45"/>
      <c r="S108" s="9">
        <f>G108*R108</f>
        <v>0</v>
      </c>
      <c r="T108" s="25"/>
      <c r="U108" s="9">
        <f>+G108*T108</f>
        <v>0</v>
      </c>
      <c r="V108" s="25"/>
      <c r="W108" s="9">
        <f>+G108*V108</f>
        <v>0</v>
      </c>
      <c r="X108" s="25"/>
      <c r="Y108" s="9">
        <f>+G108*X108</f>
        <v>0</v>
      </c>
      <c r="AA108" s="47">
        <f>+H108</f>
        <v>9860000</v>
      </c>
      <c r="AB108" s="47">
        <f>+J108</f>
        <v>10000000</v>
      </c>
      <c r="AC108" s="47">
        <f>+L108</f>
        <v>10000000</v>
      </c>
      <c r="AD108" s="47">
        <f>+N108</f>
        <v>8000000</v>
      </c>
      <c r="AE108" s="47">
        <f>+P108</f>
        <v>9877650</v>
      </c>
      <c r="AF108" s="47">
        <f>+R108</f>
        <v>0</v>
      </c>
      <c r="AG108" s="18">
        <f>+T108</f>
        <v>0</v>
      </c>
      <c r="AH108" s="18">
        <f>+V108</f>
        <v>0</v>
      </c>
      <c r="AI108" s="18">
        <f>+X108</f>
        <v>0</v>
      </c>
      <c r="AJ108" s="26"/>
      <c r="AK108" s="18" cm="1">
        <f t="array" ref="AK108">+MIN(IF(AA108:AI108&gt;0,AA108:AI108))</f>
        <v>8000000</v>
      </c>
      <c r="AL108" s="18" cm="1">
        <f t="array" ref="AL108">MAX(IF(AA108:AI108&gt;0,AA108:AI108))</f>
        <v>10000000</v>
      </c>
      <c r="AM108" s="19" cm="1">
        <f t="array" ref="AM108">AVERAGE(IF(AA108:AI108&gt;0,AA108:AI108))</f>
        <v>9547530</v>
      </c>
      <c r="AN108" s="19" cm="1">
        <f t="array" ref="AN108">STDEVA(IF(AA108:AI108&gt;0,AA108:AI108))</f>
        <v>867600.71720809455</v>
      </c>
      <c r="AO108" s="19">
        <f>+AM108-AN108</f>
        <v>8679929.2827919051</v>
      </c>
      <c r="AP108" s="19">
        <f>+AM108+AN108</f>
        <v>10415130.717208095</v>
      </c>
      <c r="AQ108" s="26"/>
      <c r="AR108" s="19">
        <f t="shared" si="198"/>
        <v>9860000</v>
      </c>
      <c r="AS108" s="19">
        <f t="shared" si="198"/>
        <v>10000000</v>
      </c>
      <c r="AT108" s="19">
        <f t="shared" si="198"/>
        <v>10000000</v>
      </c>
      <c r="AU108" s="19" t="str">
        <f t="shared" si="198"/>
        <v>NA</v>
      </c>
      <c r="AV108" s="19">
        <f t="shared" si="198"/>
        <v>9877650</v>
      </c>
      <c r="AW108" s="19" t="str">
        <f t="shared" si="198"/>
        <v>NA</v>
      </c>
      <c r="AX108" s="19" t="str">
        <f t="shared" si="198"/>
        <v>NA</v>
      </c>
      <c r="AY108" s="19" t="str">
        <f t="shared" si="198"/>
        <v>NA</v>
      </c>
      <c r="AZ108" s="19" t="str">
        <f t="shared" si="198"/>
        <v>NA</v>
      </c>
      <c r="BB108" s="50">
        <f t="shared" si="143"/>
        <v>9934413</v>
      </c>
      <c r="BC108" s="50">
        <f t="shared" si="137"/>
        <v>9938825</v>
      </c>
      <c r="BD108" s="50">
        <f t="shared" si="138"/>
        <v>9934194</v>
      </c>
      <c r="BE108" s="50">
        <f t="shared" si="139"/>
        <v>9934413</v>
      </c>
      <c r="BF108" s="50">
        <f t="shared" si="140"/>
        <v>9933975</v>
      </c>
      <c r="BH108" s="49">
        <f>+BB108*G108</f>
        <v>49672065</v>
      </c>
      <c r="BI108" s="49">
        <f>+BC108*G108</f>
        <v>49694125</v>
      </c>
      <c r="BJ108" s="49">
        <f>+BD108*G108</f>
        <v>49670970</v>
      </c>
      <c r="BK108" s="49">
        <f>+BE108*G108</f>
        <v>49672065</v>
      </c>
      <c r="BL108" s="49">
        <f>+BF108*G108</f>
        <v>49669875</v>
      </c>
      <c r="BN108" s="23" t="str">
        <f>_xlfn.XLOOKUP(BO108,BH108:BL108,$BH$9:$BL$9,0)</f>
        <v>Media Armónica</v>
      </c>
      <c r="BO108" s="49">
        <f>+MIN(BH108:BL108)</f>
        <v>49669875</v>
      </c>
      <c r="BQ108" s="48"/>
    </row>
    <row r="109" spans="2:69" ht="28.5" x14ac:dyDescent="0.25">
      <c r="B109" s="14">
        <v>101</v>
      </c>
      <c r="C109" s="38" t="s">
        <v>238</v>
      </c>
      <c r="D109" s="7" t="s">
        <v>230</v>
      </c>
      <c r="E109" s="7" t="s">
        <v>230</v>
      </c>
      <c r="F109" s="8" t="s">
        <v>42</v>
      </c>
      <c r="G109" s="27">
        <v>1</v>
      </c>
      <c r="H109" s="25">
        <v>1050000</v>
      </c>
      <c r="I109" s="9">
        <f t="shared" si="171"/>
        <v>1050000</v>
      </c>
      <c r="J109" s="25">
        <v>2212000</v>
      </c>
      <c r="K109" s="9">
        <f t="shared" si="184"/>
        <v>2212000</v>
      </c>
      <c r="L109" s="25">
        <v>1990800</v>
      </c>
      <c r="M109" s="9">
        <f t="shared" si="173"/>
        <v>1990800</v>
      </c>
      <c r="N109" s="25">
        <v>2212000</v>
      </c>
      <c r="O109" s="9">
        <f t="shared" si="174"/>
        <v>2212000</v>
      </c>
      <c r="P109" s="25">
        <v>1290049</v>
      </c>
      <c r="Q109" s="9">
        <f t="shared" si="175"/>
        <v>1290049</v>
      </c>
      <c r="R109" s="45">
        <v>50487</v>
      </c>
      <c r="S109" s="9">
        <f t="shared" si="189"/>
        <v>50487</v>
      </c>
      <c r="T109" s="25"/>
      <c r="U109" s="9">
        <f t="shared" si="190"/>
        <v>0</v>
      </c>
      <c r="V109" s="25"/>
      <c r="W109" s="9">
        <f t="shared" si="191"/>
        <v>0</v>
      </c>
      <c r="X109" s="25"/>
      <c r="Y109" s="9">
        <f t="shared" si="192"/>
        <v>0</v>
      </c>
      <c r="AA109" s="47">
        <f t="shared" si="126"/>
        <v>1050000</v>
      </c>
      <c r="AB109" s="47">
        <f t="shared" si="127"/>
        <v>2212000</v>
      </c>
      <c r="AC109" s="47">
        <f t="shared" si="128"/>
        <v>1990800</v>
      </c>
      <c r="AD109" s="47">
        <f t="shared" si="129"/>
        <v>2212000</v>
      </c>
      <c r="AE109" s="47">
        <f t="shared" si="130"/>
        <v>1290049</v>
      </c>
      <c r="AF109" s="47">
        <f t="shared" si="131"/>
        <v>50487</v>
      </c>
      <c r="AG109" s="18">
        <f t="shared" si="132"/>
        <v>0</v>
      </c>
      <c r="AH109" s="18">
        <f t="shared" si="133"/>
        <v>0</v>
      </c>
      <c r="AI109" s="18">
        <f t="shared" si="134"/>
        <v>0</v>
      </c>
      <c r="AJ109" s="26"/>
      <c r="AK109" s="18" cm="1">
        <f t="array" ref="AK109">+MIN(IF(AA109:AI109&gt;0,AA109:AI109))</f>
        <v>50487</v>
      </c>
      <c r="AL109" s="18" cm="1">
        <f t="array" ref="AL109">MAX(IF(AA109:AI109&gt;0,AA109:AI109))</f>
        <v>2212000</v>
      </c>
      <c r="AM109" s="19" cm="1">
        <f t="array" ref="AM109">AVERAGE(IF(AA109:AI109&gt;0,AA109:AI109))</f>
        <v>1467556</v>
      </c>
      <c r="AN109" s="19" cm="1">
        <f t="array" ref="AN109">STDEVA(IF(AA109:AI109&gt;0,AA109:AI109))</f>
        <v>848071.26124565734</v>
      </c>
      <c r="AO109" s="19">
        <f t="shared" si="135"/>
        <v>619484.73875434266</v>
      </c>
      <c r="AP109" s="19">
        <f t="shared" si="136"/>
        <v>2315627.2612456572</v>
      </c>
      <c r="AQ109" s="26"/>
      <c r="AR109" s="19">
        <f t="shared" si="187"/>
        <v>1050000</v>
      </c>
      <c r="AS109" s="19">
        <f t="shared" si="162"/>
        <v>2212000</v>
      </c>
      <c r="AT109" s="19">
        <f t="shared" si="163"/>
        <v>1990800</v>
      </c>
      <c r="AU109" s="19">
        <f t="shared" si="164"/>
        <v>2212000</v>
      </c>
      <c r="AV109" s="19">
        <f t="shared" si="165"/>
        <v>1290049</v>
      </c>
      <c r="AW109" s="19" t="str">
        <f t="shared" si="166"/>
        <v>NA</v>
      </c>
      <c r="AX109" s="19" t="str">
        <f t="shared" si="167"/>
        <v>NA</v>
      </c>
      <c r="AY109" s="19" t="str">
        <f t="shared" si="168"/>
        <v>NA</v>
      </c>
      <c r="AZ109" s="19" t="str">
        <f t="shared" si="169"/>
        <v>NA</v>
      </c>
      <c r="BB109" s="50">
        <f t="shared" si="143"/>
        <v>1750970</v>
      </c>
      <c r="BC109" s="50">
        <f t="shared" si="137"/>
        <v>1990800</v>
      </c>
      <c r="BD109" s="50">
        <f t="shared" si="138"/>
        <v>1675246</v>
      </c>
      <c r="BE109" s="50">
        <f t="shared" si="139"/>
        <v>1750970</v>
      </c>
      <c r="BF109" s="50">
        <f t="shared" si="140"/>
        <v>1595398</v>
      </c>
      <c r="BH109" s="49">
        <f t="shared" si="193"/>
        <v>1750970</v>
      </c>
      <c r="BI109" s="49">
        <f t="shared" si="194"/>
        <v>1990800</v>
      </c>
      <c r="BJ109" s="49">
        <f t="shared" si="195"/>
        <v>1675246</v>
      </c>
      <c r="BK109" s="49">
        <f t="shared" si="196"/>
        <v>1750970</v>
      </c>
      <c r="BL109" s="49">
        <f t="shared" si="197"/>
        <v>1595398</v>
      </c>
      <c r="BN109" s="23" t="str">
        <f t="shared" si="141"/>
        <v>Media Armónica</v>
      </c>
      <c r="BO109" s="49">
        <f t="shared" si="142"/>
        <v>1595398</v>
      </c>
      <c r="BQ109" s="48"/>
    </row>
    <row r="110" spans="2:69" ht="28.5" x14ac:dyDescent="0.25">
      <c r="B110" s="14">
        <v>102</v>
      </c>
      <c r="C110" s="38" t="s">
        <v>239</v>
      </c>
      <c r="D110" s="7" t="s">
        <v>230</v>
      </c>
      <c r="E110" s="7" t="s">
        <v>230</v>
      </c>
      <c r="F110" s="8" t="s">
        <v>42</v>
      </c>
      <c r="G110" s="27">
        <v>1</v>
      </c>
      <c r="H110" s="25">
        <v>401300</v>
      </c>
      <c r="I110" s="9">
        <f t="shared" si="171"/>
        <v>401300</v>
      </c>
      <c r="J110" s="25">
        <v>1232000</v>
      </c>
      <c r="K110" s="9">
        <f t="shared" si="184"/>
        <v>1232000</v>
      </c>
      <c r="L110" s="25">
        <v>1108800</v>
      </c>
      <c r="M110" s="9">
        <f t="shared" si="173"/>
        <v>1108800</v>
      </c>
      <c r="N110" s="25">
        <v>1232000</v>
      </c>
      <c r="O110" s="9">
        <f t="shared" si="174"/>
        <v>1232000</v>
      </c>
      <c r="P110" s="25">
        <v>451004</v>
      </c>
      <c r="Q110" s="9">
        <f t="shared" si="175"/>
        <v>451004</v>
      </c>
      <c r="R110" s="45">
        <v>253530</v>
      </c>
      <c r="S110" s="9">
        <f t="shared" si="189"/>
        <v>253530</v>
      </c>
      <c r="T110" s="25"/>
      <c r="U110" s="9">
        <f t="shared" si="190"/>
        <v>0</v>
      </c>
      <c r="V110" s="25"/>
      <c r="W110" s="9">
        <f t="shared" si="191"/>
        <v>0</v>
      </c>
      <c r="X110" s="25"/>
      <c r="Y110" s="9">
        <f t="shared" si="192"/>
        <v>0</v>
      </c>
      <c r="AA110" s="47">
        <f t="shared" si="126"/>
        <v>401300</v>
      </c>
      <c r="AB110" s="47">
        <f t="shared" si="127"/>
        <v>1232000</v>
      </c>
      <c r="AC110" s="47">
        <f t="shared" si="128"/>
        <v>1108800</v>
      </c>
      <c r="AD110" s="47">
        <f t="shared" si="129"/>
        <v>1232000</v>
      </c>
      <c r="AE110" s="47">
        <f t="shared" si="130"/>
        <v>451004</v>
      </c>
      <c r="AF110" s="47">
        <f t="shared" si="131"/>
        <v>253530</v>
      </c>
      <c r="AG110" s="18">
        <f t="shared" si="132"/>
        <v>0</v>
      </c>
      <c r="AH110" s="18">
        <f t="shared" si="133"/>
        <v>0</v>
      </c>
      <c r="AI110" s="18">
        <f t="shared" si="134"/>
        <v>0</v>
      </c>
      <c r="AJ110" s="26"/>
      <c r="AK110" s="18" cm="1">
        <f t="array" ref="AK110">+MIN(IF(AA110:AI110&gt;0,AA110:AI110))</f>
        <v>253530</v>
      </c>
      <c r="AL110" s="18" cm="1">
        <f t="array" ref="AL110">MAX(IF(AA110:AI110&gt;0,AA110:AI110))</f>
        <v>1232000</v>
      </c>
      <c r="AM110" s="19" cm="1">
        <f t="array" ref="AM110">AVERAGE(IF(AA110:AI110&gt;0,AA110:AI110))</f>
        <v>779772.33333333337</v>
      </c>
      <c r="AN110" s="19" cm="1">
        <f t="array" ref="AN110">STDEVA(IF(AA110:AI110&gt;0,AA110:AI110))</f>
        <v>457283.24874706124</v>
      </c>
      <c r="AO110" s="19">
        <f t="shared" si="135"/>
        <v>322489.08458627213</v>
      </c>
      <c r="AP110" s="19">
        <f t="shared" si="136"/>
        <v>1237055.5820803945</v>
      </c>
      <c r="AQ110" s="26"/>
      <c r="AR110" s="19">
        <f t="shared" si="187"/>
        <v>401300</v>
      </c>
      <c r="AS110" s="19">
        <f t="shared" si="162"/>
        <v>1232000</v>
      </c>
      <c r="AT110" s="19">
        <f t="shared" si="163"/>
        <v>1108800</v>
      </c>
      <c r="AU110" s="19">
        <f t="shared" si="164"/>
        <v>1232000</v>
      </c>
      <c r="AV110" s="19">
        <f t="shared" si="165"/>
        <v>451004</v>
      </c>
      <c r="AW110" s="19" t="str">
        <f t="shared" si="166"/>
        <v>NA</v>
      </c>
      <c r="AX110" s="19" t="str">
        <f t="shared" si="167"/>
        <v>NA</v>
      </c>
      <c r="AY110" s="19" t="str">
        <f t="shared" si="168"/>
        <v>NA</v>
      </c>
      <c r="AZ110" s="19" t="str">
        <f t="shared" si="169"/>
        <v>NA</v>
      </c>
      <c r="BB110" s="50">
        <f t="shared" si="143"/>
        <v>885021</v>
      </c>
      <c r="BC110" s="50">
        <f t="shared" si="137"/>
        <v>1108800</v>
      </c>
      <c r="BD110" s="50">
        <f t="shared" si="138"/>
        <v>788397</v>
      </c>
      <c r="BE110" s="50">
        <f t="shared" si="139"/>
        <v>885021</v>
      </c>
      <c r="BF110" s="50">
        <f t="shared" si="140"/>
        <v>691140</v>
      </c>
      <c r="BH110" s="49">
        <f t="shared" si="193"/>
        <v>885021</v>
      </c>
      <c r="BI110" s="49">
        <f t="shared" si="194"/>
        <v>1108800</v>
      </c>
      <c r="BJ110" s="49">
        <f t="shared" si="195"/>
        <v>788397</v>
      </c>
      <c r="BK110" s="49">
        <f t="shared" si="196"/>
        <v>885021</v>
      </c>
      <c r="BL110" s="49">
        <f t="shared" si="197"/>
        <v>691140</v>
      </c>
      <c r="BN110" s="23" t="str">
        <f t="shared" si="141"/>
        <v>Media Armónica</v>
      </c>
      <c r="BO110" s="49">
        <f t="shared" si="142"/>
        <v>691140</v>
      </c>
      <c r="BQ110" s="48"/>
    </row>
    <row r="111" spans="2:69" ht="16.5" x14ac:dyDescent="0.25">
      <c r="B111" s="14">
        <v>103</v>
      </c>
      <c r="C111" s="38" t="s">
        <v>240</v>
      </c>
      <c r="D111" s="7" t="s">
        <v>230</v>
      </c>
      <c r="E111" s="7" t="s">
        <v>230</v>
      </c>
      <c r="F111" s="8" t="s">
        <v>42</v>
      </c>
      <c r="G111" s="27">
        <v>1</v>
      </c>
      <c r="H111" s="25">
        <v>30000</v>
      </c>
      <c r="I111" s="9">
        <f t="shared" si="171"/>
        <v>30000</v>
      </c>
      <c r="J111" s="25">
        <v>200000</v>
      </c>
      <c r="K111" s="9">
        <f t="shared" si="184"/>
        <v>200000</v>
      </c>
      <c r="L111" s="25">
        <v>180000</v>
      </c>
      <c r="M111" s="9">
        <f t="shared" si="173"/>
        <v>180000</v>
      </c>
      <c r="N111" s="25">
        <v>200000</v>
      </c>
      <c r="O111" s="9">
        <f t="shared" si="174"/>
        <v>200000</v>
      </c>
      <c r="P111" s="25">
        <v>36096</v>
      </c>
      <c r="Q111" s="9">
        <f t="shared" si="175"/>
        <v>36096</v>
      </c>
      <c r="R111" s="45">
        <v>34970</v>
      </c>
      <c r="S111" s="9">
        <f t="shared" si="189"/>
        <v>34970</v>
      </c>
      <c r="T111" s="25"/>
      <c r="U111" s="9">
        <f t="shared" si="190"/>
        <v>0</v>
      </c>
      <c r="V111" s="25"/>
      <c r="W111" s="9">
        <f t="shared" si="191"/>
        <v>0</v>
      </c>
      <c r="X111" s="25"/>
      <c r="Y111" s="9">
        <f t="shared" si="192"/>
        <v>0</v>
      </c>
      <c r="AA111" s="47">
        <f t="shared" si="126"/>
        <v>30000</v>
      </c>
      <c r="AB111" s="47">
        <f t="shared" si="127"/>
        <v>200000</v>
      </c>
      <c r="AC111" s="47">
        <f t="shared" si="128"/>
        <v>180000</v>
      </c>
      <c r="AD111" s="47">
        <f t="shared" si="129"/>
        <v>200000</v>
      </c>
      <c r="AE111" s="47">
        <f t="shared" si="130"/>
        <v>36096</v>
      </c>
      <c r="AF111" s="47">
        <f t="shared" si="131"/>
        <v>34970</v>
      </c>
      <c r="AG111" s="18">
        <f t="shared" si="132"/>
        <v>0</v>
      </c>
      <c r="AH111" s="18">
        <f t="shared" si="133"/>
        <v>0</v>
      </c>
      <c r="AI111" s="18">
        <f t="shared" si="134"/>
        <v>0</v>
      </c>
      <c r="AJ111" s="26"/>
      <c r="AK111" s="18" cm="1">
        <f t="array" ref="AK111">+MIN(IF(AA111:AI111&gt;0,AA111:AI111))</f>
        <v>30000</v>
      </c>
      <c r="AL111" s="18" cm="1">
        <f t="array" ref="AL111">MAX(IF(AA111:AI111&gt;0,AA111:AI111))</f>
        <v>200000</v>
      </c>
      <c r="AM111" s="19" cm="1">
        <f t="array" ref="AM111">AVERAGE(IF(AA111:AI111&gt;0,AA111:AI111))</f>
        <v>113511</v>
      </c>
      <c r="AN111" s="19" cm="1">
        <f t="array" ref="AN111">STDEVA(IF(AA111:AI111&gt;0,AA111:AI111))</f>
        <v>87769.401718366527</v>
      </c>
      <c r="AO111" s="19">
        <f t="shared" si="135"/>
        <v>25741.598281633473</v>
      </c>
      <c r="AP111" s="19">
        <f t="shared" si="136"/>
        <v>201280.40171836654</v>
      </c>
      <c r="AQ111" s="26"/>
      <c r="AR111" s="19">
        <f t="shared" si="187"/>
        <v>30000</v>
      </c>
      <c r="AS111" s="19">
        <f t="shared" si="162"/>
        <v>200000</v>
      </c>
      <c r="AT111" s="19">
        <f t="shared" si="163"/>
        <v>180000</v>
      </c>
      <c r="AU111" s="19">
        <f t="shared" si="164"/>
        <v>200000</v>
      </c>
      <c r="AV111" s="19">
        <f t="shared" si="165"/>
        <v>36096</v>
      </c>
      <c r="AW111" s="19">
        <f t="shared" si="166"/>
        <v>34970</v>
      </c>
      <c r="AX111" s="19" t="str">
        <f t="shared" si="167"/>
        <v>NA</v>
      </c>
      <c r="AY111" s="19" t="str">
        <f t="shared" si="168"/>
        <v>NA</v>
      </c>
      <c r="AZ111" s="19" t="str">
        <f t="shared" si="169"/>
        <v>NA</v>
      </c>
      <c r="BB111" s="50">
        <f t="shared" si="143"/>
        <v>113511</v>
      </c>
      <c r="BC111" s="50">
        <f t="shared" si="137"/>
        <v>108048</v>
      </c>
      <c r="BD111" s="50">
        <f t="shared" si="138"/>
        <v>80526</v>
      </c>
      <c r="BE111" s="50">
        <f t="shared" si="139"/>
        <v>113511</v>
      </c>
      <c r="BF111" s="50">
        <f t="shared" si="140"/>
        <v>57040</v>
      </c>
      <c r="BH111" s="49">
        <f t="shared" si="193"/>
        <v>113511</v>
      </c>
      <c r="BI111" s="49">
        <f t="shared" si="194"/>
        <v>108048</v>
      </c>
      <c r="BJ111" s="49">
        <f t="shared" si="195"/>
        <v>80526</v>
      </c>
      <c r="BK111" s="49">
        <f t="shared" si="196"/>
        <v>113511</v>
      </c>
      <c r="BL111" s="49">
        <f t="shared" si="197"/>
        <v>57040</v>
      </c>
      <c r="BN111" s="23" t="str">
        <f t="shared" si="141"/>
        <v>Media Armónica</v>
      </c>
      <c r="BO111" s="49">
        <f t="shared" si="142"/>
        <v>57040</v>
      </c>
      <c r="BQ111" s="48"/>
    </row>
    <row r="112" spans="2:69" ht="16.5" x14ac:dyDescent="0.25">
      <c r="B112" s="14">
        <v>104</v>
      </c>
      <c r="C112" s="39" t="s">
        <v>241</v>
      </c>
      <c r="D112" s="7" t="s">
        <v>230</v>
      </c>
      <c r="E112" s="7" t="s">
        <v>230</v>
      </c>
      <c r="F112" s="8" t="s">
        <v>42</v>
      </c>
      <c r="G112" s="27">
        <v>1</v>
      </c>
      <c r="H112" s="25">
        <v>101300</v>
      </c>
      <c r="I112" s="9">
        <f t="shared" si="171"/>
        <v>101300</v>
      </c>
      <c r="J112" s="25">
        <v>1080000</v>
      </c>
      <c r="K112" s="9">
        <f>+G112*J112</f>
        <v>1080000</v>
      </c>
      <c r="L112" s="25">
        <v>972000</v>
      </c>
      <c r="M112" s="9">
        <f>+G112*L112</f>
        <v>972000</v>
      </c>
      <c r="N112" s="25">
        <v>1080000</v>
      </c>
      <c r="O112" s="9">
        <f>+G112*N112</f>
        <v>1080000</v>
      </c>
      <c r="P112" s="25">
        <v>116165</v>
      </c>
      <c r="Q112" s="9">
        <f>+G112*P112</f>
        <v>116165</v>
      </c>
      <c r="R112" s="45">
        <v>54859</v>
      </c>
      <c r="S112" s="9">
        <f t="shared" si="189"/>
        <v>54859</v>
      </c>
      <c r="T112" s="25"/>
      <c r="U112" s="9">
        <f t="shared" si="190"/>
        <v>0</v>
      </c>
      <c r="V112" s="25"/>
      <c r="W112" s="9">
        <f t="shared" si="191"/>
        <v>0</v>
      </c>
      <c r="X112" s="25"/>
      <c r="Y112" s="9">
        <f t="shared" si="192"/>
        <v>0</v>
      </c>
      <c r="AA112" s="47">
        <f t="shared" si="126"/>
        <v>101300</v>
      </c>
      <c r="AB112" s="47">
        <f t="shared" si="127"/>
        <v>1080000</v>
      </c>
      <c r="AC112" s="47">
        <f t="shared" si="128"/>
        <v>972000</v>
      </c>
      <c r="AD112" s="47">
        <f t="shared" si="129"/>
        <v>1080000</v>
      </c>
      <c r="AE112" s="47">
        <f t="shared" si="130"/>
        <v>116165</v>
      </c>
      <c r="AF112" s="47">
        <f t="shared" si="131"/>
        <v>54859</v>
      </c>
      <c r="AG112" s="18">
        <f t="shared" si="132"/>
        <v>0</v>
      </c>
      <c r="AH112" s="18">
        <f t="shared" si="133"/>
        <v>0</v>
      </c>
      <c r="AI112" s="18">
        <f t="shared" si="134"/>
        <v>0</v>
      </c>
      <c r="AJ112" s="26"/>
      <c r="AK112" s="18" cm="1">
        <f t="array" ref="AK112">+MIN(IF(AA112:AI112&gt;0,AA112:AI112))</f>
        <v>54859</v>
      </c>
      <c r="AL112" s="18" cm="1">
        <f t="array" ref="AL112">MAX(IF(AA112:AI112&gt;0,AA112:AI112))</f>
        <v>1080000</v>
      </c>
      <c r="AM112" s="19" cm="1">
        <f t="array" ref="AM112">AVERAGE(IF(AA112:AI112&gt;0,AA112:AI112))</f>
        <v>567387.33333333337</v>
      </c>
      <c r="AN112" s="19" cm="1">
        <f t="array" ref="AN112">STDEVA(IF(AA112:AI112&gt;0,AA112:AI112))</f>
        <v>523980.7612772311</v>
      </c>
      <c r="AO112" s="19">
        <f t="shared" si="135"/>
        <v>43406.572056102275</v>
      </c>
      <c r="AP112" s="19">
        <f t="shared" si="136"/>
        <v>1091368.0946105644</v>
      </c>
      <c r="AQ112" s="26"/>
      <c r="AR112" s="19">
        <f t="shared" si="187"/>
        <v>101300</v>
      </c>
      <c r="AS112" s="19">
        <f t="shared" si="162"/>
        <v>1080000</v>
      </c>
      <c r="AT112" s="19">
        <f t="shared" si="163"/>
        <v>972000</v>
      </c>
      <c r="AU112" s="19">
        <f t="shared" si="164"/>
        <v>1080000</v>
      </c>
      <c r="AV112" s="19">
        <f t="shared" si="165"/>
        <v>116165</v>
      </c>
      <c r="AW112" s="19">
        <f t="shared" si="166"/>
        <v>54859</v>
      </c>
      <c r="AX112" s="19" t="str">
        <f t="shared" si="167"/>
        <v>NA</v>
      </c>
      <c r="AY112" s="19" t="str">
        <f t="shared" si="168"/>
        <v>NA</v>
      </c>
      <c r="AZ112" s="19" t="str">
        <f t="shared" si="169"/>
        <v>NA</v>
      </c>
      <c r="BB112" s="50">
        <f t="shared" si="143"/>
        <v>567387</v>
      </c>
      <c r="BC112" s="50">
        <f t="shared" si="137"/>
        <v>544083</v>
      </c>
      <c r="BD112" s="50">
        <f t="shared" si="138"/>
        <v>300198</v>
      </c>
      <c r="BE112" s="50">
        <f t="shared" si="139"/>
        <v>567387</v>
      </c>
      <c r="BF112" s="50">
        <f t="shared" si="140"/>
        <v>151556</v>
      </c>
      <c r="BH112" s="49">
        <f t="shared" si="193"/>
        <v>567387</v>
      </c>
      <c r="BI112" s="49">
        <f t="shared" si="194"/>
        <v>544083</v>
      </c>
      <c r="BJ112" s="49">
        <f t="shared" si="195"/>
        <v>300198</v>
      </c>
      <c r="BK112" s="49">
        <f t="shared" si="196"/>
        <v>567387</v>
      </c>
      <c r="BL112" s="49">
        <f t="shared" si="197"/>
        <v>151556</v>
      </c>
      <c r="BN112" s="23" t="str">
        <f t="shared" si="141"/>
        <v>Media Armónica</v>
      </c>
      <c r="BO112" s="49">
        <f t="shared" si="142"/>
        <v>151556</v>
      </c>
      <c r="BQ112" s="48"/>
    </row>
    <row r="113" spans="2:69" ht="16.5" x14ac:dyDescent="0.25">
      <c r="B113" s="14">
        <v>105</v>
      </c>
      <c r="C113" s="39" t="s">
        <v>242</v>
      </c>
      <c r="D113" s="7" t="s">
        <v>230</v>
      </c>
      <c r="E113" s="7" t="s">
        <v>230</v>
      </c>
      <c r="F113" s="8" t="s">
        <v>42</v>
      </c>
      <c r="G113" s="27">
        <v>1</v>
      </c>
      <c r="H113" s="25">
        <v>203040</v>
      </c>
      <c r="I113" s="9">
        <f t="shared" si="171"/>
        <v>203040</v>
      </c>
      <c r="J113" s="25">
        <v>1640000</v>
      </c>
      <c r="K113" s="9">
        <f t="shared" ref="K113" si="204">+G113*J113</f>
        <v>1640000</v>
      </c>
      <c r="L113" s="25">
        <v>1476000</v>
      </c>
      <c r="M113" s="9">
        <f t="shared" ref="M113:M124" si="205">+G113*L113</f>
        <v>1476000</v>
      </c>
      <c r="N113" s="25">
        <v>1640000</v>
      </c>
      <c r="O113" s="9">
        <f t="shared" ref="O113:O124" si="206">+G113*N113</f>
        <v>1640000</v>
      </c>
      <c r="P113" s="25">
        <v>236775</v>
      </c>
      <c r="Q113" s="9">
        <f t="shared" ref="Q113:Q124" si="207">+G113*P113</f>
        <v>236775</v>
      </c>
      <c r="R113" s="45">
        <v>92888</v>
      </c>
      <c r="S113" s="9">
        <f t="shared" si="189"/>
        <v>92888</v>
      </c>
      <c r="T113" s="25"/>
      <c r="U113" s="9">
        <f t="shared" si="190"/>
        <v>0</v>
      </c>
      <c r="V113" s="25"/>
      <c r="W113" s="9">
        <f t="shared" si="191"/>
        <v>0</v>
      </c>
      <c r="X113" s="25"/>
      <c r="Y113" s="9">
        <f t="shared" si="192"/>
        <v>0</v>
      </c>
      <c r="AA113" s="47">
        <f t="shared" si="126"/>
        <v>203040</v>
      </c>
      <c r="AB113" s="47">
        <f t="shared" si="127"/>
        <v>1640000</v>
      </c>
      <c r="AC113" s="47">
        <f t="shared" si="128"/>
        <v>1476000</v>
      </c>
      <c r="AD113" s="47">
        <f t="shared" si="129"/>
        <v>1640000</v>
      </c>
      <c r="AE113" s="47">
        <f t="shared" si="130"/>
        <v>236775</v>
      </c>
      <c r="AF113" s="47">
        <f t="shared" si="131"/>
        <v>92888</v>
      </c>
      <c r="AG113" s="18">
        <f t="shared" si="132"/>
        <v>0</v>
      </c>
      <c r="AH113" s="18">
        <f t="shared" si="133"/>
        <v>0</v>
      </c>
      <c r="AI113" s="18">
        <f t="shared" si="134"/>
        <v>0</v>
      </c>
      <c r="AJ113" s="26"/>
      <c r="AK113" s="18" cm="1">
        <f t="array" ref="AK113">+MIN(IF(AA113:AI113&gt;0,AA113:AI113))</f>
        <v>92888</v>
      </c>
      <c r="AL113" s="18" cm="1">
        <f t="array" ref="AL113">MAX(IF(AA113:AI113&gt;0,AA113:AI113))</f>
        <v>1640000</v>
      </c>
      <c r="AM113" s="19" cm="1">
        <f t="array" ref="AM113">AVERAGE(IF(AA113:AI113&gt;0,AA113:AI113))</f>
        <v>881450.5</v>
      </c>
      <c r="AN113" s="19" cm="1">
        <f t="array" ref="AN113">STDEVA(IF(AA113:AI113&gt;0,AA113:AI113))</f>
        <v>774849.9105075124</v>
      </c>
      <c r="AO113" s="19">
        <f t="shared" si="135"/>
        <v>106600.5894924876</v>
      </c>
      <c r="AP113" s="19">
        <f t="shared" si="136"/>
        <v>1656300.4105075123</v>
      </c>
      <c r="AQ113" s="26"/>
      <c r="AR113" s="19">
        <f t="shared" si="187"/>
        <v>203040</v>
      </c>
      <c r="AS113" s="19">
        <f t="shared" si="162"/>
        <v>1640000</v>
      </c>
      <c r="AT113" s="19">
        <f t="shared" si="163"/>
        <v>1476000</v>
      </c>
      <c r="AU113" s="19">
        <f t="shared" si="164"/>
        <v>1640000</v>
      </c>
      <c r="AV113" s="19">
        <f t="shared" si="165"/>
        <v>236775</v>
      </c>
      <c r="AW113" s="19" t="str">
        <f t="shared" si="166"/>
        <v>NA</v>
      </c>
      <c r="AX113" s="19" t="str">
        <f t="shared" si="167"/>
        <v>NA</v>
      </c>
      <c r="AY113" s="19" t="str">
        <f t="shared" si="168"/>
        <v>NA</v>
      </c>
      <c r="AZ113" s="19" t="str">
        <f t="shared" si="169"/>
        <v>NA</v>
      </c>
      <c r="BB113" s="50">
        <f t="shared" si="143"/>
        <v>1039163</v>
      </c>
      <c r="BC113" s="50">
        <f t="shared" si="137"/>
        <v>1476000</v>
      </c>
      <c r="BD113" s="50">
        <f t="shared" si="138"/>
        <v>718023</v>
      </c>
      <c r="BE113" s="50">
        <f t="shared" si="139"/>
        <v>1039163</v>
      </c>
      <c r="BF113" s="50">
        <f t="shared" si="140"/>
        <v>452670</v>
      </c>
      <c r="BH113" s="49">
        <f t="shared" si="193"/>
        <v>1039163</v>
      </c>
      <c r="BI113" s="49">
        <f t="shared" si="194"/>
        <v>1476000</v>
      </c>
      <c r="BJ113" s="49">
        <f t="shared" si="195"/>
        <v>718023</v>
      </c>
      <c r="BK113" s="49">
        <f t="shared" si="196"/>
        <v>1039163</v>
      </c>
      <c r="BL113" s="49">
        <f t="shared" si="197"/>
        <v>452670</v>
      </c>
      <c r="BN113" s="23" t="str">
        <f t="shared" si="141"/>
        <v>Media Armónica</v>
      </c>
      <c r="BO113" s="49">
        <f t="shared" si="142"/>
        <v>452670</v>
      </c>
      <c r="BQ113" s="48"/>
    </row>
    <row r="114" spans="2:69" ht="28.5" x14ac:dyDescent="0.25">
      <c r="B114" s="14">
        <v>106</v>
      </c>
      <c r="C114" s="39" t="s">
        <v>243</v>
      </c>
      <c r="D114" s="7" t="s">
        <v>230</v>
      </c>
      <c r="E114" s="7" t="s">
        <v>230</v>
      </c>
      <c r="F114" s="8" t="s">
        <v>42</v>
      </c>
      <c r="G114" s="27">
        <v>1</v>
      </c>
      <c r="H114" s="25">
        <v>300000</v>
      </c>
      <c r="I114" s="9">
        <f t="shared" si="171"/>
        <v>300000</v>
      </c>
      <c r="J114" s="25">
        <v>1240000</v>
      </c>
      <c r="K114" s="9">
        <f>+G114*J114</f>
        <v>1240000</v>
      </c>
      <c r="L114" s="25">
        <v>1116000</v>
      </c>
      <c r="M114" s="9">
        <f t="shared" si="205"/>
        <v>1116000</v>
      </c>
      <c r="N114" s="25">
        <v>1240000</v>
      </c>
      <c r="O114" s="9">
        <f t="shared" si="206"/>
        <v>1240000</v>
      </c>
      <c r="P114" s="25">
        <v>372532</v>
      </c>
      <c r="Q114" s="9">
        <f t="shared" si="207"/>
        <v>372532</v>
      </c>
      <c r="R114" s="45">
        <v>169384</v>
      </c>
      <c r="S114" s="9">
        <f t="shared" si="189"/>
        <v>169384</v>
      </c>
      <c r="T114" s="25"/>
      <c r="U114" s="9">
        <f t="shared" si="190"/>
        <v>0</v>
      </c>
      <c r="V114" s="25"/>
      <c r="W114" s="9">
        <f t="shared" si="191"/>
        <v>0</v>
      </c>
      <c r="X114" s="25"/>
      <c r="Y114" s="9">
        <f t="shared" si="192"/>
        <v>0</v>
      </c>
      <c r="AA114" s="47">
        <f t="shared" si="126"/>
        <v>300000</v>
      </c>
      <c r="AB114" s="47">
        <f t="shared" si="127"/>
        <v>1240000</v>
      </c>
      <c r="AC114" s="47">
        <f t="shared" si="128"/>
        <v>1116000</v>
      </c>
      <c r="AD114" s="47">
        <f t="shared" si="129"/>
        <v>1240000</v>
      </c>
      <c r="AE114" s="47">
        <f t="shared" si="130"/>
        <v>372532</v>
      </c>
      <c r="AF114" s="47">
        <f t="shared" si="131"/>
        <v>169384</v>
      </c>
      <c r="AG114" s="18">
        <f t="shared" si="132"/>
        <v>0</v>
      </c>
      <c r="AH114" s="18">
        <f t="shared" si="133"/>
        <v>0</v>
      </c>
      <c r="AI114" s="18">
        <f t="shared" si="134"/>
        <v>0</v>
      </c>
      <c r="AJ114" s="26"/>
      <c r="AK114" s="18" cm="1">
        <f t="array" ref="AK114">+MIN(IF(AA114:AI114&gt;0,AA114:AI114))</f>
        <v>169384</v>
      </c>
      <c r="AL114" s="18" cm="1">
        <f t="array" ref="AL114">MAX(IF(AA114:AI114&gt;0,AA114:AI114))</f>
        <v>1240000</v>
      </c>
      <c r="AM114" s="19" cm="1">
        <f t="array" ref="AM114">AVERAGE(IF(AA114:AI114&gt;0,AA114:AI114))</f>
        <v>739652.66666666663</v>
      </c>
      <c r="AN114" s="19" cm="1">
        <f t="array" ref="AN114">STDEVA(IF(AA114:AI114&gt;0,AA114:AI114))</f>
        <v>509040.39655754896</v>
      </c>
      <c r="AO114" s="19">
        <f t="shared" si="135"/>
        <v>230612.27010911767</v>
      </c>
      <c r="AP114" s="19">
        <f t="shared" si="136"/>
        <v>1248693.0632242155</v>
      </c>
      <c r="AQ114" s="26"/>
      <c r="AR114" s="19">
        <f t="shared" si="187"/>
        <v>300000</v>
      </c>
      <c r="AS114" s="19">
        <f t="shared" si="162"/>
        <v>1240000</v>
      </c>
      <c r="AT114" s="19">
        <f t="shared" si="163"/>
        <v>1116000</v>
      </c>
      <c r="AU114" s="19">
        <f t="shared" si="164"/>
        <v>1240000</v>
      </c>
      <c r="AV114" s="19">
        <f t="shared" si="165"/>
        <v>372532</v>
      </c>
      <c r="AW114" s="19" t="str">
        <f t="shared" si="166"/>
        <v>NA</v>
      </c>
      <c r="AX114" s="19" t="str">
        <f t="shared" si="167"/>
        <v>NA</v>
      </c>
      <c r="AY114" s="19" t="str">
        <f t="shared" si="168"/>
        <v>NA</v>
      </c>
      <c r="AZ114" s="19" t="str">
        <f t="shared" si="169"/>
        <v>NA</v>
      </c>
      <c r="BB114" s="50">
        <f t="shared" si="143"/>
        <v>853706</v>
      </c>
      <c r="BC114" s="50">
        <f t="shared" si="137"/>
        <v>1116000</v>
      </c>
      <c r="BD114" s="50">
        <f t="shared" si="138"/>
        <v>718718</v>
      </c>
      <c r="BE114" s="50">
        <f t="shared" si="139"/>
        <v>853706</v>
      </c>
      <c r="BF114" s="50">
        <f t="shared" si="140"/>
        <v>586398</v>
      </c>
      <c r="BH114" s="49">
        <f t="shared" si="193"/>
        <v>853706</v>
      </c>
      <c r="BI114" s="49">
        <f t="shared" si="194"/>
        <v>1116000</v>
      </c>
      <c r="BJ114" s="49">
        <f t="shared" si="195"/>
        <v>718718</v>
      </c>
      <c r="BK114" s="49">
        <f t="shared" si="196"/>
        <v>853706</v>
      </c>
      <c r="BL114" s="49">
        <f t="shared" si="197"/>
        <v>586398</v>
      </c>
      <c r="BN114" s="23" t="str">
        <f t="shared" si="141"/>
        <v>Media Armónica</v>
      </c>
      <c r="BO114" s="49">
        <f t="shared" si="142"/>
        <v>586398</v>
      </c>
      <c r="BQ114" s="48"/>
    </row>
    <row r="115" spans="2:69" ht="28.5" x14ac:dyDescent="0.25">
      <c r="B115" s="14">
        <v>107</v>
      </c>
      <c r="C115" s="39" t="s">
        <v>244</v>
      </c>
      <c r="D115" s="7" t="s">
        <v>230</v>
      </c>
      <c r="E115" s="7" t="s">
        <v>230</v>
      </c>
      <c r="F115" s="8" t="s">
        <v>42</v>
      </c>
      <c r="G115" s="27">
        <v>1</v>
      </c>
      <c r="H115" s="25">
        <v>320000</v>
      </c>
      <c r="I115" s="9">
        <f t="shared" si="171"/>
        <v>320000</v>
      </c>
      <c r="J115" s="25">
        <v>376880</v>
      </c>
      <c r="K115" s="9">
        <f t="shared" ref="K115:K124" si="208">+G115*J115</f>
        <v>376880</v>
      </c>
      <c r="L115" s="25">
        <v>339192</v>
      </c>
      <c r="M115" s="9">
        <f t="shared" si="205"/>
        <v>339192</v>
      </c>
      <c r="N115" s="25">
        <v>376880</v>
      </c>
      <c r="O115" s="9">
        <f t="shared" si="206"/>
        <v>376880</v>
      </c>
      <c r="P115" s="25">
        <v>339680</v>
      </c>
      <c r="Q115" s="9">
        <f t="shared" si="207"/>
        <v>339680</v>
      </c>
      <c r="R115" s="45">
        <v>113651</v>
      </c>
      <c r="S115" s="9">
        <f t="shared" si="189"/>
        <v>113651</v>
      </c>
      <c r="T115" s="25"/>
      <c r="U115" s="9">
        <f t="shared" si="190"/>
        <v>0</v>
      </c>
      <c r="V115" s="25"/>
      <c r="W115" s="9">
        <f t="shared" si="191"/>
        <v>0</v>
      </c>
      <c r="X115" s="25"/>
      <c r="Y115" s="9">
        <f t="shared" si="192"/>
        <v>0</v>
      </c>
      <c r="AA115" s="47">
        <f t="shared" si="126"/>
        <v>320000</v>
      </c>
      <c r="AB115" s="47">
        <f t="shared" si="127"/>
        <v>376880</v>
      </c>
      <c r="AC115" s="47">
        <f t="shared" si="128"/>
        <v>339192</v>
      </c>
      <c r="AD115" s="47">
        <f t="shared" si="129"/>
        <v>376880</v>
      </c>
      <c r="AE115" s="47">
        <f t="shared" si="130"/>
        <v>339680</v>
      </c>
      <c r="AF115" s="47">
        <f t="shared" si="131"/>
        <v>113651</v>
      </c>
      <c r="AG115" s="18">
        <f t="shared" si="132"/>
        <v>0</v>
      </c>
      <c r="AH115" s="18">
        <f t="shared" si="133"/>
        <v>0</v>
      </c>
      <c r="AI115" s="18">
        <f t="shared" si="134"/>
        <v>0</v>
      </c>
      <c r="AJ115" s="26"/>
      <c r="AK115" s="18" cm="1">
        <f t="array" ref="AK115">+MIN(IF(AA115:AI115&gt;0,AA115:AI115))</f>
        <v>113651</v>
      </c>
      <c r="AL115" s="18" cm="1">
        <f t="array" ref="AL115">MAX(IF(AA115:AI115&gt;0,AA115:AI115))</f>
        <v>376880</v>
      </c>
      <c r="AM115" s="19" cm="1">
        <f t="array" ref="AM115">AVERAGE(IF(AA115:AI115&gt;0,AA115:AI115))</f>
        <v>311047.16666666669</v>
      </c>
      <c r="AN115" s="19" cm="1">
        <f t="array" ref="AN115">STDEVA(IF(AA115:AI115&gt;0,AA115:AI115))</f>
        <v>99323.002891408163</v>
      </c>
      <c r="AO115" s="19">
        <f t="shared" si="135"/>
        <v>211724.16377525852</v>
      </c>
      <c r="AP115" s="19">
        <f t="shared" si="136"/>
        <v>410370.16955807485</v>
      </c>
      <c r="AQ115" s="26"/>
      <c r="AR115" s="19">
        <f t="shared" si="187"/>
        <v>320000</v>
      </c>
      <c r="AS115" s="19">
        <f t="shared" si="162"/>
        <v>376880</v>
      </c>
      <c r="AT115" s="19">
        <f t="shared" si="163"/>
        <v>339192</v>
      </c>
      <c r="AU115" s="19">
        <f t="shared" si="164"/>
        <v>376880</v>
      </c>
      <c r="AV115" s="19">
        <f t="shared" si="165"/>
        <v>339680</v>
      </c>
      <c r="AW115" s="19" t="str">
        <f t="shared" si="166"/>
        <v>NA</v>
      </c>
      <c r="AX115" s="19" t="str">
        <f t="shared" si="167"/>
        <v>NA</v>
      </c>
      <c r="AY115" s="19" t="str">
        <f t="shared" si="168"/>
        <v>NA</v>
      </c>
      <c r="AZ115" s="19" t="str">
        <f t="shared" si="169"/>
        <v>NA</v>
      </c>
      <c r="BB115" s="50">
        <f t="shared" si="143"/>
        <v>350526</v>
      </c>
      <c r="BC115" s="50">
        <f t="shared" si="137"/>
        <v>339680</v>
      </c>
      <c r="BD115" s="50">
        <f t="shared" si="138"/>
        <v>349796</v>
      </c>
      <c r="BE115" s="50">
        <f t="shared" si="139"/>
        <v>350526</v>
      </c>
      <c r="BF115" s="50">
        <f t="shared" si="140"/>
        <v>349068</v>
      </c>
      <c r="BH115" s="49">
        <f t="shared" si="193"/>
        <v>350526</v>
      </c>
      <c r="BI115" s="49">
        <f t="shared" si="194"/>
        <v>339680</v>
      </c>
      <c r="BJ115" s="49">
        <f t="shared" si="195"/>
        <v>349796</v>
      </c>
      <c r="BK115" s="49">
        <f t="shared" si="196"/>
        <v>350526</v>
      </c>
      <c r="BL115" s="49">
        <f t="shared" si="197"/>
        <v>349068</v>
      </c>
      <c r="BN115" s="23" t="str">
        <f t="shared" si="141"/>
        <v>Mediana estadística</v>
      </c>
      <c r="BO115" s="49">
        <f t="shared" si="142"/>
        <v>339680</v>
      </c>
      <c r="BQ115" s="48"/>
    </row>
    <row r="116" spans="2:69" ht="28.5" x14ac:dyDescent="0.25">
      <c r="B116" s="14">
        <v>108</v>
      </c>
      <c r="C116" s="39" t="s">
        <v>245</v>
      </c>
      <c r="D116" s="7" t="s">
        <v>230</v>
      </c>
      <c r="E116" s="7" t="s">
        <v>230</v>
      </c>
      <c r="F116" s="8" t="s">
        <v>42</v>
      </c>
      <c r="G116" s="27">
        <v>1</v>
      </c>
      <c r="H116" s="25">
        <v>320000</v>
      </c>
      <c r="I116" s="9">
        <f t="shared" si="171"/>
        <v>320000</v>
      </c>
      <c r="J116" s="25">
        <v>416000</v>
      </c>
      <c r="K116" s="9">
        <f t="shared" si="208"/>
        <v>416000</v>
      </c>
      <c r="L116" s="25">
        <v>374400</v>
      </c>
      <c r="M116" s="9">
        <f t="shared" si="205"/>
        <v>374400</v>
      </c>
      <c r="N116" s="25">
        <v>416000</v>
      </c>
      <c r="O116" s="9">
        <f t="shared" si="206"/>
        <v>416000</v>
      </c>
      <c r="P116" s="25">
        <v>342353</v>
      </c>
      <c r="Q116" s="9">
        <f t="shared" si="207"/>
        <v>342353</v>
      </c>
      <c r="R116" s="45">
        <v>83053</v>
      </c>
      <c r="S116" s="9">
        <f t="shared" si="189"/>
        <v>83053</v>
      </c>
      <c r="T116" s="25"/>
      <c r="U116" s="9">
        <f t="shared" si="190"/>
        <v>0</v>
      </c>
      <c r="V116" s="25"/>
      <c r="W116" s="9">
        <f t="shared" si="191"/>
        <v>0</v>
      </c>
      <c r="X116" s="25"/>
      <c r="Y116" s="9">
        <f t="shared" si="192"/>
        <v>0</v>
      </c>
      <c r="AA116" s="47">
        <f t="shared" si="126"/>
        <v>320000</v>
      </c>
      <c r="AB116" s="47">
        <f t="shared" si="127"/>
        <v>416000</v>
      </c>
      <c r="AC116" s="47">
        <f t="shared" si="128"/>
        <v>374400</v>
      </c>
      <c r="AD116" s="47">
        <f t="shared" si="129"/>
        <v>416000</v>
      </c>
      <c r="AE116" s="47">
        <f t="shared" si="130"/>
        <v>342353</v>
      </c>
      <c r="AF116" s="47">
        <f t="shared" si="131"/>
        <v>83053</v>
      </c>
      <c r="AG116" s="18">
        <f t="shared" si="132"/>
        <v>0</v>
      </c>
      <c r="AH116" s="18">
        <f t="shared" si="133"/>
        <v>0</v>
      </c>
      <c r="AI116" s="18">
        <f t="shared" si="134"/>
        <v>0</v>
      </c>
      <c r="AJ116" s="26"/>
      <c r="AK116" s="18" cm="1">
        <f t="array" ref="AK116">+MIN(IF(AA116:AI116&gt;0,AA116:AI116))</f>
        <v>83053</v>
      </c>
      <c r="AL116" s="18" cm="1">
        <f t="array" ref="AL116">MAX(IF(AA116:AI116&gt;0,AA116:AI116))</f>
        <v>416000</v>
      </c>
      <c r="AM116" s="19" cm="1">
        <f t="array" ref="AM116">AVERAGE(IF(AA116:AI116&gt;0,AA116:AI116))</f>
        <v>325301</v>
      </c>
      <c r="AN116" s="19" cm="1">
        <f t="array" ref="AN116">STDEVA(IF(AA116:AI116&gt;0,AA116:AI116))</f>
        <v>124792.8634273611</v>
      </c>
      <c r="AO116" s="19">
        <f t="shared" si="135"/>
        <v>200508.1365726389</v>
      </c>
      <c r="AP116" s="19">
        <f t="shared" si="136"/>
        <v>450093.86342736112</v>
      </c>
      <c r="AQ116" s="26"/>
      <c r="AR116" s="19">
        <f t="shared" si="187"/>
        <v>320000</v>
      </c>
      <c r="AS116" s="19">
        <f t="shared" si="162"/>
        <v>416000</v>
      </c>
      <c r="AT116" s="19">
        <f t="shared" si="163"/>
        <v>374400</v>
      </c>
      <c r="AU116" s="19">
        <f t="shared" si="164"/>
        <v>416000</v>
      </c>
      <c r="AV116" s="19">
        <f t="shared" si="165"/>
        <v>342353</v>
      </c>
      <c r="AW116" s="19" t="str">
        <f t="shared" si="166"/>
        <v>NA</v>
      </c>
      <c r="AX116" s="19" t="str">
        <f t="shared" si="167"/>
        <v>NA</v>
      </c>
      <c r="AY116" s="19" t="str">
        <f t="shared" si="168"/>
        <v>NA</v>
      </c>
      <c r="AZ116" s="19" t="str">
        <f t="shared" si="169"/>
        <v>NA</v>
      </c>
      <c r="BB116" s="50">
        <f t="shared" si="143"/>
        <v>373751</v>
      </c>
      <c r="BC116" s="50">
        <f t="shared" si="137"/>
        <v>374400</v>
      </c>
      <c r="BD116" s="50">
        <f t="shared" si="138"/>
        <v>371731</v>
      </c>
      <c r="BE116" s="50">
        <f t="shared" si="139"/>
        <v>373751</v>
      </c>
      <c r="BF116" s="50">
        <f t="shared" si="140"/>
        <v>369697</v>
      </c>
      <c r="BH116" s="49">
        <f t="shared" si="193"/>
        <v>373751</v>
      </c>
      <c r="BI116" s="49">
        <f t="shared" si="194"/>
        <v>374400</v>
      </c>
      <c r="BJ116" s="49">
        <f t="shared" si="195"/>
        <v>371731</v>
      </c>
      <c r="BK116" s="49">
        <f t="shared" si="196"/>
        <v>373751</v>
      </c>
      <c r="BL116" s="49">
        <f t="shared" si="197"/>
        <v>369697</v>
      </c>
      <c r="BN116" s="23" t="str">
        <f t="shared" si="141"/>
        <v>Media Armónica</v>
      </c>
      <c r="BO116" s="49">
        <f t="shared" si="142"/>
        <v>369697</v>
      </c>
      <c r="BQ116" s="48"/>
    </row>
    <row r="117" spans="2:69" ht="28.5" x14ac:dyDescent="0.25">
      <c r="B117" s="14">
        <v>109</v>
      </c>
      <c r="C117" s="39" t="s">
        <v>246</v>
      </c>
      <c r="D117" s="7" t="s">
        <v>230</v>
      </c>
      <c r="E117" s="7" t="s">
        <v>230</v>
      </c>
      <c r="F117" s="8" t="s">
        <v>42</v>
      </c>
      <c r="G117" s="27">
        <v>1</v>
      </c>
      <c r="H117" s="25">
        <v>900000</v>
      </c>
      <c r="I117" s="9">
        <f t="shared" si="171"/>
        <v>900000</v>
      </c>
      <c r="J117" s="25">
        <v>4440000</v>
      </c>
      <c r="K117" s="9">
        <f t="shared" si="208"/>
        <v>4440000</v>
      </c>
      <c r="L117" s="25">
        <v>3996000</v>
      </c>
      <c r="M117" s="9">
        <f t="shared" si="205"/>
        <v>3996000</v>
      </c>
      <c r="N117" s="25">
        <v>4440000</v>
      </c>
      <c r="O117" s="9">
        <f t="shared" si="206"/>
        <v>4440000</v>
      </c>
      <c r="P117" s="25">
        <v>1071527</v>
      </c>
      <c r="Q117" s="9">
        <f t="shared" si="207"/>
        <v>1071527</v>
      </c>
      <c r="R117" s="45">
        <v>1529920</v>
      </c>
      <c r="S117" s="9">
        <f t="shared" si="189"/>
        <v>1529920</v>
      </c>
      <c r="T117" s="25"/>
      <c r="U117" s="9">
        <f t="shared" si="190"/>
        <v>0</v>
      </c>
      <c r="V117" s="25"/>
      <c r="W117" s="9">
        <f t="shared" si="191"/>
        <v>0</v>
      </c>
      <c r="X117" s="25"/>
      <c r="Y117" s="9">
        <f t="shared" si="192"/>
        <v>0</v>
      </c>
      <c r="AA117" s="47">
        <f t="shared" si="126"/>
        <v>900000</v>
      </c>
      <c r="AB117" s="47">
        <f t="shared" si="127"/>
        <v>4440000</v>
      </c>
      <c r="AC117" s="47">
        <f t="shared" si="128"/>
        <v>3996000</v>
      </c>
      <c r="AD117" s="47">
        <f t="shared" si="129"/>
        <v>4440000</v>
      </c>
      <c r="AE117" s="47">
        <f t="shared" si="130"/>
        <v>1071527</v>
      </c>
      <c r="AF117" s="47">
        <f t="shared" si="131"/>
        <v>1529920</v>
      </c>
      <c r="AG117" s="18">
        <f t="shared" si="132"/>
        <v>0</v>
      </c>
      <c r="AH117" s="18">
        <f t="shared" si="133"/>
        <v>0</v>
      </c>
      <c r="AI117" s="18">
        <f t="shared" si="134"/>
        <v>0</v>
      </c>
      <c r="AJ117" s="26"/>
      <c r="AK117" s="18" cm="1">
        <f t="array" ref="AK117">+MIN(IF(AA117:AI117&gt;0,AA117:AI117))</f>
        <v>900000</v>
      </c>
      <c r="AL117" s="18" cm="1">
        <f t="array" ref="AL117">MAX(IF(AA117:AI117&gt;0,AA117:AI117))</f>
        <v>4440000</v>
      </c>
      <c r="AM117" s="19" cm="1">
        <f t="array" ref="AM117">AVERAGE(IF(AA117:AI117&gt;0,AA117:AI117))</f>
        <v>2729574.5</v>
      </c>
      <c r="AN117" s="19" cm="1">
        <f t="array" ref="AN117">STDEVA(IF(AA117:AI117&gt;0,AA117:AI117))</f>
        <v>1731506.8357836476</v>
      </c>
      <c r="AO117" s="19">
        <f t="shared" si="135"/>
        <v>998067.66421635239</v>
      </c>
      <c r="AP117" s="19">
        <f t="shared" si="136"/>
        <v>4461081.3357836474</v>
      </c>
      <c r="AQ117" s="26"/>
      <c r="AR117" s="19" t="str">
        <f t="shared" si="187"/>
        <v>NA</v>
      </c>
      <c r="AS117" s="19">
        <f t="shared" si="162"/>
        <v>4440000</v>
      </c>
      <c r="AT117" s="19">
        <f t="shared" si="163"/>
        <v>3996000</v>
      </c>
      <c r="AU117" s="19">
        <f t="shared" si="164"/>
        <v>4440000</v>
      </c>
      <c r="AV117" s="19">
        <f t="shared" si="165"/>
        <v>1071527</v>
      </c>
      <c r="AW117" s="19">
        <f t="shared" si="166"/>
        <v>1529920</v>
      </c>
      <c r="AX117" s="19" t="str">
        <f t="shared" si="167"/>
        <v>NA</v>
      </c>
      <c r="AY117" s="19" t="str">
        <f t="shared" si="168"/>
        <v>NA</v>
      </c>
      <c r="AZ117" s="19" t="str">
        <f t="shared" si="169"/>
        <v>NA</v>
      </c>
      <c r="BB117" s="50">
        <f t="shared" si="143"/>
        <v>3095489</v>
      </c>
      <c r="BC117" s="50">
        <f t="shared" si="137"/>
        <v>3996000</v>
      </c>
      <c r="BD117" s="50">
        <f t="shared" si="138"/>
        <v>2643703</v>
      </c>
      <c r="BE117" s="50">
        <f t="shared" si="139"/>
        <v>3095489</v>
      </c>
      <c r="BF117" s="50">
        <f t="shared" si="140"/>
        <v>2185719</v>
      </c>
      <c r="BH117" s="49">
        <f t="shared" si="193"/>
        <v>3095489</v>
      </c>
      <c r="BI117" s="49">
        <f t="shared" si="194"/>
        <v>3996000</v>
      </c>
      <c r="BJ117" s="49">
        <f t="shared" si="195"/>
        <v>2643703</v>
      </c>
      <c r="BK117" s="49">
        <f t="shared" si="196"/>
        <v>3095489</v>
      </c>
      <c r="BL117" s="49">
        <f t="shared" si="197"/>
        <v>2185719</v>
      </c>
      <c r="BN117" s="23" t="str">
        <f t="shared" si="141"/>
        <v>Media Armónica</v>
      </c>
      <c r="BO117" s="49">
        <f t="shared" si="142"/>
        <v>2185719</v>
      </c>
      <c r="BQ117" s="48"/>
    </row>
    <row r="118" spans="2:69" ht="28.5" x14ac:dyDescent="0.25">
      <c r="B118" s="14">
        <v>110</v>
      </c>
      <c r="C118" s="39" t="s">
        <v>247</v>
      </c>
      <c r="D118" s="7" t="s">
        <v>230</v>
      </c>
      <c r="E118" s="7" t="s">
        <v>230</v>
      </c>
      <c r="F118" s="8" t="s">
        <v>42</v>
      </c>
      <c r="G118" s="27">
        <v>1</v>
      </c>
      <c r="H118" s="25">
        <v>600000</v>
      </c>
      <c r="I118" s="9">
        <f t="shared" si="171"/>
        <v>600000</v>
      </c>
      <c r="J118" s="25">
        <v>4200000</v>
      </c>
      <c r="K118" s="9">
        <f t="shared" si="208"/>
        <v>4200000</v>
      </c>
      <c r="L118" s="25">
        <v>3780000</v>
      </c>
      <c r="M118" s="9">
        <f t="shared" si="205"/>
        <v>3780000</v>
      </c>
      <c r="N118" s="25">
        <v>4200000</v>
      </c>
      <c r="O118" s="9">
        <f t="shared" si="206"/>
        <v>4200000</v>
      </c>
      <c r="P118" s="25">
        <v>723719</v>
      </c>
      <c r="Q118" s="9">
        <f t="shared" si="207"/>
        <v>723719</v>
      </c>
      <c r="R118" s="45">
        <v>764960</v>
      </c>
      <c r="S118" s="9">
        <f t="shared" si="189"/>
        <v>764960</v>
      </c>
      <c r="T118" s="25"/>
      <c r="U118" s="9">
        <f t="shared" si="190"/>
        <v>0</v>
      </c>
      <c r="V118" s="25"/>
      <c r="W118" s="9">
        <f t="shared" si="191"/>
        <v>0</v>
      </c>
      <c r="X118" s="25"/>
      <c r="Y118" s="9">
        <f t="shared" si="192"/>
        <v>0</v>
      </c>
      <c r="AA118" s="47">
        <f t="shared" si="126"/>
        <v>600000</v>
      </c>
      <c r="AB118" s="47">
        <f t="shared" si="127"/>
        <v>4200000</v>
      </c>
      <c r="AC118" s="47">
        <f t="shared" si="128"/>
        <v>3780000</v>
      </c>
      <c r="AD118" s="47">
        <f t="shared" si="129"/>
        <v>4200000</v>
      </c>
      <c r="AE118" s="47">
        <f t="shared" si="130"/>
        <v>723719</v>
      </c>
      <c r="AF118" s="47">
        <f t="shared" si="131"/>
        <v>764960</v>
      </c>
      <c r="AG118" s="18">
        <f t="shared" si="132"/>
        <v>0</v>
      </c>
      <c r="AH118" s="18">
        <f t="shared" si="133"/>
        <v>0</v>
      </c>
      <c r="AI118" s="18">
        <f t="shared" si="134"/>
        <v>0</v>
      </c>
      <c r="AJ118" s="26"/>
      <c r="AK118" s="18" cm="1">
        <f t="array" ref="AK118">+MIN(IF(AA118:AI118&gt;0,AA118:AI118))</f>
        <v>600000</v>
      </c>
      <c r="AL118" s="18" cm="1">
        <f t="array" ref="AL118">MAX(IF(AA118:AI118&gt;0,AA118:AI118))</f>
        <v>4200000</v>
      </c>
      <c r="AM118" s="19" cm="1">
        <f t="array" ref="AM118">AVERAGE(IF(AA118:AI118&gt;0,AA118:AI118))</f>
        <v>2378113.1666666665</v>
      </c>
      <c r="AN118" s="19" cm="1">
        <f t="array" ref="AN118">STDEVA(IF(AA118:AI118&gt;0,AA118:AI118))</f>
        <v>1849583.714878612</v>
      </c>
      <c r="AO118" s="19">
        <f t="shared" si="135"/>
        <v>528529.45178805455</v>
      </c>
      <c r="AP118" s="19">
        <f t="shared" si="136"/>
        <v>4227696.8815452782</v>
      </c>
      <c r="AQ118" s="26"/>
      <c r="AR118" s="19">
        <f t="shared" si="187"/>
        <v>600000</v>
      </c>
      <c r="AS118" s="19">
        <f t="shared" si="162"/>
        <v>4200000</v>
      </c>
      <c r="AT118" s="19">
        <f t="shared" si="163"/>
        <v>3780000</v>
      </c>
      <c r="AU118" s="19">
        <f t="shared" si="164"/>
        <v>4200000</v>
      </c>
      <c r="AV118" s="19">
        <f t="shared" si="165"/>
        <v>723719</v>
      </c>
      <c r="AW118" s="19">
        <f t="shared" si="166"/>
        <v>764960</v>
      </c>
      <c r="AX118" s="19" t="str">
        <f t="shared" si="167"/>
        <v>NA</v>
      </c>
      <c r="AY118" s="19" t="str">
        <f t="shared" si="168"/>
        <v>NA</v>
      </c>
      <c r="AZ118" s="19" t="str">
        <f t="shared" si="169"/>
        <v>NA</v>
      </c>
      <c r="BB118" s="50">
        <f t="shared" si="143"/>
        <v>2378113</v>
      </c>
      <c r="BC118" s="50">
        <f t="shared" si="137"/>
        <v>2272480</v>
      </c>
      <c r="BD118" s="50">
        <f t="shared" si="138"/>
        <v>1675811</v>
      </c>
      <c r="BE118" s="50">
        <f t="shared" si="139"/>
        <v>2378113</v>
      </c>
      <c r="BF118" s="50">
        <f t="shared" si="140"/>
        <v>1177298</v>
      </c>
      <c r="BH118" s="49">
        <f t="shared" si="193"/>
        <v>2378113</v>
      </c>
      <c r="BI118" s="49">
        <f t="shared" si="194"/>
        <v>2272480</v>
      </c>
      <c r="BJ118" s="49">
        <f t="shared" si="195"/>
        <v>1675811</v>
      </c>
      <c r="BK118" s="49">
        <f t="shared" si="196"/>
        <v>2378113</v>
      </c>
      <c r="BL118" s="49">
        <f t="shared" si="197"/>
        <v>1177298</v>
      </c>
      <c r="BN118" s="23" t="str">
        <f t="shared" si="141"/>
        <v>Media Armónica</v>
      </c>
      <c r="BO118" s="49">
        <f t="shared" si="142"/>
        <v>1177298</v>
      </c>
      <c r="BQ118" s="48"/>
    </row>
    <row r="119" spans="2:69" ht="28.5" x14ac:dyDescent="0.25">
      <c r="B119" s="14">
        <v>111</v>
      </c>
      <c r="C119" s="39" t="s">
        <v>248</v>
      </c>
      <c r="D119" s="7" t="s">
        <v>230</v>
      </c>
      <c r="E119" s="7" t="s">
        <v>230</v>
      </c>
      <c r="F119" s="8" t="s">
        <v>42</v>
      </c>
      <c r="G119" s="27">
        <v>1</v>
      </c>
      <c r="H119" s="25">
        <v>500000</v>
      </c>
      <c r="I119" s="9">
        <f t="shared" si="171"/>
        <v>500000</v>
      </c>
      <c r="J119" s="25">
        <v>164200</v>
      </c>
      <c r="K119" s="9">
        <f t="shared" si="208"/>
        <v>164200</v>
      </c>
      <c r="L119" s="25">
        <v>147780</v>
      </c>
      <c r="M119" s="9">
        <f t="shared" si="205"/>
        <v>147780</v>
      </c>
      <c r="N119" s="25">
        <v>164200</v>
      </c>
      <c r="O119" s="9">
        <f t="shared" si="206"/>
        <v>164200</v>
      </c>
      <c r="P119" s="25">
        <v>578442</v>
      </c>
      <c r="Q119" s="9">
        <f t="shared" si="207"/>
        <v>578442</v>
      </c>
      <c r="R119" s="45">
        <v>27320</v>
      </c>
      <c r="S119" s="9">
        <f t="shared" si="189"/>
        <v>27320</v>
      </c>
      <c r="T119" s="25"/>
      <c r="U119" s="9">
        <f t="shared" si="190"/>
        <v>0</v>
      </c>
      <c r="V119" s="25"/>
      <c r="W119" s="9">
        <f t="shared" si="191"/>
        <v>0</v>
      </c>
      <c r="X119" s="25"/>
      <c r="Y119" s="9">
        <f t="shared" si="192"/>
        <v>0</v>
      </c>
      <c r="AA119" s="47">
        <f t="shared" si="126"/>
        <v>500000</v>
      </c>
      <c r="AB119" s="47">
        <f t="shared" si="127"/>
        <v>164200</v>
      </c>
      <c r="AC119" s="47">
        <f t="shared" si="128"/>
        <v>147780</v>
      </c>
      <c r="AD119" s="47">
        <f t="shared" si="129"/>
        <v>164200</v>
      </c>
      <c r="AE119" s="47">
        <f t="shared" si="130"/>
        <v>578442</v>
      </c>
      <c r="AF119" s="47">
        <f t="shared" si="131"/>
        <v>27320</v>
      </c>
      <c r="AG119" s="18">
        <f t="shared" si="132"/>
        <v>0</v>
      </c>
      <c r="AH119" s="18">
        <f t="shared" si="133"/>
        <v>0</v>
      </c>
      <c r="AI119" s="18">
        <f t="shared" si="134"/>
        <v>0</v>
      </c>
      <c r="AJ119" s="26"/>
      <c r="AK119" s="18" cm="1">
        <f t="array" ref="AK119">+MIN(IF(AA119:AI119&gt;0,AA119:AI119))</f>
        <v>27320</v>
      </c>
      <c r="AL119" s="18" cm="1">
        <f t="array" ref="AL119">MAX(IF(AA119:AI119&gt;0,AA119:AI119))</f>
        <v>578442</v>
      </c>
      <c r="AM119" s="19" cm="1">
        <f t="array" ref="AM119">AVERAGE(IF(AA119:AI119&gt;0,AA119:AI119))</f>
        <v>263657</v>
      </c>
      <c r="AN119" s="19" cm="1">
        <f t="array" ref="AN119">STDEVA(IF(AA119:AI119&gt;0,AA119:AI119))</f>
        <v>220913.40216021301</v>
      </c>
      <c r="AO119" s="19">
        <f t="shared" si="135"/>
        <v>42743.597839786991</v>
      </c>
      <c r="AP119" s="19">
        <f t="shared" si="136"/>
        <v>484570.40216021298</v>
      </c>
      <c r="AQ119" s="26"/>
      <c r="AR119" s="19" t="str">
        <f t="shared" si="187"/>
        <v>NA</v>
      </c>
      <c r="AS119" s="19">
        <f t="shared" si="162"/>
        <v>164200</v>
      </c>
      <c r="AT119" s="19">
        <f t="shared" si="163"/>
        <v>147780</v>
      </c>
      <c r="AU119" s="19">
        <f t="shared" si="164"/>
        <v>164200</v>
      </c>
      <c r="AV119" s="19" t="str">
        <f t="shared" si="165"/>
        <v>NA</v>
      </c>
      <c r="AW119" s="19" t="str">
        <f t="shared" si="166"/>
        <v>NA</v>
      </c>
      <c r="AX119" s="19" t="str">
        <f t="shared" si="167"/>
        <v>NA</v>
      </c>
      <c r="AY119" s="19" t="str">
        <f t="shared" si="168"/>
        <v>NA</v>
      </c>
      <c r="AZ119" s="19" t="str">
        <f t="shared" si="169"/>
        <v>NA</v>
      </c>
      <c r="BB119" s="50">
        <f t="shared" si="143"/>
        <v>158727</v>
      </c>
      <c r="BC119" s="50">
        <f t="shared" si="137"/>
        <v>164200</v>
      </c>
      <c r="BD119" s="50">
        <f t="shared" si="138"/>
        <v>158533</v>
      </c>
      <c r="BE119" s="50">
        <f t="shared" si="139"/>
        <v>158727</v>
      </c>
      <c r="BF119" s="50">
        <f t="shared" si="140"/>
        <v>158336</v>
      </c>
      <c r="BH119" s="49">
        <f t="shared" si="193"/>
        <v>158727</v>
      </c>
      <c r="BI119" s="49">
        <f t="shared" si="194"/>
        <v>164200</v>
      </c>
      <c r="BJ119" s="49">
        <f t="shared" si="195"/>
        <v>158533</v>
      </c>
      <c r="BK119" s="49">
        <f t="shared" si="196"/>
        <v>158727</v>
      </c>
      <c r="BL119" s="49">
        <f t="shared" si="197"/>
        <v>158336</v>
      </c>
      <c r="BN119" s="23" t="str">
        <f t="shared" si="141"/>
        <v>Media Armónica</v>
      </c>
      <c r="BO119" s="49">
        <f t="shared" si="142"/>
        <v>158336</v>
      </c>
      <c r="BQ119" s="48"/>
    </row>
    <row r="120" spans="2:69" ht="42.75" x14ac:dyDescent="0.25">
      <c r="B120" s="14">
        <v>112</v>
      </c>
      <c r="C120" s="38" t="s">
        <v>249</v>
      </c>
      <c r="D120" s="7" t="s">
        <v>230</v>
      </c>
      <c r="E120" s="7" t="s">
        <v>230</v>
      </c>
      <c r="F120" s="8" t="s">
        <v>42</v>
      </c>
      <c r="G120" s="27">
        <v>1</v>
      </c>
      <c r="H120" s="25">
        <v>200000</v>
      </c>
      <c r="I120" s="9">
        <f t="shared" si="171"/>
        <v>200000</v>
      </c>
      <c r="J120" s="25">
        <v>142800</v>
      </c>
      <c r="K120" s="9">
        <f t="shared" si="208"/>
        <v>142800</v>
      </c>
      <c r="L120" s="25">
        <v>128520</v>
      </c>
      <c r="M120" s="9">
        <f t="shared" si="205"/>
        <v>128520</v>
      </c>
      <c r="N120" s="25">
        <v>142800</v>
      </c>
      <c r="O120" s="9">
        <f t="shared" si="206"/>
        <v>142800</v>
      </c>
      <c r="P120" s="25">
        <v>249600</v>
      </c>
      <c r="Q120" s="9">
        <f t="shared" si="207"/>
        <v>249600</v>
      </c>
      <c r="R120" s="45">
        <v>611968</v>
      </c>
      <c r="S120" s="9">
        <f t="shared" si="189"/>
        <v>611968</v>
      </c>
      <c r="T120" s="25"/>
      <c r="U120" s="9">
        <f t="shared" si="190"/>
        <v>0</v>
      </c>
      <c r="V120" s="25"/>
      <c r="W120" s="9">
        <f t="shared" si="191"/>
        <v>0</v>
      </c>
      <c r="X120" s="25"/>
      <c r="Y120" s="9">
        <f t="shared" si="192"/>
        <v>0</v>
      </c>
      <c r="AA120" s="47">
        <f t="shared" si="126"/>
        <v>200000</v>
      </c>
      <c r="AB120" s="47">
        <f t="shared" si="127"/>
        <v>142800</v>
      </c>
      <c r="AC120" s="47">
        <f t="shared" si="128"/>
        <v>128520</v>
      </c>
      <c r="AD120" s="47">
        <f t="shared" si="129"/>
        <v>142800</v>
      </c>
      <c r="AE120" s="47">
        <f t="shared" si="130"/>
        <v>249600</v>
      </c>
      <c r="AF120" s="47">
        <f t="shared" si="131"/>
        <v>611968</v>
      </c>
      <c r="AG120" s="18">
        <f t="shared" si="132"/>
        <v>0</v>
      </c>
      <c r="AH120" s="18">
        <f t="shared" si="133"/>
        <v>0</v>
      </c>
      <c r="AI120" s="18">
        <f t="shared" si="134"/>
        <v>0</v>
      </c>
      <c r="AJ120" s="26"/>
      <c r="AK120" s="18" cm="1">
        <f t="array" ref="AK120">+MIN(IF(AA120:AI120&gt;0,AA120:AI120))</f>
        <v>128520</v>
      </c>
      <c r="AL120" s="18" cm="1">
        <f t="array" ref="AL120">MAX(IF(AA120:AI120&gt;0,AA120:AI120))</f>
        <v>611968</v>
      </c>
      <c r="AM120" s="19" cm="1">
        <f t="array" ref="AM120">AVERAGE(IF(AA120:AI120&gt;0,AA120:AI120))</f>
        <v>245948</v>
      </c>
      <c r="AN120" s="19" cm="1">
        <f t="array" ref="AN120">STDEVA(IF(AA120:AI120&gt;0,AA120:AI120))</f>
        <v>185020.83731299025</v>
      </c>
      <c r="AO120" s="19">
        <f t="shared" si="135"/>
        <v>60927.162687009753</v>
      </c>
      <c r="AP120" s="19">
        <f t="shared" si="136"/>
        <v>430968.83731299022</v>
      </c>
      <c r="AQ120" s="26"/>
      <c r="AR120" s="19">
        <f t="shared" si="187"/>
        <v>200000</v>
      </c>
      <c r="AS120" s="19">
        <f t="shared" si="162"/>
        <v>142800</v>
      </c>
      <c r="AT120" s="19">
        <f t="shared" si="163"/>
        <v>128520</v>
      </c>
      <c r="AU120" s="19">
        <f t="shared" si="164"/>
        <v>142800</v>
      </c>
      <c r="AV120" s="19">
        <f t="shared" si="165"/>
        <v>249600</v>
      </c>
      <c r="AW120" s="19" t="str">
        <f t="shared" si="166"/>
        <v>NA</v>
      </c>
      <c r="AX120" s="19" t="str">
        <f t="shared" si="167"/>
        <v>NA</v>
      </c>
      <c r="AY120" s="19" t="str">
        <f t="shared" si="168"/>
        <v>NA</v>
      </c>
      <c r="AZ120" s="19" t="str">
        <f t="shared" si="169"/>
        <v>NA</v>
      </c>
      <c r="BB120" s="50">
        <f t="shared" si="143"/>
        <v>172744</v>
      </c>
      <c r="BC120" s="50">
        <f t="shared" si="137"/>
        <v>142800</v>
      </c>
      <c r="BD120" s="50">
        <f t="shared" si="138"/>
        <v>167240</v>
      </c>
      <c r="BE120" s="50">
        <f t="shared" si="139"/>
        <v>172744</v>
      </c>
      <c r="BF120" s="50">
        <f t="shared" si="140"/>
        <v>162375</v>
      </c>
      <c r="BH120" s="49">
        <f t="shared" si="193"/>
        <v>172744</v>
      </c>
      <c r="BI120" s="49">
        <f t="shared" si="194"/>
        <v>142800</v>
      </c>
      <c r="BJ120" s="49">
        <f t="shared" si="195"/>
        <v>167240</v>
      </c>
      <c r="BK120" s="49">
        <f t="shared" si="196"/>
        <v>172744</v>
      </c>
      <c r="BL120" s="49">
        <f t="shared" si="197"/>
        <v>162375</v>
      </c>
      <c r="BN120" s="23" t="str">
        <f t="shared" si="141"/>
        <v>Mediana estadística</v>
      </c>
      <c r="BO120" s="49">
        <f t="shared" si="142"/>
        <v>142800</v>
      </c>
      <c r="BQ120" s="48"/>
    </row>
    <row r="121" spans="2:69" ht="28.5" x14ac:dyDescent="0.25">
      <c r="B121" s="14">
        <v>113</v>
      </c>
      <c r="C121" s="38" t="s">
        <v>250</v>
      </c>
      <c r="D121" s="7" t="s">
        <v>230</v>
      </c>
      <c r="E121" s="7" t="s">
        <v>230</v>
      </c>
      <c r="F121" s="8" t="s">
        <v>42</v>
      </c>
      <c r="G121" s="27">
        <v>1</v>
      </c>
      <c r="H121" s="25">
        <v>80000</v>
      </c>
      <c r="I121" s="9">
        <f t="shared" si="171"/>
        <v>80000</v>
      </c>
      <c r="J121" s="25">
        <v>100000</v>
      </c>
      <c r="K121" s="9">
        <f t="shared" si="208"/>
        <v>100000</v>
      </c>
      <c r="L121" s="25">
        <v>90000</v>
      </c>
      <c r="M121" s="9">
        <f t="shared" si="205"/>
        <v>90000</v>
      </c>
      <c r="N121" s="25">
        <v>100000</v>
      </c>
      <c r="O121" s="9">
        <f t="shared" si="206"/>
        <v>100000</v>
      </c>
      <c r="P121" s="25">
        <v>86643</v>
      </c>
      <c r="Q121" s="9">
        <f t="shared" si="207"/>
        <v>86643</v>
      </c>
      <c r="R121" s="45">
        <v>15736</v>
      </c>
      <c r="S121" s="9">
        <f t="shared" si="189"/>
        <v>15736</v>
      </c>
      <c r="T121" s="25"/>
      <c r="U121" s="9">
        <f t="shared" si="190"/>
        <v>0</v>
      </c>
      <c r="V121" s="25"/>
      <c r="W121" s="9">
        <f t="shared" si="191"/>
        <v>0</v>
      </c>
      <c r="X121" s="25"/>
      <c r="Y121" s="9">
        <f t="shared" si="192"/>
        <v>0</v>
      </c>
      <c r="AA121" s="47">
        <f t="shared" si="126"/>
        <v>80000</v>
      </c>
      <c r="AB121" s="47">
        <f t="shared" si="127"/>
        <v>100000</v>
      </c>
      <c r="AC121" s="47">
        <f t="shared" si="128"/>
        <v>90000</v>
      </c>
      <c r="AD121" s="47">
        <f t="shared" si="129"/>
        <v>100000</v>
      </c>
      <c r="AE121" s="47">
        <f t="shared" si="130"/>
        <v>86643</v>
      </c>
      <c r="AF121" s="47">
        <f t="shared" si="131"/>
        <v>15736</v>
      </c>
      <c r="AG121" s="18">
        <f t="shared" si="132"/>
        <v>0</v>
      </c>
      <c r="AH121" s="18">
        <f t="shared" si="133"/>
        <v>0</v>
      </c>
      <c r="AI121" s="18">
        <f t="shared" si="134"/>
        <v>0</v>
      </c>
      <c r="AJ121" s="26"/>
      <c r="AK121" s="18" cm="1">
        <f t="array" ref="AK121">+MIN(IF(AA121:AI121&gt;0,AA121:AI121))</f>
        <v>15736</v>
      </c>
      <c r="AL121" s="18" cm="1">
        <f t="array" ref="AL121">MAX(IF(AA121:AI121&gt;0,AA121:AI121))</f>
        <v>100000</v>
      </c>
      <c r="AM121" s="19" cm="1">
        <f t="array" ref="AM121">AVERAGE(IF(AA121:AI121&gt;0,AA121:AI121))</f>
        <v>78729.833333333328</v>
      </c>
      <c r="AN121" s="19" cm="1">
        <f t="array" ref="AN121">STDEVA(IF(AA121:AI121&gt;0,AA121:AI121))</f>
        <v>31825.496712017979</v>
      </c>
      <c r="AO121" s="19">
        <f t="shared" si="135"/>
        <v>46904.336621315349</v>
      </c>
      <c r="AP121" s="19">
        <f t="shared" si="136"/>
        <v>110555.33004535131</v>
      </c>
      <c r="AQ121" s="26"/>
      <c r="AR121" s="19">
        <f t="shared" si="187"/>
        <v>80000</v>
      </c>
      <c r="AS121" s="19">
        <f t="shared" si="162"/>
        <v>100000</v>
      </c>
      <c r="AT121" s="19">
        <f t="shared" si="163"/>
        <v>90000</v>
      </c>
      <c r="AU121" s="19">
        <f t="shared" si="164"/>
        <v>100000</v>
      </c>
      <c r="AV121" s="19">
        <f t="shared" si="165"/>
        <v>86643</v>
      </c>
      <c r="AW121" s="19" t="str">
        <f t="shared" si="166"/>
        <v>NA</v>
      </c>
      <c r="AX121" s="19" t="str">
        <f t="shared" si="167"/>
        <v>NA</v>
      </c>
      <c r="AY121" s="19" t="str">
        <f t="shared" si="168"/>
        <v>NA</v>
      </c>
      <c r="AZ121" s="19" t="str">
        <f t="shared" si="169"/>
        <v>NA</v>
      </c>
      <c r="BB121" s="50">
        <f t="shared" si="143"/>
        <v>91329</v>
      </c>
      <c r="BC121" s="50">
        <f t="shared" si="137"/>
        <v>90000</v>
      </c>
      <c r="BD121" s="50">
        <f t="shared" si="138"/>
        <v>90994</v>
      </c>
      <c r="BE121" s="50">
        <f t="shared" si="139"/>
        <v>91329</v>
      </c>
      <c r="BF121" s="50">
        <f t="shared" si="140"/>
        <v>90657</v>
      </c>
      <c r="BH121" s="49">
        <f t="shared" si="193"/>
        <v>91329</v>
      </c>
      <c r="BI121" s="49">
        <f t="shared" si="194"/>
        <v>90000</v>
      </c>
      <c r="BJ121" s="49">
        <f t="shared" si="195"/>
        <v>90994</v>
      </c>
      <c r="BK121" s="49">
        <f t="shared" si="196"/>
        <v>91329</v>
      </c>
      <c r="BL121" s="49">
        <f t="shared" si="197"/>
        <v>90657</v>
      </c>
      <c r="BN121" s="23" t="str">
        <f t="shared" si="141"/>
        <v>Mediana estadística</v>
      </c>
      <c r="BO121" s="49">
        <f t="shared" si="142"/>
        <v>90000</v>
      </c>
      <c r="BQ121" s="48"/>
    </row>
    <row r="122" spans="2:69" ht="28.5" x14ac:dyDescent="0.25">
      <c r="B122" s="14">
        <v>114</v>
      </c>
      <c r="C122" s="38" t="s">
        <v>251</v>
      </c>
      <c r="D122" s="7" t="s">
        <v>230</v>
      </c>
      <c r="E122" s="7" t="s">
        <v>230</v>
      </c>
      <c r="F122" s="8" t="s">
        <v>42</v>
      </c>
      <c r="G122" s="27">
        <v>1</v>
      </c>
      <c r="H122" s="25">
        <v>70000</v>
      </c>
      <c r="I122" s="9">
        <f t="shared" si="171"/>
        <v>70000</v>
      </c>
      <c r="J122" s="25">
        <v>81000</v>
      </c>
      <c r="K122" s="9">
        <f t="shared" si="208"/>
        <v>81000</v>
      </c>
      <c r="L122" s="25">
        <v>72900</v>
      </c>
      <c r="M122" s="9">
        <f t="shared" si="205"/>
        <v>72900</v>
      </c>
      <c r="N122" s="25">
        <v>81000</v>
      </c>
      <c r="O122" s="9">
        <f t="shared" si="206"/>
        <v>81000</v>
      </c>
      <c r="P122" s="25">
        <v>82629</v>
      </c>
      <c r="Q122" s="9">
        <f t="shared" si="207"/>
        <v>82629</v>
      </c>
      <c r="R122" s="45">
        <v>6010</v>
      </c>
      <c r="S122" s="9">
        <f t="shared" si="189"/>
        <v>6010</v>
      </c>
      <c r="T122" s="25"/>
      <c r="U122" s="9">
        <f t="shared" si="190"/>
        <v>0</v>
      </c>
      <c r="V122" s="25"/>
      <c r="W122" s="9">
        <f t="shared" si="191"/>
        <v>0</v>
      </c>
      <c r="X122" s="25"/>
      <c r="Y122" s="9">
        <f t="shared" si="192"/>
        <v>0</v>
      </c>
      <c r="AA122" s="47">
        <f t="shared" si="126"/>
        <v>70000</v>
      </c>
      <c r="AB122" s="47">
        <f t="shared" si="127"/>
        <v>81000</v>
      </c>
      <c r="AC122" s="47">
        <f t="shared" si="128"/>
        <v>72900</v>
      </c>
      <c r="AD122" s="47">
        <f t="shared" si="129"/>
        <v>81000</v>
      </c>
      <c r="AE122" s="47">
        <f t="shared" si="130"/>
        <v>82629</v>
      </c>
      <c r="AF122" s="47">
        <f t="shared" si="131"/>
        <v>6010</v>
      </c>
      <c r="AG122" s="18">
        <f t="shared" si="132"/>
        <v>0</v>
      </c>
      <c r="AH122" s="18">
        <f t="shared" si="133"/>
        <v>0</v>
      </c>
      <c r="AI122" s="18">
        <f t="shared" si="134"/>
        <v>0</v>
      </c>
      <c r="AJ122" s="26"/>
      <c r="AK122" s="18" cm="1">
        <f t="array" ref="AK122">+MIN(IF(AA122:AI122&gt;0,AA122:AI122))</f>
        <v>6010</v>
      </c>
      <c r="AL122" s="18" cm="1">
        <f t="array" ref="AL122">MAX(IF(AA122:AI122&gt;0,AA122:AI122))</f>
        <v>82629</v>
      </c>
      <c r="AM122" s="19" cm="1">
        <f t="array" ref="AM122">AVERAGE(IF(AA122:AI122&gt;0,AA122:AI122))</f>
        <v>65589.833333333328</v>
      </c>
      <c r="AN122" s="19" cm="1">
        <f t="array" ref="AN122">STDEVA(IF(AA122:AI122&gt;0,AA122:AI122))</f>
        <v>29624.058873940052</v>
      </c>
      <c r="AO122" s="19">
        <f t="shared" si="135"/>
        <v>35965.774459393273</v>
      </c>
      <c r="AP122" s="19">
        <f t="shared" si="136"/>
        <v>95213.892207273384</v>
      </c>
      <c r="AQ122" s="26"/>
      <c r="AR122" s="19">
        <f t="shared" si="187"/>
        <v>70000</v>
      </c>
      <c r="AS122" s="19">
        <f t="shared" si="162"/>
        <v>81000</v>
      </c>
      <c r="AT122" s="19">
        <f t="shared" si="163"/>
        <v>72900</v>
      </c>
      <c r="AU122" s="19">
        <f t="shared" si="164"/>
        <v>81000</v>
      </c>
      <c r="AV122" s="19">
        <f t="shared" si="165"/>
        <v>82629</v>
      </c>
      <c r="AW122" s="19" t="str">
        <f t="shared" si="166"/>
        <v>NA</v>
      </c>
      <c r="AX122" s="19" t="str">
        <f t="shared" si="167"/>
        <v>NA</v>
      </c>
      <c r="AY122" s="19" t="str">
        <f t="shared" si="168"/>
        <v>NA</v>
      </c>
      <c r="AZ122" s="19" t="str">
        <f t="shared" si="169"/>
        <v>NA</v>
      </c>
      <c r="BB122" s="50">
        <f t="shared" si="143"/>
        <v>77506</v>
      </c>
      <c r="BC122" s="50">
        <f t="shared" si="137"/>
        <v>81000</v>
      </c>
      <c r="BD122" s="50">
        <f t="shared" si="138"/>
        <v>77337</v>
      </c>
      <c r="BE122" s="50">
        <f t="shared" si="139"/>
        <v>77506</v>
      </c>
      <c r="BF122" s="50">
        <f t="shared" si="140"/>
        <v>77164</v>
      </c>
      <c r="BH122" s="49">
        <f t="shared" si="193"/>
        <v>77506</v>
      </c>
      <c r="BI122" s="49">
        <f t="shared" si="194"/>
        <v>81000</v>
      </c>
      <c r="BJ122" s="49">
        <f t="shared" si="195"/>
        <v>77337</v>
      </c>
      <c r="BK122" s="49">
        <f t="shared" si="196"/>
        <v>77506</v>
      </c>
      <c r="BL122" s="49">
        <f t="shared" si="197"/>
        <v>77164</v>
      </c>
      <c r="BN122" s="23" t="str">
        <f t="shared" si="141"/>
        <v>Media Armónica</v>
      </c>
      <c r="BO122" s="49">
        <f t="shared" si="142"/>
        <v>77164</v>
      </c>
      <c r="BQ122" s="48"/>
    </row>
    <row r="123" spans="2:69" ht="28.5" x14ac:dyDescent="0.25">
      <c r="B123" s="14">
        <v>115</v>
      </c>
      <c r="C123" s="38" t="s">
        <v>252</v>
      </c>
      <c r="D123" s="7" t="s">
        <v>230</v>
      </c>
      <c r="E123" s="7" t="s">
        <v>230</v>
      </c>
      <c r="F123" s="8" t="s">
        <v>42</v>
      </c>
      <c r="G123" s="27">
        <v>1</v>
      </c>
      <c r="H123" s="25">
        <v>240000</v>
      </c>
      <c r="I123" s="9">
        <f t="shared" si="171"/>
        <v>240000</v>
      </c>
      <c r="J123" s="25">
        <v>440000</v>
      </c>
      <c r="K123" s="9">
        <f t="shared" si="208"/>
        <v>440000</v>
      </c>
      <c r="L123" s="25">
        <v>396000</v>
      </c>
      <c r="M123" s="9">
        <f t="shared" si="205"/>
        <v>396000</v>
      </c>
      <c r="N123" s="25">
        <v>440000</v>
      </c>
      <c r="O123" s="9">
        <f t="shared" si="206"/>
        <v>440000</v>
      </c>
      <c r="P123" s="25">
        <v>242498</v>
      </c>
      <c r="Q123" s="9">
        <f t="shared" si="207"/>
        <v>242498</v>
      </c>
      <c r="R123" s="45">
        <v>360624</v>
      </c>
      <c r="S123" s="9">
        <f t="shared" si="189"/>
        <v>360624</v>
      </c>
      <c r="T123" s="25"/>
      <c r="U123" s="9">
        <f t="shared" si="190"/>
        <v>0</v>
      </c>
      <c r="V123" s="25"/>
      <c r="W123" s="9">
        <f t="shared" si="191"/>
        <v>0</v>
      </c>
      <c r="X123" s="25"/>
      <c r="Y123" s="9">
        <f t="shared" si="192"/>
        <v>0</v>
      </c>
      <c r="AA123" s="47">
        <f t="shared" si="126"/>
        <v>240000</v>
      </c>
      <c r="AB123" s="47">
        <f t="shared" si="127"/>
        <v>440000</v>
      </c>
      <c r="AC123" s="47">
        <f t="shared" si="128"/>
        <v>396000</v>
      </c>
      <c r="AD123" s="47">
        <f t="shared" si="129"/>
        <v>440000</v>
      </c>
      <c r="AE123" s="47">
        <f t="shared" si="130"/>
        <v>242498</v>
      </c>
      <c r="AF123" s="47">
        <f t="shared" si="131"/>
        <v>360624</v>
      </c>
      <c r="AG123" s="18">
        <f t="shared" si="132"/>
        <v>0</v>
      </c>
      <c r="AH123" s="18">
        <f t="shared" si="133"/>
        <v>0</v>
      </c>
      <c r="AI123" s="18">
        <f t="shared" si="134"/>
        <v>0</v>
      </c>
      <c r="AJ123" s="26"/>
      <c r="AK123" s="18" cm="1">
        <f t="array" ref="AK123">+MIN(IF(AA123:AI123&gt;0,AA123:AI123))</f>
        <v>240000</v>
      </c>
      <c r="AL123" s="18" cm="1">
        <f t="array" ref="AL123">MAX(IF(AA123:AI123&gt;0,AA123:AI123))</f>
        <v>440000</v>
      </c>
      <c r="AM123" s="19" cm="1">
        <f t="array" ref="AM123">AVERAGE(IF(AA123:AI123&gt;0,AA123:AI123))</f>
        <v>353187</v>
      </c>
      <c r="AN123" s="19" cm="1">
        <f t="array" ref="AN123">STDEVA(IF(AA123:AI123&gt;0,AA123:AI123))</f>
        <v>91678.35902327222</v>
      </c>
      <c r="AO123" s="19">
        <f t="shared" si="135"/>
        <v>261508.64097672777</v>
      </c>
      <c r="AP123" s="19">
        <f t="shared" si="136"/>
        <v>444865.35902327223</v>
      </c>
      <c r="AQ123" s="26"/>
      <c r="AR123" s="19" t="str">
        <f t="shared" si="187"/>
        <v>NA</v>
      </c>
      <c r="AS123" s="19">
        <f t="shared" si="162"/>
        <v>440000</v>
      </c>
      <c r="AT123" s="19">
        <f t="shared" si="163"/>
        <v>396000</v>
      </c>
      <c r="AU123" s="19">
        <f t="shared" si="164"/>
        <v>440000</v>
      </c>
      <c r="AV123" s="19" t="str">
        <f t="shared" si="165"/>
        <v>NA</v>
      </c>
      <c r="AW123" s="19">
        <f t="shared" si="166"/>
        <v>360624</v>
      </c>
      <c r="AX123" s="19" t="str">
        <f t="shared" si="167"/>
        <v>NA</v>
      </c>
      <c r="AY123" s="19" t="str">
        <f t="shared" si="168"/>
        <v>NA</v>
      </c>
      <c r="AZ123" s="19" t="str">
        <f t="shared" si="169"/>
        <v>NA</v>
      </c>
      <c r="BB123" s="50">
        <f t="shared" si="143"/>
        <v>409156</v>
      </c>
      <c r="BC123" s="50">
        <f t="shared" si="137"/>
        <v>418000</v>
      </c>
      <c r="BD123" s="50">
        <f t="shared" si="138"/>
        <v>407769</v>
      </c>
      <c r="BE123" s="50">
        <f t="shared" si="139"/>
        <v>409156</v>
      </c>
      <c r="BF123" s="50">
        <f t="shared" si="140"/>
        <v>406352</v>
      </c>
      <c r="BH123" s="49">
        <f t="shared" si="193"/>
        <v>409156</v>
      </c>
      <c r="BI123" s="49">
        <f t="shared" si="194"/>
        <v>418000</v>
      </c>
      <c r="BJ123" s="49">
        <f t="shared" si="195"/>
        <v>407769</v>
      </c>
      <c r="BK123" s="49">
        <f t="shared" si="196"/>
        <v>409156</v>
      </c>
      <c r="BL123" s="49">
        <f t="shared" si="197"/>
        <v>406352</v>
      </c>
      <c r="BN123" s="23" t="str">
        <f t="shared" si="141"/>
        <v>Media Armónica</v>
      </c>
      <c r="BO123" s="49">
        <f t="shared" si="142"/>
        <v>406352</v>
      </c>
      <c r="BQ123" s="48"/>
    </row>
    <row r="124" spans="2:69" ht="28.5" x14ac:dyDescent="0.25">
      <c r="B124" s="14">
        <v>116</v>
      </c>
      <c r="C124" s="38" t="s">
        <v>253</v>
      </c>
      <c r="D124" s="7" t="s">
        <v>230</v>
      </c>
      <c r="E124" s="7" t="s">
        <v>230</v>
      </c>
      <c r="F124" s="8" t="s">
        <v>42</v>
      </c>
      <c r="G124" s="27">
        <v>1</v>
      </c>
      <c r="H124" s="25">
        <v>30000</v>
      </c>
      <c r="I124" s="9">
        <f t="shared" si="171"/>
        <v>30000</v>
      </c>
      <c r="J124" s="25">
        <v>160000</v>
      </c>
      <c r="K124" s="9">
        <f t="shared" si="208"/>
        <v>160000</v>
      </c>
      <c r="L124" s="25">
        <v>144000</v>
      </c>
      <c r="M124" s="9">
        <f t="shared" si="205"/>
        <v>144000</v>
      </c>
      <c r="N124" s="25">
        <v>160000</v>
      </c>
      <c r="O124" s="9">
        <f t="shared" si="206"/>
        <v>160000</v>
      </c>
      <c r="P124" s="25">
        <v>34960</v>
      </c>
      <c r="Q124" s="9">
        <f t="shared" si="207"/>
        <v>34960</v>
      </c>
      <c r="R124" s="45">
        <v>22949</v>
      </c>
      <c r="S124" s="9">
        <f t="shared" si="189"/>
        <v>22949</v>
      </c>
      <c r="T124" s="25"/>
      <c r="U124" s="9">
        <f t="shared" si="190"/>
        <v>0</v>
      </c>
      <c r="V124" s="25"/>
      <c r="W124" s="9">
        <f t="shared" si="191"/>
        <v>0</v>
      </c>
      <c r="X124" s="25"/>
      <c r="Y124" s="9">
        <f t="shared" si="192"/>
        <v>0</v>
      </c>
      <c r="AA124" s="47">
        <f t="shared" si="126"/>
        <v>30000</v>
      </c>
      <c r="AB124" s="47">
        <f t="shared" si="127"/>
        <v>160000</v>
      </c>
      <c r="AC124" s="47">
        <f t="shared" si="128"/>
        <v>144000</v>
      </c>
      <c r="AD124" s="47">
        <f t="shared" si="129"/>
        <v>160000</v>
      </c>
      <c r="AE124" s="47">
        <f t="shared" si="130"/>
        <v>34960</v>
      </c>
      <c r="AF124" s="47">
        <f t="shared" si="131"/>
        <v>22949</v>
      </c>
      <c r="AG124" s="18">
        <f t="shared" si="132"/>
        <v>0</v>
      </c>
      <c r="AH124" s="18">
        <f t="shared" si="133"/>
        <v>0</v>
      </c>
      <c r="AI124" s="18">
        <f t="shared" si="134"/>
        <v>0</v>
      </c>
      <c r="AJ124" s="26"/>
      <c r="AK124" s="18" cm="1">
        <f t="array" ref="AK124">+MIN(IF(AA124:AI124&gt;0,AA124:AI124))</f>
        <v>22949</v>
      </c>
      <c r="AL124" s="18" cm="1">
        <f t="array" ref="AL124">MAX(IF(AA124:AI124&gt;0,AA124:AI124))</f>
        <v>160000</v>
      </c>
      <c r="AM124" s="19" cm="1">
        <f t="array" ref="AM124">AVERAGE(IF(AA124:AI124&gt;0,AA124:AI124))</f>
        <v>91984.833333333328</v>
      </c>
      <c r="AN124" s="19" cm="1">
        <f t="array" ref="AN124">STDEVA(IF(AA124:AI124&gt;0,AA124:AI124))</f>
        <v>69018.259643131154</v>
      </c>
      <c r="AO124" s="19">
        <f t="shared" si="135"/>
        <v>22966.573690202174</v>
      </c>
      <c r="AP124" s="19">
        <f t="shared" si="136"/>
        <v>161003.09297646448</v>
      </c>
      <c r="AQ124" s="26"/>
      <c r="AR124" s="19">
        <f t="shared" si="187"/>
        <v>30000</v>
      </c>
      <c r="AS124" s="19">
        <f t="shared" si="162"/>
        <v>160000</v>
      </c>
      <c r="AT124" s="19">
        <f t="shared" si="163"/>
        <v>144000</v>
      </c>
      <c r="AU124" s="19">
        <f t="shared" si="164"/>
        <v>160000</v>
      </c>
      <c r="AV124" s="19">
        <f t="shared" si="165"/>
        <v>34960</v>
      </c>
      <c r="AW124" s="19" t="str">
        <f t="shared" si="166"/>
        <v>NA</v>
      </c>
      <c r="AX124" s="19" t="str">
        <f t="shared" si="167"/>
        <v>NA</v>
      </c>
      <c r="AY124" s="19" t="str">
        <f t="shared" si="168"/>
        <v>NA</v>
      </c>
      <c r="AZ124" s="19" t="str">
        <f t="shared" si="169"/>
        <v>NA</v>
      </c>
      <c r="BB124" s="50">
        <f t="shared" si="143"/>
        <v>105792</v>
      </c>
      <c r="BC124" s="50">
        <f t="shared" si="137"/>
        <v>144000</v>
      </c>
      <c r="BD124" s="50">
        <f t="shared" si="138"/>
        <v>82691</v>
      </c>
      <c r="BE124" s="50">
        <f t="shared" si="139"/>
        <v>105792</v>
      </c>
      <c r="BF124" s="50">
        <f t="shared" si="140"/>
        <v>61439</v>
      </c>
      <c r="BH124" s="49">
        <f t="shared" si="193"/>
        <v>105792</v>
      </c>
      <c r="BI124" s="49">
        <f t="shared" si="194"/>
        <v>144000</v>
      </c>
      <c r="BJ124" s="49">
        <f t="shared" si="195"/>
        <v>82691</v>
      </c>
      <c r="BK124" s="49">
        <f t="shared" si="196"/>
        <v>105792</v>
      </c>
      <c r="BL124" s="49">
        <f t="shared" si="197"/>
        <v>61439</v>
      </c>
      <c r="BN124" s="23" t="str">
        <f t="shared" si="141"/>
        <v>Media Armónica</v>
      </c>
      <c r="BO124" s="49">
        <f t="shared" si="142"/>
        <v>61439</v>
      </c>
      <c r="BQ124" s="48"/>
    </row>
    <row r="125" spans="2:69" ht="28.5" x14ac:dyDescent="0.25">
      <c r="B125" s="14">
        <v>117</v>
      </c>
      <c r="C125" s="39" t="s">
        <v>254</v>
      </c>
      <c r="D125" s="7" t="s">
        <v>230</v>
      </c>
      <c r="E125" s="7" t="s">
        <v>230</v>
      </c>
      <c r="F125" s="8" t="s">
        <v>42</v>
      </c>
      <c r="G125" s="27">
        <v>1</v>
      </c>
      <c r="H125" s="25">
        <v>40000</v>
      </c>
      <c r="I125" s="9">
        <f t="shared" si="171"/>
        <v>40000</v>
      </c>
      <c r="J125" s="25">
        <v>40000</v>
      </c>
      <c r="K125" s="9">
        <f>+G125*J125</f>
        <v>40000</v>
      </c>
      <c r="L125" s="25">
        <v>36000</v>
      </c>
      <c r="M125" s="9">
        <f>+G125*L125</f>
        <v>36000</v>
      </c>
      <c r="N125" s="25">
        <v>40000</v>
      </c>
      <c r="O125" s="9">
        <f>+G125*N125</f>
        <v>40000</v>
      </c>
      <c r="P125" s="25">
        <v>44515</v>
      </c>
      <c r="Q125" s="9">
        <f>+G125*P125</f>
        <v>44515</v>
      </c>
      <c r="R125" s="45">
        <v>38248</v>
      </c>
      <c r="S125" s="9">
        <f t="shared" si="189"/>
        <v>38248</v>
      </c>
      <c r="T125" s="25"/>
      <c r="U125" s="9">
        <f t="shared" si="190"/>
        <v>0</v>
      </c>
      <c r="V125" s="25"/>
      <c r="W125" s="9">
        <f t="shared" si="191"/>
        <v>0</v>
      </c>
      <c r="X125" s="25"/>
      <c r="Y125" s="9">
        <f t="shared" si="192"/>
        <v>0</v>
      </c>
      <c r="AA125" s="47">
        <f t="shared" si="126"/>
        <v>40000</v>
      </c>
      <c r="AB125" s="47">
        <f t="shared" si="127"/>
        <v>40000</v>
      </c>
      <c r="AC125" s="47">
        <f t="shared" si="128"/>
        <v>36000</v>
      </c>
      <c r="AD125" s="47">
        <f t="shared" si="129"/>
        <v>40000</v>
      </c>
      <c r="AE125" s="47">
        <f t="shared" si="130"/>
        <v>44515</v>
      </c>
      <c r="AF125" s="47">
        <f t="shared" si="131"/>
        <v>38248</v>
      </c>
      <c r="AG125" s="18">
        <f t="shared" si="132"/>
        <v>0</v>
      </c>
      <c r="AH125" s="18">
        <f t="shared" si="133"/>
        <v>0</v>
      </c>
      <c r="AI125" s="18">
        <f t="shared" si="134"/>
        <v>0</v>
      </c>
      <c r="AJ125" s="26"/>
      <c r="AK125" s="18" cm="1">
        <f t="array" ref="AK125">+MIN(IF(AA125:AI125&gt;0,AA125:AI125))</f>
        <v>36000</v>
      </c>
      <c r="AL125" s="18" cm="1">
        <f t="array" ref="AL125">MAX(IF(AA125:AI125&gt;0,AA125:AI125))</f>
        <v>44515</v>
      </c>
      <c r="AM125" s="19" cm="1">
        <f t="array" ref="AM125">AVERAGE(IF(AA125:AI125&gt;0,AA125:AI125))</f>
        <v>39793.833333333336</v>
      </c>
      <c r="AN125" s="19" cm="1">
        <f t="array" ref="AN125">STDEVA(IF(AA125:AI125&gt;0,AA125:AI125))</f>
        <v>2799.9893154558049</v>
      </c>
      <c r="AO125" s="19">
        <f t="shared" si="135"/>
        <v>36993.844017877534</v>
      </c>
      <c r="AP125" s="19">
        <f t="shared" si="136"/>
        <v>42593.822648789137</v>
      </c>
      <c r="AQ125" s="26"/>
      <c r="AR125" s="19">
        <f t="shared" si="187"/>
        <v>40000</v>
      </c>
      <c r="AS125" s="19">
        <f t="shared" ref="AS125:AS150" si="209">IF(AB125&gt;$AO125,IF(AB125&lt;$AP125,AB125,"NA"),"NA")</f>
        <v>40000</v>
      </c>
      <c r="AT125" s="19" t="str">
        <f t="shared" ref="AT125:AT150" si="210">IF(AC125&gt;$AO125,IF(AC125&lt;$AP125,AC125,"NA"),"NA")</f>
        <v>NA</v>
      </c>
      <c r="AU125" s="19">
        <f t="shared" ref="AU125:AU150" si="211">IF(AD125&gt;$AO125,IF(AD125&lt;$AP125,AD125,"NA"),"NA")</f>
        <v>40000</v>
      </c>
      <c r="AV125" s="19" t="str">
        <f t="shared" ref="AV125:AV150" si="212">IF(AE125&gt;$AO125,IF(AE125&lt;$AP125,AE125,"NA"),"NA")</f>
        <v>NA</v>
      </c>
      <c r="AW125" s="19">
        <f t="shared" ref="AW125:AW150" si="213">IF(AF125&gt;$AO125,IF(AF125&lt;$AP125,AF125,"NA"),"NA")</f>
        <v>38248</v>
      </c>
      <c r="AX125" s="19" t="str">
        <f t="shared" ref="AX125:AX150" si="214">IF(AG125&gt;$AO125,IF(AG125&lt;$AP125,AG125,"NA"),"NA")</f>
        <v>NA</v>
      </c>
      <c r="AY125" s="19" t="str">
        <f t="shared" ref="AY125:AY150" si="215">IF(AH125&gt;$AO125,IF(AH125&lt;$AP125,AH125,"NA"),"NA")</f>
        <v>NA</v>
      </c>
      <c r="AZ125" s="19" t="str">
        <f t="shared" ref="AZ125:AZ150" si="216">IF(AI125&gt;$AO125,IF(AI125&lt;$AP125,AI125,"NA"),"NA")</f>
        <v>NA</v>
      </c>
      <c r="BB125" s="50">
        <f t="shared" si="143"/>
        <v>39562</v>
      </c>
      <c r="BC125" s="50">
        <f t="shared" si="137"/>
        <v>40000</v>
      </c>
      <c r="BD125" s="50">
        <f t="shared" si="138"/>
        <v>39555</v>
      </c>
      <c r="BE125" s="50">
        <f t="shared" si="139"/>
        <v>39562</v>
      </c>
      <c r="BF125" s="50">
        <f t="shared" si="140"/>
        <v>39547</v>
      </c>
      <c r="BH125" s="49">
        <f t="shared" si="193"/>
        <v>39562</v>
      </c>
      <c r="BI125" s="49">
        <f t="shared" si="194"/>
        <v>40000</v>
      </c>
      <c r="BJ125" s="49">
        <f t="shared" si="195"/>
        <v>39555</v>
      </c>
      <c r="BK125" s="49">
        <f t="shared" si="196"/>
        <v>39562</v>
      </c>
      <c r="BL125" s="49">
        <f t="shared" si="197"/>
        <v>39547</v>
      </c>
      <c r="BN125" s="23" t="str">
        <f t="shared" si="141"/>
        <v>Media Armónica</v>
      </c>
      <c r="BO125" s="49">
        <f t="shared" si="142"/>
        <v>39547</v>
      </c>
      <c r="BQ125" s="48"/>
    </row>
    <row r="126" spans="2:69" ht="28.5" x14ac:dyDescent="0.25">
      <c r="B126" s="14">
        <v>118</v>
      </c>
      <c r="C126" s="39" t="s">
        <v>255</v>
      </c>
      <c r="D126" s="7" t="s">
        <v>230</v>
      </c>
      <c r="E126" s="7" t="s">
        <v>230</v>
      </c>
      <c r="F126" s="8" t="s">
        <v>42</v>
      </c>
      <c r="G126" s="27">
        <v>1</v>
      </c>
      <c r="H126" s="25">
        <v>45000</v>
      </c>
      <c r="I126" s="9">
        <f t="shared" si="171"/>
        <v>45000</v>
      </c>
      <c r="J126" s="25">
        <v>1200000</v>
      </c>
      <c r="K126" s="9">
        <f t="shared" ref="K126" si="217">+G126*J126</f>
        <v>1200000</v>
      </c>
      <c r="L126" s="25">
        <v>1080000</v>
      </c>
      <c r="M126" s="9">
        <f t="shared" ref="M126:M137" si="218">+G126*L126</f>
        <v>1080000</v>
      </c>
      <c r="N126" s="25">
        <v>1200000</v>
      </c>
      <c r="O126" s="9">
        <f t="shared" ref="O126:O137" si="219">+G126*N126</f>
        <v>1200000</v>
      </c>
      <c r="P126" s="25">
        <v>55420</v>
      </c>
      <c r="Q126" s="9">
        <f t="shared" ref="Q126:Q137" si="220">+G126*P126</f>
        <v>55420</v>
      </c>
      <c r="R126" s="45">
        <v>44805</v>
      </c>
      <c r="S126" s="9">
        <f t="shared" si="189"/>
        <v>44805</v>
      </c>
      <c r="T126" s="25"/>
      <c r="U126" s="9">
        <f t="shared" si="190"/>
        <v>0</v>
      </c>
      <c r="V126" s="25"/>
      <c r="W126" s="9">
        <f t="shared" si="191"/>
        <v>0</v>
      </c>
      <c r="X126" s="25"/>
      <c r="Y126" s="9">
        <f t="shared" si="192"/>
        <v>0</v>
      </c>
      <c r="AA126" s="47">
        <f t="shared" si="126"/>
        <v>45000</v>
      </c>
      <c r="AB126" s="47">
        <f t="shared" si="127"/>
        <v>1200000</v>
      </c>
      <c r="AC126" s="47">
        <f t="shared" si="128"/>
        <v>1080000</v>
      </c>
      <c r="AD126" s="47">
        <f t="shared" si="129"/>
        <v>1200000</v>
      </c>
      <c r="AE126" s="47">
        <f t="shared" si="130"/>
        <v>55420</v>
      </c>
      <c r="AF126" s="47">
        <f t="shared" si="131"/>
        <v>44805</v>
      </c>
      <c r="AG126" s="18">
        <f t="shared" si="132"/>
        <v>0</v>
      </c>
      <c r="AH126" s="18">
        <f t="shared" si="133"/>
        <v>0</v>
      </c>
      <c r="AI126" s="18">
        <f t="shared" si="134"/>
        <v>0</v>
      </c>
      <c r="AJ126" s="26"/>
      <c r="AK126" s="18" cm="1">
        <f t="array" ref="AK126">+MIN(IF(AA126:AI126&gt;0,AA126:AI126))</f>
        <v>44805</v>
      </c>
      <c r="AL126" s="18" cm="1">
        <f t="array" ref="AL126">MAX(IF(AA126:AI126&gt;0,AA126:AI126))</f>
        <v>1200000</v>
      </c>
      <c r="AM126" s="19" cm="1">
        <f t="array" ref="AM126">AVERAGE(IF(AA126:AI126&gt;0,AA126:AI126))</f>
        <v>604204.16666666663</v>
      </c>
      <c r="AN126" s="19" cm="1">
        <f t="array" ref="AN126">STDEVA(IF(AA126:AI126&gt;0,AA126:AI126))</f>
        <v>610430.6372260215</v>
      </c>
      <c r="AO126" s="19">
        <f>ABS(AM126-AN126)</f>
        <v>6226.4705593548715</v>
      </c>
      <c r="AP126" s="19">
        <f t="shared" si="136"/>
        <v>1214634.8038926881</v>
      </c>
      <c r="AQ126" s="26"/>
      <c r="AR126" s="19">
        <f t="shared" si="187"/>
        <v>45000</v>
      </c>
      <c r="AS126" s="19">
        <f t="shared" si="209"/>
        <v>1200000</v>
      </c>
      <c r="AT126" s="19">
        <f t="shared" si="210"/>
        <v>1080000</v>
      </c>
      <c r="AU126" s="19">
        <f t="shared" si="211"/>
        <v>1200000</v>
      </c>
      <c r="AV126" s="19">
        <f t="shared" si="212"/>
        <v>55420</v>
      </c>
      <c r="AW126" s="19">
        <f t="shared" si="213"/>
        <v>44805</v>
      </c>
      <c r="AX126" s="19" t="str">
        <f t="shared" si="214"/>
        <v>NA</v>
      </c>
      <c r="AY126" s="19" t="str">
        <f t="shared" si="215"/>
        <v>NA</v>
      </c>
      <c r="AZ126" s="19" t="str">
        <f t="shared" si="216"/>
        <v>NA</v>
      </c>
      <c r="BB126" s="50">
        <f t="shared" si="143"/>
        <v>604204</v>
      </c>
      <c r="BC126" s="50">
        <f t="shared" si="137"/>
        <v>567710</v>
      </c>
      <c r="BD126" s="50">
        <f t="shared" si="138"/>
        <v>236228</v>
      </c>
      <c r="BE126" s="50">
        <f t="shared" si="139"/>
        <v>604204</v>
      </c>
      <c r="BF126" s="50">
        <f t="shared" si="140"/>
        <v>92056</v>
      </c>
      <c r="BH126" s="49">
        <f t="shared" si="193"/>
        <v>604204</v>
      </c>
      <c r="BI126" s="49">
        <f t="shared" si="194"/>
        <v>567710</v>
      </c>
      <c r="BJ126" s="49">
        <f t="shared" si="195"/>
        <v>236228</v>
      </c>
      <c r="BK126" s="49">
        <f t="shared" si="196"/>
        <v>604204</v>
      </c>
      <c r="BL126" s="49">
        <f t="shared" si="197"/>
        <v>92056</v>
      </c>
      <c r="BN126" s="23" t="str">
        <f t="shared" si="141"/>
        <v>Media Armónica</v>
      </c>
      <c r="BO126" s="49">
        <f t="shared" si="142"/>
        <v>92056</v>
      </c>
      <c r="BQ126" s="48"/>
    </row>
    <row r="127" spans="2:69" ht="28.5" x14ac:dyDescent="0.25">
      <c r="B127" s="14">
        <v>119</v>
      </c>
      <c r="C127" s="39" t="s">
        <v>256</v>
      </c>
      <c r="D127" s="7" t="s">
        <v>230</v>
      </c>
      <c r="E127" s="7" t="s">
        <v>230</v>
      </c>
      <c r="F127" s="8" t="s">
        <v>42</v>
      </c>
      <c r="G127" s="27">
        <v>1</v>
      </c>
      <c r="H127" s="25">
        <v>40000</v>
      </c>
      <c r="I127" s="9">
        <f t="shared" si="171"/>
        <v>40000</v>
      </c>
      <c r="J127" s="25">
        <v>2008000</v>
      </c>
      <c r="K127" s="9">
        <f>+G127*J127</f>
        <v>2008000</v>
      </c>
      <c r="L127" s="25">
        <v>1807200</v>
      </c>
      <c r="M127" s="9">
        <f t="shared" si="218"/>
        <v>1807200</v>
      </c>
      <c r="N127" s="25">
        <v>2008000</v>
      </c>
      <c r="O127" s="9">
        <f t="shared" si="219"/>
        <v>2008000</v>
      </c>
      <c r="P127" s="25">
        <v>45012</v>
      </c>
      <c r="Q127" s="9">
        <f t="shared" si="220"/>
        <v>45012</v>
      </c>
      <c r="R127" s="45">
        <v>93981</v>
      </c>
      <c r="S127" s="9">
        <f t="shared" si="189"/>
        <v>93981</v>
      </c>
      <c r="T127" s="25"/>
      <c r="U127" s="9">
        <f t="shared" si="190"/>
        <v>0</v>
      </c>
      <c r="V127" s="25"/>
      <c r="W127" s="9">
        <f t="shared" si="191"/>
        <v>0</v>
      </c>
      <c r="X127" s="25"/>
      <c r="Y127" s="9">
        <f t="shared" si="192"/>
        <v>0</v>
      </c>
      <c r="AA127" s="47">
        <f t="shared" si="126"/>
        <v>40000</v>
      </c>
      <c r="AB127" s="47">
        <f t="shared" si="127"/>
        <v>2008000</v>
      </c>
      <c r="AC127" s="47">
        <f t="shared" si="128"/>
        <v>1807200</v>
      </c>
      <c r="AD127" s="47">
        <f t="shared" si="129"/>
        <v>2008000</v>
      </c>
      <c r="AE127" s="47">
        <f t="shared" si="130"/>
        <v>45012</v>
      </c>
      <c r="AF127" s="47">
        <f t="shared" si="131"/>
        <v>93981</v>
      </c>
      <c r="AG127" s="18">
        <f t="shared" si="132"/>
        <v>0</v>
      </c>
      <c r="AH127" s="18">
        <f t="shared" si="133"/>
        <v>0</v>
      </c>
      <c r="AI127" s="18">
        <f t="shared" si="134"/>
        <v>0</v>
      </c>
      <c r="AJ127" s="26"/>
      <c r="AK127" s="18" cm="1">
        <f t="array" ref="AK127">+MIN(IF(AA127:AI127&gt;0,AA127:AI127))</f>
        <v>40000</v>
      </c>
      <c r="AL127" s="18" cm="1">
        <f t="array" ref="AL127">MAX(IF(AA127:AI127&gt;0,AA127:AI127))</f>
        <v>2008000</v>
      </c>
      <c r="AM127" s="19" cm="1">
        <f t="array" ref="AM127">AVERAGE(IF(AA127:AI127&gt;0,AA127:AI127))</f>
        <v>1000365.5</v>
      </c>
      <c r="AN127" s="19" cm="1">
        <f t="array" ref="AN127">STDEVA(IF(AA127:AI127&gt;0,AA127:AI127))</f>
        <v>1033263.910814996</v>
      </c>
      <c r="AO127" s="19">
        <f>ABS(AM127-AN127)</f>
        <v>32898.410814995994</v>
      </c>
      <c r="AP127" s="19">
        <f t="shared" si="136"/>
        <v>2033629.4108149959</v>
      </c>
      <c r="AQ127" s="26"/>
      <c r="AR127" s="19">
        <f t="shared" si="187"/>
        <v>40000</v>
      </c>
      <c r="AS127" s="19">
        <f t="shared" si="209"/>
        <v>2008000</v>
      </c>
      <c r="AT127" s="19">
        <f t="shared" si="210"/>
        <v>1807200</v>
      </c>
      <c r="AU127" s="19">
        <f t="shared" si="211"/>
        <v>2008000</v>
      </c>
      <c r="AV127" s="19">
        <f t="shared" si="212"/>
        <v>45012</v>
      </c>
      <c r="AW127" s="19">
        <f t="shared" si="213"/>
        <v>93981</v>
      </c>
      <c r="AX127" s="19" t="str">
        <f t="shared" si="214"/>
        <v>NA</v>
      </c>
      <c r="AY127" s="19" t="str">
        <f t="shared" si="215"/>
        <v>NA</v>
      </c>
      <c r="AZ127" s="19" t="str">
        <f t="shared" si="216"/>
        <v>NA</v>
      </c>
      <c r="BB127" s="50">
        <f t="shared" si="143"/>
        <v>1000366</v>
      </c>
      <c r="BC127" s="50">
        <f t="shared" si="137"/>
        <v>950591</v>
      </c>
      <c r="BD127" s="50">
        <f t="shared" si="138"/>
        <v>327462</v>
      </c>
      <c r="BE127" s="50">
        <f t="shared" si="139"/>
        <v>1000366</v>
      </c>
      <c r="BF127" s="50">
        <f t="shared" si="140"/>
        <v>101000</v>
      </c>
      <c r="BH127" s="49">
        <f t="shared" si="193"/>
        <v>1000366</v>
      </c>
      <c r="BI127" s="49">
        <f t="shared" si="194"/>
        <v>950591</v>
      </c>
      <c r="BJ127" s="49">
        <f t="shared" si="195"/>
        <v>327462</v>
      </c>
      <c r="BK127" s="49">
        <f t="shared" si="196"/>
        <v>1000366</v>
      </c>
      <c r="BL127" s="49">
        <f t="shared" si="197"/>
        <v>101000</v>
      </c>
      <c r="BN127" s="23" t="str">
        <f t="shared" si="141"/>
        <v>Media Armónica</v>
      </c>
      <c r="BO127" s="49">
        <f t="shared" si="142"/>
        <v>101000</v>
      </c>
      <c r="BQ127" s="48"/>
    </row>
    <row r="128" spans="2:69" ht="28.5" x14ac:dyDescent="0.25">
      <c r="B128" s="14">
        <v>120</v>
      </c>
      <c r="C128" s="39" t="s">
        <v>257</v>
      </c>
      <c r="D128" s="7" t="s">
        <v>230</v>
      </c>
      <c r="E128" s="7" t="s">
        <v>230</v>
      </c>
      <c r="F128" s="8" t="s">
        <v>42</v>
      </c>
      <c r="G128" s="27">
        <v>1</v>
      </c>
      <c r="H128" s="25">
        <v>300000</v>
      </c>
      <c r="I128" s="9">
        <f t="shared" si="171"/>
        <v>300000</v>
      </c>
      <c r="J128" s="25">
        <v>640000</v>
      </c>
      <c r="K128" s="9">
        <f t="shared" ref="K128:K137" si="221">+G128*J128</f>
        <v>640000</v>
      </c>
      <c r="L128" s="25">
        <v>576000</v>
      </c>
      <c r="M128" s="9">
        <f t="shared" si="218"/>
        <v>576000</v>
      </c>
      <c r="N128" s="25">
        <v>640000</v>
      </c>
      <c r="O128" s="9">
        <f t="shared" si="219"/>
        <v>640000</v>
      </c>
      <c r="P128" s="25">
        <v>353743</v>
      </c>
      <c r="Q128" s="9">
        <f t="shared" si="220"/>
        <v>353743</v>
      </c>
      <c r="R128" s="45"/>
      <c r="S128" s="9">
        <f t="shared" si="189"/>
        <v>0</v>
      </c>
      <c r="T128" s="25"/>
      <c r="U128" s="9">
        <f t="shared" si="190"/>
        <v>0</v>
      </c>
      <c r="V128" s="25"/>
      <c r="W128" s="9">
        <f t="shared" si="191"/>
        <v>0</v>
      </c>
      <c r="X128" s="25"/>
      <c r="Y128" s="9">
        <f t="shared" si="192"/>
        <v>0</v>
      </c>
      <c r="AA128" s="47">
        <f t="shared" si="126"/>
        <v>300000</v>
      </c>
      <c r="AB128" s="47">
        <f t="shared" si="127"/>
        <v>640000</v>
      </c>
      <c r="AC128" s="47">
        <f t="shared" si="128"/>
        <v>576000</v>
      </c>
      <c r="AD128" s="47">
        <f t="shared" si="129"/>
        <v>640000</v>
      </c>
      <c r="AE128" s="47">
        <f t="shared" si="130"/>
        <v>353743</v>
      </c>
      <c r="AF128" s="47">
        <f t="shared" si="131"/>
        <v>0</v>
      </c>
      <c r="AG128" s="18">
        <f t="shared" si="132"/>
        <v>0</v>
      </c>
      <c r="AH128" s="18">
        <f t="shared" si="133"/>
        <v>0</v>
      </c>
      <c r="AI128" s="18">
        <f t="shared" si="134"/>
        <v>0</v>
      </c>
      <c r="AJ128" s="26"/>
      <c r="AK128" s="18" cm="1">
        <f t="array" ref="AK128">+MIN(IF(AA128:AI128&gt;0,AA128:AI128))</f>
        <v>300000</v>
      </c>
      <c r="AL128" s="18" cm="1">
        <f t="array" ref="AL128">MAX(IF(AA128:AI128&gt;0,AA128:AI128))</f>
        <v>640000</v>
      </c>
      <c r="AM128" s="19" cm="1">
        <f t="array" ref="AM128">AVERAGE(IF(AA128:AI128&gt;0,AA128:AI128))</f>
        <v>501948.6</v>
      </c>
      <c r="AN128" s="19" cm="1">
        <f t="array" ref="AN128">STDEVA(IF(AA128:AI128&gt;0,AA128:AI128))</f>
        <v>163055.30107849909</v>
      </c>
      <c r="AO128" s="19">
        <f t="shared" si="135"/>
        <v>338893.29892150091</v>
      </c>
      <c r="AP128" s="19">
        <f t="shared" si="136"/>
        <v>665003.90107849904</v>
      </c>
      <c r="AQ128" s="26"/>
      <c r="AR128" s="19" t="str">
        <f t="shared" si="187"/>
        <v>NA</v>
      </c>
      <c r="AS128" s="19">
        <f t="shared" si="209"/>
        <v>640000</v>
      </c>
      <c r="AT128" s="19">
        <f t="shared" si="210"/>
        <v>576000</v>
      </c>
      <c r="AU128" s="19">
        <f t="shared" si="211"/>
        <v>640000</v>
      </c>
      <c r="AV128" s="19">
        <f t="shared" si="212"/>
        <v>353743</v>
      </c>
      <c r="AW128" s="19" t="str">
        <f t="shared" si="213"/>
        <v>NA</v>
      </c>
      <c r="AX128" s="19" t="str">
        <f t="shared" si="214"/>
        <v>NA</v>
      </c>
      <c r="AY128" s="19" t="str">
        <f t="shared" si="215"/>
        <v>NA</v>
      </c>
      <c r="AZ128" s="19" t="str">
        <f t="shared" si="216"/>
        <v>NA</v>
      </c>
      <c r="BB128" s="50">
        <f t="shared" si="143"/>
        <v>552436</v>
      </c>
      <c r="BC128" s="50">
        <f t="shared" si="137"/>
        <v>608000</v>
      </c>
      <c r="BD128" s="50">
        <f t="shared" si="138"/>
        <v>537487</v>
      </c>
      <c r="BE128" s="50">
        <f t="shared" si="139"/>
        <v>552436</v>
      </c>
      <c r="BF128" s="50">
        <f t="shared" si="140"/>
        <v>520290</v>
      </c>
      <c r="BH128" s="49">
        <f t="shared" si="193"/>
        <v>552436</v>
      </c>
      <c r="BI128" s="49">
        <f t="shared" si="194"/>
        <v>608000</v>
      </c>
      <c r="BJ128" s="49">
        <f t="shared" si="195"/>
        <v>537487</v>
      </c>
      <c r="BK128" s="49">
        <f t="shared" si="196"/>
        <v>552436</v>
      </c>
      <c r="BL128" s="49">
        <f t="shared" si="197"/>
        <v>520290</v>
      </c>
      <c r="BN128" s="23" t="str">
        <f t="shared" si="141"/>
        <v>Media Armónica</v>
      </c>
      <c r="BO128" s="49">
        <f t="shared" si="142"/>
        <v>520290</v>
      </c>
      <c r="BQ128" s="48"/>
    </row>
    <row r="129" spans="2:69" ht="28.5" x14ac:dyDescent="0.25">
      <c r="B129" s="14">
        <v>121</v>
      </c>
      <c r="C129" s="39" t="s">
        <v>258</v>
      </c>
      <c r="D129" s="7" t="s">
        <v>230</v>
      </c>
      <c r="E129" s="7" t="s">
        <v>230</v>
      </c>
      <c r="F129" s="8" t="s">
        <v>42</v>
      </c>
      <c r="G129" s="27">
        <v>1</v>
      </c>
      <c r="H129" s="25">
        <v>190000</v>
      </c>
      <c r="I129" s="9">
        <f t="shared" si="171"/>
        <v>190000</v>
      </c>
      <c r="J129" s="25">
        <v>760000</v>
      </c>
      <c r="K129" s="9">
        <f t="shared" si="221"/>
        <v>760000</v>
      </c>
      <c r="L129" s="25">
        <v>684000</v>
      </c>
      <c r="M129" s="9">
        <f t="shared" si="218"/>
        <v>684000</v>
      </c>
      <c r="N129" s="25">
        <v>760000</v>
      </c>
      <c r="O129" s="9">
        <f t="shared" si="219"/>
        <v>760000</v>
      </c>
      <c r="P129" s="25">
        <v>223689</v>
      </c>
      <c r="Q129" s="9">
        <f t="shared" si="220"/>
        <v>223689</v>
      </c>
      <c r="R129" s="45">
        <v>39232</v>
      </c>
      <c r="S129" s="9">
        <f t="shared" si="189"/>
        <v>39232</v>
      </c>
      <c r="T129" s="25"/>
      <c r="U129" s="9">
        <f t="shared" si="190"/>
        <v>0</v>
      </c>
      <c r="V129" s="25"/>
      <c r="W129" s="9">
        <f t="shared" si="191"/>
        <v>0</v>
      </c>
      <c r="X129" s="25"/>
      <c r="Y129" s="9">
        <f t="shared" si="192"/>
        <v>0</v>
      </c>
      <c r="AA129" s="47">
        <f t="shared" si="126"/>
        <v>190000</v>
      </c>
      <c r="AB129" s="47">
        <f t="shared" si="127"/>
        <v>760000</v>
      </c>
      <c r="AC129" s="47">
        <f t="shared" si="128"/>
        <v>684000</v>
      </c>
      <c r="AD129" s="47">
        <f t="shared" si="129"/>
        <v>760000</v>
      </c>
      <c r="AE129" s="47">
        <f t="shared" si="130"/>
        <v>223689</v>
      </c>
      <c r="AF129" s="47">
        <f t="shared" si="131"/>
        <v>39232</v>
      </c>
      <c r="AG129" s="18">
        <f t="shared" si="132"/>
        <v>0</v>
      </c>
      <c r="AH129" s="18">
        <f t="shared" si="133"/>
        <v>0</v>
      </c>
      <c r="AI129" s="18">
        <f t="shared" si="134"/>
        <v>0</v>
      </c>
      <c r="AJ129" s="26"/>
      <c r="AK129" s="18" cm="1">
        <f t="array" ref="AK129">+MIN(IF(AA129:AI129&gt;0,AA129:AI129))</f>
        <v>39232</v>
      </c>
      <c r="AL129" s="18" cm="1">
        <f t="array" ref="AL129">MAX(IF(AA129:AI129&gt;0,AA129:AI129))</f>
        <v>760000</v>
      </c>
      <c r="AM129" s="19" cm="1">
        <f t="array" ref="AM129">AVERAGE(IF(AA129:AI129&gt;0,AA129:AI129))</f>
        <v>442820.16666666669</v>
      </c>
      <c r="AN129" s="19" cm="1">
        <f t="array" ref="AN129">STDEVA(IF(AA129:AI129&gt;0,AA129:AI129))</f>
        <v>326861.96429221716</v>
      </c>
      <c r="AO129" s="19">
        <f t="shared" si="135"/>
        <v>115958.20237444952</v>
      </c>
      <c r="AP129" s="19">
        <f t="shared" si="136"/>
        <v>769682.13095888379</v>
      </c>
      <c r="AQ129" s="26"/>
      <c r="AR129" s="19">
        <f t="shared" si="187"/>
        <v>190000</v>
      </c>
      <c r="AS129" s="19">
        <f t="shared" si="209"/>
        <v>760000</v>
      </c>
      <c r="AT129" s="19">
        <f t="shared" si="210"/>
        <v>684000</v>
      </c>
      <c r="AU129" s="19">
        <f t="shared" si="211"/>
        <v>760000</v>
      </c>
      <c r="AV129" s="19">
        <f t="shared" si="212"/>
        <v>223689</v>
      </c>
      <c r="AW129" s="19" t="str">
        <f t="shared" si="213"/>
        <v>NA</v>
      </c>
      <c r="AX129" s="19" t="str">
        <f t="shared" si="214"/>
        <v>NA</v>
      </c>
      <c r="AY129" s="19" t="str">
        <f t="shared" si="215"/>
        <v>NA</v>
      </c>
      <c r="AZ129" s="19" t="str">
        <f t="shared" si="216"/>
        <v>NA</v>
      </c>
      <c r="BB129" s="50">
        <f t="shared" si="143"/>
        <v>523538</v>
      </c>
      <c r="BC129" s="50">
        <f t="shared" si="137"/>
        <v>684000</v>
      </c>
      <c r="BD129" s="50">
        <f t="shared" si="138"/>
        <v>441587</v>
      </c>
      <c r="BE129" s="50">
        <f t="shared" si="139"/>
        <v>523538</v>
      </c>
      <c r="BF129" s="50">
        <f t="shared" si="140"/>
        <v>361606</v>
      </c>
      <c r="BH129" s="49">
        <f t="shared" si="193"/>
        <v>523538</v>
      </c>
      <c r="BI129" s="49">
        <f t="shared" si="194"/>
        <v>684000</v>
      </c>
      <c r="BJ129" s="49">
        <f t="shared" si="195"/>
        <v>441587</v>
      </c>
      <c r="BK129" s="49">
        <f t="shared" si="196"/>
        <v>523538</v>
      </c>
      <c r="BL129" s="49">
        <f t="shared" si="197"/>
        <v>361606</v>
      </c>
      <c r="BN129" s="23" t="str">
        <f t="shared" si="141"/>
        <v>Media Armónica</v>
      </c>
      <c r="BO129" s="49">
        <f t="shared" si="142"/>
        <v>361606</v>
      </c>
      <c r="BQ129" s="48"/>
    </row>
    <row r="130" spans="2:69" ht="28.5" x14ac:dyDescent="0.25">
      <c r="B130" s="14">
        <v>122</v>
      </c>
      <c r="C130" s="39" t="s">
        <v>259</v>
      </c>
      <c r="D130" s="7" t="s">
        <v>230</v>
      </c>
      <c r="E130" s="7" t="s">
        <v>230</v>
      </c>
      <c r="F130" s="8" t="s">
        <v>42</v>
      </c>
      <c r="G130" s="27">
        <v>1</v>
      </c>
      <c r="H130" s="25">
        <v>190000</v>
      </c>
      <c r="I130" s="9">
        <f t="shared" si="171"/>
        <v>190000</v>
      </c>
      <c r="J130" s="25">
        <v>480000</v>
      </c>
      <c r="K130" s="9">
        <f t="shared" si="221"/>
        <v>480000</v>
      </c>
      <c r="L130" s="25">
        <v>432000</v>
      </c>
      <c r="M130" s="9">
        <f t="shared" si="218"/>
        <v>432000</v>
      </c>
      <c r="N130" s="25">
        <v>480000</v>
      </c>
      <c r="O130" s="9">
        <f t="shared" si="219"/>
        <v>480000</v>
      </c>
      <c r="P130" s="25">
        <v>203228</v>
      </c>
      <c r="Q130" s="9">
        <f t="shared" si="220"/>
        <v>203228</v>
      </c>
      <c r="R130" s="45">
        <v>11147</v>
      </c>
      <c r="S130" s="9">
        <f t="shared" si="189"/>
        <v>11147</v>
      </c>
      <c r="T130" s="25"/>
      <c r="U130" s="9">
        <f t="shared" si="190"/>
        <v>0</v>
      </c>
      <c r="V130" s="25"/>
      <c r="W130" s="9">
        <f t="shared" si="191"/>
        <v>0</v>
      </c>
      <c r="X130" s="25"/>
      <c r="Y130" s="9">
        <f t="shared" si="192"/>
        <v>0</v>
      </c>
      <c r="AA130" s="47">
        <f t="shared" si="126"/>
        <v>190000</v>
      </c>
      <c r="AB130" s="47">
        <f t="shared" si="127"/>
        <v>480000</v>
      </c>
      <c r="AC130" s="47">
        <f t="shared" si="128"/>
        <v>432000</v>
      </c>
      <c r="AD130" s="47">
        <f t="shared" si="129"/>
        <v>480000</v>
      </c>
      <c r="AE130" s="47">
        <f t="shared" si="130"/>
        <v>203228</v>
      </c>
      <c r="AF130" s="47">
        <f t="shared" si="131"/>
        <v>11147</v>
      </c>
      <c r="AG130" s="18">
        <f t="shared" si="132"/>
        <v>0</v>
      </c>
      <c r="AH130" s="18">
        <f t="shared" si="133"/>
        <v>0</v>
      </c>
      <c r="AI130" s="18">
        <f t="shared" si="134"/>
        <v>0</v>
      </c>
      <c r="AJ130" s="26"/>
      <c r="AK130" s="18" cm="1">
        <f t="array" ref="AK130">+MIN(IF(AA130:AI130&gt;0,AA130:AI130))</f>
        <v>11147</v>
      </c>
      <c r="AL130" s="18" cm="1">
        <f t="array" ref="AL130">MAX(IF(AA130:AI130&gt;0,AA130:AI130))</f>
        <v>480000</v>
      </c>
      <c r="AM130" s="19" cm="1">
        <f t="array" ref="AM130">AVERAGE(IF(AA130:AI130&gt;0,AA130:AI130))</f>
        <v>299395.83333333331</v>
      </c>
      <c r="AN130" s="19" cm="1">
        <f t="array" ref="AN130">STDEVA(IF(AA130:AI130&gt;0,AA130:AI130))</f>
        <v>193454.22481240015</v>
      </c>
      <c r="AO130" s="19">
        <f t="shared" si="135"/>
        <v>105941.60852093316</v>
      </c>
      <c r="AP130" s="19">
        <f t="shared" si="136"/>
        <v>492850.05814573343</v>
      </c>
      <c r="AQ130" s="26"/>
      <c r="AR130" s="19">
        <f t="shared" si="187"/>
        <v>190000</v>
      </c>
      <c r="AS130" s="19">
        <f t="shared" si="209"/>
        <v>480000</v>
      </c>
      <c r="AT130" s="19">
        <f t="shared" si="210"/>
        <v>432000</v>
      </c>
      <c r="AU130" s="19">
        <f t="shared" si="211"/>
        <v>480000</v>
      </c>
      <c r="AV130" s="19">
        <f t="shared" si="212"/>
        <v>203228</v>
      </c>
      <c r="AW130" s="19" t="str">
        <f t="shared" si="213"/>
        <v>NA</v>
      </c>
      <c r="AX130" s="19" t="str">
        <f t="shared" si="214"/>
        <v>NA</v>
      </c>
      <c r="AY130" s="19" t="str">
        <f t="shared" si="215"/>
        <v>NA</v>
      </c>
      <c r="AZ130" s="19" t="str">
        <f t="shared" si="216"/>
        <v>NA</v>
      </c>
      <c r="BB130" s="50">
        <f t="shared" si="143"/>
        <v>357046</v>
      </c>
      <c r="BC130" s="50">
        <f t="shared" si="137"/>
        <v>432000</v>
      </c>
      <c r="BD130" s="50">
        <f t="shared" si="138"/>
        <v>328807</v>
      </c>
      <c r="BE130" s="50">
        <f t="shared" si="139"/>
        <v>357046</v>
      </c>
      <c r="BF130" s="50">
        <f t="shared" si="140"/>
        <v>300026</v>
      </c>
      <c r="BH130" s="49">
        <f t="shared" si="193"/>
        <v>357046</v>
      </c>
      <c r="BI130" s="49">
        <f t="shared" si="194"/>
        <v>432000</v>
      </c>
      <c r="BJ130" s="49">
        <f t="shared" si="195"/>
        <v>328807</v>
      </c>
      <c r="BK130" s="49">
        <f t="shared" si="196"/>
        <v>357046</v>
      </c>
      <c r="BL130" s="49">
        <f t="shared" si="197"/>
        <v>300026</v>
      </c>
      <c r="BN130" s="23" t="str">
        <f t="shared" si="141"/>
        <v>Media Armónica</v>
      </c>
      <c r="BO130" s="49">
        <f t="shared" si="142"/>
        <v>300026</v>
      </c>
      <c r="BQ130" s="48"/>
    </row>
    <row r="131" spans="2:69" ht="28.5" x14ac:dyDescent="0.25">
      <c r="B131" s="14">
        <v>123</v>
      </c>
      <c r="C131" s="39" t="s">
        <v>260</v>
      </c>
      <c r="D131" s="7" t="s">
        <v>230</v>
      </c>
      <c r="E131" s="7" t="s">
        <v>230</v>
      </c>
      <c r="F131" s="8" t="s">
        <v>42</v>
      </c>
      <c r="G131" s="27">
        <v>1</v>
      </c>
      <c r="H131" s="25">
        <v>60000</v>
      </c>
      <c r="I131" s="9">
        <f t="shared" si="171"/>
        <v>60000</v>
      </c>
      <c r="J131" s="25">
        <v>360000</v>
      </c>
      <c r="K131" s="9">
        <f t="shared" si="221"/>
        <v>360000</v>
      </c>
      <c r="L131" s="25">
        <v>324000</v>
      </c>
      <c r="M131" s="9">
        <f t="shared" si="218"/>
        <v>324000</v>
      </c>
      <c r="N131" s="25">
        <v>360000</v>
      </c>
      <c r="O131" s="9">
        <f t="shared" si="219"/>
        <v>360000</v>
      </c>
      <c r="P131" s="25">
        <v>60441</v>
      </c>
      <c r="Q131" s="9">
        <f t="shared" si="220"/>
        <v>60441</v>
      </c>
      <c r="R131" s="45">
        <v>2465357</v>
      </c>
      <c r="S131" s="9">
        <f t="shared" si="189"/>
        <v>2465357</v>
      </c>
      <c r="T131" s="25"/>
      <c r="U131" s="9">
        <f t="shared" si="190"/>
        <v>0</v>
      </c>
      <c r="V131" s="25"/>
      <c r="W131" s="9">
        <f t="shared" si="191"/>
        <v>0</v>
      </c>
      <c r="X131" s="25"/>
      <c r="Y131" s="9">
        <f t="shared" si="192"/>
        <v>0</v>
      </c>
      <c r="AA131" s="47">
        <f t="shared" si="126"/>
        <v>60000</v>
      </c>
      <c r="AB131" s="47">
        <f t="shared" si="127"/>
        <v>360000</v>
      </c>
      <c r="AC131" s="47">
        <f t="shared" si="128"/>
        <v>324000</v>
      </c>
      <c r="AD131" s="47">
        <f t="shared" si="129"/>
        <v>360000</v>
      </c>
      <c r="AE131" s="47">
        <f t="shared" si="130"/>
        <v>60441</v>
      </c>
      <c r="AF131" s="47">
        <f t="shared" si="131"/>
        <v>2465357</v>
      </c>
      <c r="AG131" s="18">
        <f t="shared" si="132"/>
        <v>0</v>
      </c>
      <c r="AH131" s="18">
        <f t="shared" si="133"/>
        <v>0</v>
      </c>
      <c r="AI131" s="18">
        <f t="shared" si="134"/>
        <v>0</v>
      </c>
      <c r="AJ131" s="26"/>
      <c r="AK131" s="18" cm="1">
        <f t="array" ref="AK131">+MIN(IF(AA131:AI131&gt;0,AA131:AI131))</f>
        <v>60000</v>
      </c>
      <c r="AL131" s="18" cm="1">
        <f t="array" ref="AL131">MAX(IF(AA131:AI131&gt;0,AA131:AI131))</f>
        <v>2465357</v>
      </c>
      <c r="AM131" s="19" cm="1">
        <f t="array" ref="AM131">AVERAGE(IF(AA131:AI131&gt;0,AA131:AI131))</f>
        <v>604966.33333333337</v>
      </c>
      <c r="AN131" s="19" cm="1">
        <f t="array" ref="AN131">STDEVA(IF(AA131:AI131&gt;0,AA131:AI131))</f>
        <v>922334.93538186362</v>
      </c>
      <c r="AO131" s="19">
        <f>+ABS(AM131-AN131)</f>
        <v>317368.60204853024</v>
      </c>
      <c r="AP131" s="19">
        <f t="shared" si="136"/>
        <v>1527301.268715197</v>
      </c>
      <c r="AQ131" s="26"/>
      <c r="AR131" s="19" t="str">
        <f t="shared" si="187"/>
        <v>NA</v>
      </c>
      <c r="AS131" s="19">
        <f t="shared" si="209"/>
        <v>360000</v>
      </c>
      <c r="AT131" s="19">
        <f t="shared" si="210"/>
        <v>324000</v>
      </c>
      <c r="AU131" s="19">
        <f t="shared" si="211"/>
        <v>360000</v>
      </c>
      <c r="AV131" s="19" t="str">
        <f t="shared" si="212"/>
        <v>NA</v>
      </c>
      <c r="AW131" s="19" t="str">
        <f t="shared" si="213"/>
        <v>NA</v>
      </c>
      <c r="AX131" s="19" t="str">
        <f t="shared" si="214"/>
        <v>NA</v>
      </c>
      <c r="AY131" s="19" t="str">
        <f t="shared" si="215"/>
        <v>NA</v>
      </c>
      <c r="AZ131" s="19" t="str">
        <f t="shared" si="216"/>
        <v>NA</v>
      </c>
      <c r="BB131" s="50">
        <f t="shared" si="143"/>
        <v>348000</v>
      </c>
      <c r="BC131" s="50">
        <f t="shared" si="137"/>
        <v>360000</v>
      </c>
      <c r="BD131" s="50">
        <f t="shared" si="138"/>
        <v>347576</v>
      </c>
      <c r="BE131" s="50">
        <f t="shared" si="139"/>
        <v>348000</v>
      </c>
      <c r="BF131" s="50">
        <f t="shared" si="140"/>
        <v>347143</v>
      </c>
      <c r="BH131" s="49">
        <f t="shared" si="193"/>
        <v>348000</v>
      </c>
      <c r="BI131" s="49">
        <f t="shared" si="194"/>
        <v>360000</v>
      </c>
      <c r="BJ131" s="49">
        <f t="shared" si="195"/>
        <v>347576</v>
      </c>
      <c r="BK131" s="49">
        <f t="shared" si="196"/>
        <v>348000</v>
      </c>
      <c r="BL131" s="49">
        <f t="shared" si="197"/>
        <v>347143</v>
      </c>
      <c r="BN131" s="23" t="str">
        <f t="shared" si="141"/>
        <v>Media Armónica</v>
      </c>
      <c r="BO131" s="49">
        <f t="shared" si="142"/>
        <v>347143</v>
      </c>
      <c r="BQ131" s="48"/>
    </row>
    <row r="132" spans="2:69" ht="42.75" x14ac:dyDescent="0.25">
      <c r="B132" s="14">
        <v>124</v>
      </c>
      <c r="C132" s="39" t="s">
        <v>261</v>
      </c>
      <c r="D132" s="7" t="s">
        <v>230</v>
      </c>
      <c r="E132" s="7" t="s">
        <v>230</v>
      </c>
      <c r="F132" s="8" t="s">
        <v>42</v>
      </c>
      <c r="G132" s="27">
        <v>1</v>
      </c>
      <c r="H132" s="25">
        <v>1050000</v>
      </c>
      <c r="I132" s="9">
        <f t="shared" si="171"/>
        <v>1050000</v>
      </c>
      <c r="J132" s="25">
        <v>2400000</v>
      </c>
      <c r="K132" s="9">
        <f t="shared" si="221"/>
        <v>2400000</v>
      </c>
      <c r="L132" s="25">
        <v>2160000</v>
      </c>
      <c r="M132" s="9">
        <f t="shared" si="218"/>
        <v>2160000</v>
      </c>
      <c r="N132" s="25">
        <v>2400000</v>
      </c>
      <c r="O132" s="9">
        <f t="shared" si="219"/>
        <v>2400000</v>
      </c>
      <c r="P132" s="25">
        <v>1276018</v>
      </c>
      <c r="Q132" s="9">
        <f t="shared" si="220"/>
        <v>1276018</v>
      </c>
      <c r="R132" s="45">
        <v>91795</v>
      </c>
      <c r="S132" s="9">
        <f t="shared" si="189"/>
        <v>91795</v>
      </c>
      <c r="T132" s="25"/>
      <c r="U132" s="9">
        <f t="shared" si="190"/>
        <v>0</v>
      </c>
      <c r="V132" s="25"/>
      <c r="W132" s="9">
        <f t="shared" si="191"/>
        <v>0</v>
      </c>
      <c r="X132" s="25"/>
      <c r="Y132" s="9">
        <f t="shared" si="192"/>
        <v>0</v>
      </c>
      <c r="AA132" s="47">
        <f t="shared" si="126"/>
        <v>1050000</v>
      </c>
      <c r="AB132" s="47">
        <f t="shared" si="127"/>
        <v>2400000</v>
      </c>
      <c r="AC132" s="47">
        <f t="shared" si="128"/>
        <v>2160000</v>
      </c>
      <c r="AD132" s="47">
        <f t="shared" si="129"/>
        <v>2400000</v>
      </c>
      <c r="AE132" s="47">
        <f t="shared" si="130"/>
        <v>1276018</v>
      </c>
      <c r="AF132" s="47">
        <f t="shared" si="131"/>
        <v>91795</v>
      </c>
      <c r="AG132" s="18">
        <f t="shared" si="132"/>
        <v>0</v>
      </c>
      <c r="AH132" s="18">
        <f t="shared" si="133"/>
        <v>0</v>
      </c>
      <c r="AI132" s="18">
        <f t="shared" si="134"/>
        <v>0</v>
      </c>
      <c r="AJ132" s="26"/>
      <c r="AK132" s="18" cm="1">
        <f t="array" ref="AK132">+MIN(IF(AA132:AI132&gt;0,AA132:AI132))</f>
        <v>91795</v>
      </c>
      <c r="AL132" s="18" cm="1">
        <f t="array" ref="AL132">MAX(IF(AA132:AI132&gt;0,AA132:AI132))</f>
        <v>2400000</v>
      </c>
      <c r="AM132" s="19" cm="1">
        <f t="array" ref="AM132">AVERAGE(IF(AA132:AI132&gt;0,AA132:AI132))</f>
        <v>1562968.8333333333</v>
      </c>
      <c r="AN132" s="19" cm="1">
        <f t="array" ref="AN132">STDEVA(IF(AA132:AI132&gt;0,AA132:AI132))</f>
        <v>923852.67380906933</v>
      </c>
      <c r="AO132" s="19">
        <f t="shared" si="135"/>
        <v>639116.15952426393</v>
      </c>
      <c r="AP132" s="19">
        <f t="shared" si="136"/>
        <v>2486821.5071424027</v>
      </c>
      <c r="AQ132" s="26"/>
      <c r="AR132" s="19">
        <f t="shared" si="187"/>
        <v>1050000</v>
      </c>
      <c r="AS132" s="19">
        <f t="shared" si="209"/>
        <v>2400000</v>
      </c>
      <c r="AT132" s="19">
        <f t="shared" si="210"/>
        <v>2160000</v>
      </c>
      <c r="AU132" s="19">
        <f t="shared" si="211"/>
        <v>2400000</v>
      </c>
      <c r="AV132" s="19">
        <f t="shared" si="212"/>
        <v>1276018</v>
      </c>
      <c r="AW132" s="19" t="str">
        <f t="shared" si="213"/>
        <v>NA</v>
      </c>
      <c r="AX132" s="19" t="str">
        <f t="shared" si="214"/>
        <v>NA</v>
      </c>
      <c r="AY132" s="19" t="str">
        <f t="shared" si="215"/>
        <v>NA</v>
      </c>
      <c r="AZ132" s="19" t="str">
        <f t="shared" si="216"/>
        <v>NA</v>
      </c>
      <c r="BB132" s="50">
        <f t="shared" si="143"/>
        <v>1857204</v>
      </c>
      <c r="BC132" s="50">
        <f t="shared" si="137"/>
        <v>2160000</v>
      </c>
      <c r="BD132" s="50">
        <f t="shared" si="138"/>
        <v>1755434</v>
      </c>
      <c r="BE132" s="50">
        <f t="shared" si="139"/>
        <v>1857204</v>
      </c>
      <c r="BF132" s="50">
        <f t="shared" si="140"/>
        <v>1648878</v>
      </c>
      <c r="BH132" s="49">
        <f t="shared" si="193"/>
        <v>1857204</v>
      </c>
      <c r="BI132" s="49">
        <f t="shared" si="194"/>
        <v>2160000</v>
      </c>
      <c r="BJ132" s="49">
        <f t="shared" si="195"/>
        <v>1755434</v>
      </c>
      <c r="BK132" s="49">
        <f t="shared" si="196"/>
        <v>1857204</v>
      </c>
      <c r="BL132" s="49">
        <f t="shared" si="197"/>
        <v>1648878</v>
      </c>
      <c r="BN132" s="23" t="str">
        <f t="shared" si="141"/>
        <v>Media Armónica</v>
      </c>
      <c r="BO132" s="49">
        <f t="shared" si="142"/>
        <v>1648878</v>
      </c>
      <c r="BQ132" s="48"/>
    </row>
    <row r="133" spans="2:69" ht="28.5" x14ac:dyDescent="0.25">
      <c r="B133" s="14">
        <v>125</v>
      </c>
      <c r="C133" s="38" t="s">
        <v>262</v>
      </c>
      <c r="D133" s="7" t="s">
        <v>230</v>
      </c>
      <c r="E133" s="7" t="s">
        <v>230</v>
      </c>
      <c r="F133" s="8" t="s">
        <v>42</v>
      </c>
      <c r="G133" s="27">
        <v>1</v>
      </c>
      <c r="H133" s="25">
        <v>1800000</v>
      </c>
      <c r="I133" s="9">
        <f t="shared" si="171"/>
        <v>1800000</v>
      </c>
      <c r="J133" s="25">
        <v>3400000</v>
      </c>
      <c r="K133" s="9">
        <f t="shared" si="221"/>
        <v>3400000</v>
      </c>
      <c r="L133" s="25">
        <v>3060000</v>
      </c>
      <c r="M133" s="9">
        <f t="shared" si="218"/>
        <v>3060000</v>
      </c>
      <c r="N133" s="25">
        <v>3400000</v>
      </c>
      <c r="O133" s="9">
        <f t="shared" si="219"/>
        <v>3400000</v>
      </c>
      <c r="P133" s="25">
        <v>1825962</v>
      </c>
      <c r="Q133" s="9">
        <f t="shared" si="220"/>
        <v>1825962</v>
      </c>
      <c r="R133" s="45">
        <v>458976</v>
      </c>
      <c r="S133" s="9">
        <f t="shared" si="189"/>
        <v>458976</v>
      </c>
      <c r="T133" s="25"/>
      <c r="U133" s="9">
        <f t="shared" si="190"/>
        <v>0</v>
      </c>
      <c r="V133" s="25"/>
      <c r="W133" s="9">
        <f t="shared" si="191"/>
        <v>0</v>
      </c>
      <c r="X133" s="25"/>
      <c r="Y133" s="9">
        <f t="shared" si="192"/>
        <v>0</v>
      </c>
      <c r="AA133" s="47">
        <f t="shared" si="126"/>
        <v>1800000</v>
      </c>
      <c r="AB133" s="47">
        <f t="shared" si="127"/>
        <v>3400000</v>
      </c>
      <c r="AC133" s="47">
        <f t="shared" si="128"/>
        <v>3060000</v>
      </c>
      <c r="AD133" s="47">
        <f t="shared" si="129"/>
        <v>3400000</v>
      </c>
      <c r="AE133" s="47">
        <f t="shared" si="130"/>
        <v>1825962</v>
      </c>
      <c r="AF133" s="47">
        <f t="shared" si="131"/>
        <v>458976</v>
      </c>
      <c r="AG133" s="18">
        <f t="shared" si="132"/>
        <v>0</v>
      </c>
      <c r="AH133" s="18">
        <f t="shared" si="133"/>
        <v>0</v>
      </c>
      <c r="AI133" s="18">
        <f t="shared" si="134"/>
        <v>0</v>
      </c>
      <c r="AJ133" s="26"/>
      <c r="AK133" s="18" cm="1">
        <f t="array" ref="AK133">+MIN(IF(AA133:AI133&gt;0,AA133:AI133))</f>
        <v>458976</v>
      </c>
      <c r="AL133" s="18" cm="1">
        <f t="array" ref="AL133">MAX(IF(AA133:AI133&gt;0,AA133:AI133))</f>
        <v>3400000</v>
      </c>
      <c r="AM133" s="19" cm="1">
        <f t="array" ref="AM133">AVERAGE(IF(AA133:AI133&gt;0,AA133:AI133))</f>
        <v>2324156.3333333335</v>
      </c>
      <c r="AN133" s="19" cm="1">
        <f t="array" ref="AN133">STDEVA(IF(AA133:AI133&gt;0,AA133:AI133))</f>
        <v>1171168.6661945265</v>
      </c>
      <c r="AO133" s="19">
        <f t="shared" si="135"/>
        <v>1152987.667138807</v>
      </c>
      <c r="AP133" s="19">
        <f t="shared" si="136"/>
        <v>3495324.99952786</v>
      </c>
      <c r="AQ133" s="26"/>
      <c r="AR133" s="19">
        <f t="shared" si="187"/>
        <v>1800000</v>
      </c>
      <c r="AS133" s="19">
        <f t="shared" si="209"/>
        <v>3400000</v>
      </c>
      <c r="AT133" s="19">
        <f t="shared" si="210"/>
        <v>3060000</v>
      </c>
      <c r="AU133" s="19">
        <f t="shared" si="211"/>
        <v>3400000</v>
      </c>
      <c r="AV133" s="19">
        <f t="shared" si="212"/>
        <v>1825962</v>
      </c>
      <c r="AW133" s="19" t="str">
        <f t="shared" si="213"/>
        <v>NA</v>
      </c>
      <c r="AX133" s="19" t="str">
        <f t="shared" si="214"/>
        <v>NA</v>
      </c>
      <c r="AY133" s="19" t="str">
        <f t="shared" si="215"/>
        <v>NA</v>
      </c>
      <c r="AZ133" s="19" t="str">
        <f t="shared" si="216"/>
        <v>NA</v>
      </c>
      <c r="BB133" s="50">
        <f t="shared" si="143"/>
        <v>2697192</v>
      </c>
      <c r="BC133" s="50">
        <f t="shared" si="137"/>
        <v>3060000</v>
      </c>
      <c r="BD133" s="50">
        <f t="shared" si="138"/>
        <v>2588742</v>
      </c>
      <c r="BE133" s="50">
        <f t="shared" si="139"/>
        <v>2697192</v>
      </c>
      <c r="BF133" s="50">
        <f t="shared" si="140"/>
        <v>2477400</v>
      </c>
      <c r="BH133" s="49">
        <f t="shared" si="193"/>
        <v>2697192</v>
      </c>
      <c r="BI133" s="49">
        <f t="shared" si="194"/>
        <v>3060000</v>
      </c>
      <c r="BJ133" s="49">
        <f t="shared" si="195"/>
        <v>2588742</v>
      </c>
      <c r="BK133" s="49">
        <f t="shared" si="196"/>
        <v>2697192</v>
      </c>
      <c r="BL133" s="49">
        <f t="shared" si="197"/>
        <v>2477400</v>
      </c>
      <c r="BN133" s="23" t="str">
        <f t="shared" si="141"/>
        <v>Media Armónica</v>
      </c>
      <c r="BO133" s="49">
        <f t="shared" si="142"/>
        <v>2477400</v>
      </c>
      <c r="BQ133" s="48"/>
    </row>
    <row r="134" spans="2:69" ht="16.5" x14ac:dyDescent="0.25">
      <c r="B134" s="14">
        <v>126</v>
      </c>
      <c r="C134" s="38" t="s">
        <v>263</v>
      </c>
      <c r="D134" s="7" t="s">
        <v>230</v>
      </c>
      <c r="E134" s="7" t="s">
        <v>230</v>
      </c>
      <c r="F134" s="8" t="s">
        <v>42</v>
      </c>
      <c r="G134" s="27">
        <v>1</v>
      </c>
      <c r="H134" s="25">
        <v>230000</v>
      </c>
      <c r="I134" s="9">
        <f t="shared" si="171"/>
        <v>230000</v>
      </c>
      <c r="J134" s="25">
        <v>880000</v>
      </c>
      <c r="K134" s="9">
        <f t="shared" si="221"/>
        <v>880000</v>
      </c>
      <c r="L134" s="25">
        <v>792000</v>
      </c>
      <c r="M134" s="9">
        <f t="shared" si="218"/>
        <v>792000</v>
      </c>
      <c r="N134" s="25">
        <v>880000</v>
      </c>
      <c r="O134" s="9">
        <f t="shared" si="219"/>
        <v>880000</v>
      </c>
      <c r="P134" s="25">
        <v>258500</v>
      </c>
      <c r="Q134" s="9">
        <f t="shared" si="220"/>
        <v>258500</v>
      </c>
      <c r="R134" s="45">
        <v>2136424</v>
      </c>
      <c r="S134" s="9">
        <f t="shared" si="189"/>
        <v>2136424</v>
      </c>
      <c r="T134" s="25"/>
      <c r="U134" s="9">
        <f t="shared" si="190"/>
        <v>0</v>
      </c>
      <c r="V134" s="25"/>
      <c r="W134" s="9">
        <f t="shared" si="191"/>
        <v>0</v>
      </c>
      <c r="X134" s="25"/>
      <c r="Y134" s="9">
        <f t="shared" si="192"/>
        <v>0</v>
      </c>
      <c r="AA134" s="47">
        <f t="shared" si="126"/>
        <v>230000</v>
      </c>
      <c r="AB134" s="47">
        <f t="shared" si="127"/>
        <v>880000</v>
      </c>
      <c r="AC134" s="47">
        <f t="shared" si="128"/>
        <v>792000</v>
      </c>
      <c r="AD134" s="47">
        <f t="shared" si="129"/>
        <v>880000</v>
      </c>
      <c r="AE134" s="47">
        <f t="shared" si="130"/>
        <v>258500</v>
      </c>
      <c r="AF134" s="47">
        <f t="shared" si="131"/>
        <v>2136424</v>
      </c>
      <c r="AG134" s="18">
        <f t="shared" si="132"/>
        <v>0</v>
      </c>
      <c r="AH134" s="18">
        <f t="shared" si="133"/>
        <v>0</v>
      </c>
      <c r="AI134" s="18">
        <f t="shared" si="134"/>
        <v>0</v>
      </c>
      <c r="AJ134" s="26"/>
      <c r="AK134" s="18" cm="1">
        <f t="array" ref="AK134">+MIN(IF(AA134:AI134&gt;0,AA134:AI134))</f>
        <v>230000</v>
      </c>
      <c r="AL134" s="18" cm="1">
        <f t="array" ref="AL134">MAX(IF(AA134:AI134&gt;0,AA134:AI134))</f>
        <v>2136424</v>
      </c>
      <c r="AM134" s="19" cm="1">
        <f t="array" ref="AM134">AVERAGE(IF(AA134:AI134&gt;0,AA134:AI134))</f>
        <v>862820.66666666663</v>
      </c>
      <c r="AN134" s="19" cm="1">
        <f t="array" ref="AN134">STDEVA(IF(AA134:AI134&gt;0,AA134:AI134))</f>
        <v>691857.89593143086</v>
      </c>
      <c r="AO134" s="19">
        <f t="shared" si="135"/>
        <v>170962.77073523577</v>
      </c>
      <c r="AP134" s="19">
        <f t="shared" si="136"/>
        <v>1554678.5625980976</v>
      </c>
      <c r="AQ134" s="26"/>
      <c r="AR134" s="19">
        <f t="shared" si="187"/>
        <v>230000</v>
      </c>
      <c r="AS134" s="19">
        <f t="shared" si="209"/>
        <v>880000</v>
      </c>
      <c r="AT134" s="19">
        <f t="shared" si="210"/>
        <v>792000</v>
      </c>
      <c r="AU134" s="19">
        <f t="shared" si="211"/>
        <v>880000</v>
      </c>
      <c r="AV134" s="19">
        <f t="shared" si="212"/>
        <v>258500</v>
      </c>
      <c r="AW134" s="19" t="str">
        <f t="shared" si="213"/>
        <v>NA</v>
      </c>
      <c r="AX134" s="19" t="str">
        <f t="shared" si="214"/>
        <v>NA</v>
      </c>
      <c r="AY134" s="19" t="str">
        <f t="shared" si="215"/>
        <v>NA</v>
      </c>
      <c r="AZ134" s="19" t="str">
        <f t="shared" si="216"/>
        <v>NA</v>
      </c>
      <c r="BB134" s="50">
        <f t="shared" si="143"/>
        <v>608100</v>
      </c>
      <c r="BC134" s="50">
        <f t="shared" si="137"/>
        <v>792000</v>
      </c>
      <c r="BD134" s="50">
        <f t="shared" si="138"/>
        <v>515675</v>
      </c>
      <c r="BE134" s="50">
        <f t="shared" si="139"/>
        <v>608100</v>
      </c>
      <c r="BF134" s="50">
        <f t="shared" si="140"/>
        <v>425472</v>
      </c>
      <c r="BH134" s="49">
        <f t="shared" si="193"/>
        <v>608100</v>
      </c>
      <c r="BI134" s="49">
        <f t="shared" si="194"/>
        <v>792000</v>
      </c>
      <c r="BJ134" s="49">
        <f t="shared" si="195"/>
        <v>515675</v>
      </c>
      <c r="BK134" s="49">
        <f t="shared" si="196"/>
        <v>608100</v>
      </c>
      <c r="BL134" s="49">
        <f t="shared" si="197"/>
        <v>425472</v>
      </c>
      <c r="BN134" s="23" t="str">
        <f t="shared" si="141"/>
        <v>Media Armónica</v>
      </c>
      <c r="BO134" s="49">
        <f t="shared" si="142"/>
        <v>425472</v>
      </c>
      <c r="BQ134" s="48"/>
    </row>
    <row r="135" spans="2:69" ht="28.5" x14ac:dyDescent="0.25">
      <c r="B135" s="14">
        <v>127</v>
      </c>
      <c r="C135" s="38" t="s">
        <v>264</v>
      </c>
      <c r="D135" s="7" t="s">
        <v>230</v>
      </c>
      <c r="E135" s="7" t="s">
        <v>230</v>
      </c>
      <c r="F135" s="8" t="s">
        <v>42</v>
      </c>
      <c r="G135" s="27">
        <v>1</v>
      </c>
      <c r="H135" s="25">
        <v>302100</v>
      </c>
      <c r="I135" s="9">
        <f t="shared" si="171"/>
        <v>302100</v>
      </c>
      <c r="J135" s="25">
        <v>920000</v>
      </c>
      <c r="K135" s="9">
        <f t="shared" si="221"/>
        <v>920000</v>
      </c>
      <c r="L135" s="25">
        <v>828000</v>
      </c>
      <c r="M135" s="9">
        <f t="shared" si="218"/>
        <v>828000</v>
      </c>
      <c r="N135" s="25">
        <v>920000</v>
      </c>
      <c r="O135" s="9">
        <f t="shared" si="219"/>
        <v>920000</v>
      </c>
      <c r="P135" s="25">
        <v>360141</v>
      </c>
      <c r="Q135" s="9">
        <f t="shared" si="220"/>
        <v>360141</v>
      </c>
      <c r="R135" s="45">
        <v>149714</v>
      </c>
      <c r="S135" s="9">
        <f t="shared" si="189"/>
        <v>149714</v>
      </c>
      <c r="T135" s="25"/>
      <c r="U135" s="9">
        <f t="shared" si="190"/>
        <v>0</v>
      </c>
      <c r="V135" s="25"/>
      <c r="W135" s="9">
        <f t="shared" si="191"/>
        <v>0</v>
      </c>
      <c r="X135" s="25"/>
      <c r="Y135" s="9">
        <f t="shared" si="192"/>
        <v>0</v>
      </c>
      <c r="AA135" s="47">
        <f t="shared" si="126"/>
        <v>302100</v>
      </c>
      <c r="AB135" s="47">
        <f t="shared" si="127"/>
        <v>920000</v>
      </c>
      <c r="AC135" s="47">
        <f t="shared" si="128"/>
        <v>828000</v>
      </c>
      <c r="AD135" s="47">
        <f t="shared" si="129"/>
        <v>920000</v>
      </c>
      <c r="AE135" s="47">
        <f t="shared" si="130"/>
        <v>360141</v>
      </c>
      <c r="AF135" s="47">
        <f t="shared" si="131"/>
        <v>149714</v>
      </c>
      <c r="AG135" s="18">
        <f t="shared" si="132"/>
        <v>0</v>
      </c>
      <c r="AH135" s="18">
        <f t="shared" si="133"/>
        <v>0</v>
      </c>
      <c r="AI135" s="18">
        <f t="shared" si="134"/>
        <v>0</v>
      </c>
      <c r="AJ135" s="26"/>
      <c r="AK135" s="18" cm="1">
        <f t="array" ref="AK135">+MIN(IF(AA135:AI135&gt;0,AA135:AI135))</f>
        <v>149714</v>
      </c>
      <c r="AL135" s="18" cm="1">
        <f t="array" ref="AL135">MAX(IF(AA135:AI135&gt;0,AA135:AI135))</f>
        <v>920000</v>
      </c>
      <c r="AM135" s="19" cm="1">
        <f t="array" ref="AM135">AVERAGE(IF(AA135:AI135&gt;0,AA135:AI135))</f>
        <v>579992.5</v>
      </c>
      <c r="AN135" s="19" cm="1">
        <f t="array" ref="AN135">STDEVA(IF(AA135:AI135&gt;0,AA135:AI135))</f>
        <v>347395.00034960202</v>
      </c>
      <c r="AO135" s="19">
        <f t="shared" si="135"/>
        <v>232597.49965039798</v>
      </c>
      <c r="AP135" s="19">
        <f t="shared" si="136"/>
        <v>927387.50034960196</v>
      </c>
      <c r="AQ135" s="26"/>
      <c r="AR135" s="19">
        <f t="shared" si="187"/>
        <v>302100</v>
      </c>
      <c r="AS135" s="19">
        <f t="shared" si="209"/>
        <v>920000</v>
      </c>
      <c r="AT135" s="19">
        <f t="shared" si="210"/>
        <v>828000</v>
      </c>
      <c r="AU135" s="19">
        <f t="shared" si="211"/>
        <v>920000</v>
      </c>
      <c r="AV135" s="19">
        <f t="shared" si="212"/>
        <v>360141</v>
      </c>
      <c r="AW135" s="19" t="str">
        <f t="shared" si="213"/>
        <v>NA</v>
      </c>
      <c r="AX135" s="19" t="str">
        <f t="shared" si="214"/>
        <v>NA</v>
      </c>
      <c r="AY135" s="19" t="str">
        <f t="shared" si="215"/>
        <v>NA</v>
      </c>
      <c r="AZ135" s="19" t="str">
        <f t="shared" si="216"/>
        <v>NA</v>
      </c>
      <c r="BB135" s="50">
        <f t="shared" si="143"/>
        <v>666048</v>
      </c>
      <c r="BC135" s="50">
        <f t="shared" si="137"/>
        <v>828000</v>
      </c>
      <c r="BD135" s="50">
        <f t="shared" si="138"/>
        <v>597649</v>
      </c>
      <c r="BE135" s="50">
        <f t="shared" si="139"/>
        <v>666048</v>
      </c>
      <c r="BF135" s="50">
        <f t="shared" si="140"/>
        <v>528067</v>
      </c>
      <c r="BH135" s="49">
        <f t="shared" si="193"/>
        <v>666048</v>
      </c>
      <c r="BI135" s="49">
        <f t="shared" si="194"/>
        <v>828000</v>
      </c>
      <c r="BJ135" s="49">
        <f t="shared" si="195"/>
        <v>597649</v>
      </c>
      <c r="BK135" s="49">
        <f t="shared" si="196"/>
        <v>666048</v>
      </c>
      <c r="BL135" s="49">
        <f t="shared" si="197"/>
        <v>528067</v>
      </c>
      <c r="BN135" s="23" t="str">
        <f t="shared" si="141"/>
        <v>Media Armónica</v>
      </c>
      <c r="BO135" s="49">
        <f t="shared" si="142"/>
        <v>528067</v>
      </c>
      <c r="BQ135" s="48"/>
    </row>
    <row r="136" spans="2:69" ht="25.9" customHeight="1" x14ac:dyDescent="0.25">
      <c r="B136" s="14">
        <v>128</v>
      </c>
      <c r="C136" s="38" t="s">
        <v>265</v>
      </c>
      <c r="D136" s="7" t="s">
        <v>230</v>
      </c>
      <c r="E136" s="7" t="s">
        <v>230</v>
      </c>
      <c r="F136" s="8" t="s">
        <v>42</v>
      </c>
      <c r="G136" s="27">
        <v>1</v>
      </c>
      <c r="H136" s="25">
        <v>120000</v>
      </c>
      <c r="I136" s="9">
        <f t="shared" si="171"/>
        <v>120000</v>
      </c>
      <c r="J136" s="25">
        <v>240000</v>
      </c>
      <c r="K136" s="9">
        <f t="shared" si="221"/>
        <v>240000</v>
      </c>
      <c r="L136" s="25">
        <v>216000</v>
      </c>
      <c r="M136" s="9">
        <f t="shared" si="218"/>
        <v>216000</v>
      </c>
      <c r="N136" s="25">
        <v>240000</v>
      </c>
      <c r="O136" s="9">
        <f t="shared" si="219"/>
        <v>240000</v>
      </c>
      <c r="P136" s="25">
        <v>134608</v>
      </c>
      <c r="Q136" s="9">
        <f t="shared" si="220"/>
        <v>134608</v>
      </c>
      <c r="R136" s="45">
        <v>169384</v>
      </c>
      <c r="S136" s="9">
        <f t="shared" si="189"/>
        <v>169384</v>
      </c>
      <c r="T136" s="25"/>
      <c r="U136" s="9">
        <f t="shared" si="190"/>
        <v>0</v>
      </c>
      <c r="V136" s="25"/>
      <c r="W136" s="9">
        <f t="shared" si="191"/>
        <v>0</v>
      </c>
      <c r="X136" s="25"/>
      <c r="Y136" s="9">
        <f t="shared" si="192"/>
        <v>0</v>
      </c>
      <c r="AA136" s="47">
        <f t="shared" si="126"/>
        <v>120000</v>
      </c>
      <c r="AB136" s="47">
        <f t="shared" si="127"/>
        <v>240000</v>
      </c>
      <c r="AC136" s="47">
        <f t="shared" si="128"/>
        <v>216000</v>
      </c>
      <c r="AD136" s="47">
        <f t="shared" si="129"/>
        <v>240000</v>
      </c>
      <c r="AE136" s="47">
        <f t="shared" si="130"/>
        <v>134608</v>
      </c>
      <c r="AF136" s="47">
        <f t="shared" si="131"/>
        <v>169384</v>
      </c>
      <c r="AG136" s="18">
        <f t="shared" si="132"/>
        <v>0</v>
      </c>
      <c r="AH136" s="18">
        <f t="shared" si="133"/>
        <v>0</v>
      </c>
      <c r="AI136" s="18">
        <f t="shared" si="134"/>
        <v>0</v>
      </c>
      <c r="AJ136" s="26"/>
      <c r="AK136" s="18" cm="1">
        <f t="array" ref="AK136">+MIN(IF(AA136:AI136&gt;0,AA136:AI136))</f>
        <v>120000</v>
      </c>
      <c r="AL136" s="18" cm="1">
        <f t="array" ref="AL136">MAX(IF(AA136:AI136&gt;0,AA136:AI136))</f>
        <v>240000</v>
      </c>
      <c r="AM136" s="19" cm="1">
        <f t="array" ref="AM136">AVERAGE(IF(AA136:AI136&gt;0,AA136:AI136))</f>
        <v>186665.33333333334</v>
      </c>
      <c r="AN136" s="19" cm="1">
        <f t="array" ref="AN136">STDEVA(IF(AA136:AI136&gt;0,AA136:AI136))</f>
        <v>52919.888717444112</v>
      </c>
      <c r="AO136" s="19">
        <f t="shared" si="135"/>
        <v>133745.44461588922</v>
      </c>
      <c r="AP136" s="19">
        <f t="shared" si="136"/>
        <v>239585.22205077746</v>
      </c>
      <c r="AQ136" s="26"/>
      <c r="AR136" s="19" t="str">
        <f t="shared" si="187"/>
        <v>NA</v>
      </c>
      <c r="AS136" s="19" t="str">
        <f t="shared" si="209"/>
        <v>NA</v>
      </c>
      <c r="AT136" s="19">
        <f t="shared" si="210"/>
        <v>216000</v>
      </c>
      <c r="AU136" s="19" t="str">
        <f t="shared" si="211"/>
        <v>NA</v>
      </c>
      <c r="AV136" s="19">
        <f t="shared" si="212"/>
        <v>134608</v>
      </c>
      <c r="AW136" s="19">
        <f t="shared" si="213"/>
        <v>169384</v>
      </c>
      <c r="AX136" s="19" t="str">
        <f t="shared" si="214"/>
        <v>NA</v>
      </c>
      <c r="AY136" s="19" t="str">
        <f t="shared" si="215"/>
        <v>NA</v>
      </c>
      <c r="AZ136" s="19" t="str">
        <f t="shared" si="216"/>
        <v>NA</v>
      </c>
      <c r="BB136" s="50">
        <f t="shared" si="143"/>
        <v>173331</v>
      </c>
      <c r="BC136" s="50">
        <f t="shared" si="137"/>
        <v>169384</v>
      </c>
      <c r="BD136" s="50">
        <f t="shared" si="138"/>
        <v>170137</v>
      </c>
      <c r="BE136" s="50">
        <f t="shared" si="139"/>
        <v>173331</v>
      </c>
      <c r="BF136" s="50">
        <f t="shared" si="140"/>
        <v>167016</v>
      </c>
      <c r="BH136" s="49">
        <f t="shared" si="193"/>
        <v>173331</v>
      </c>
      <c r="BI136" s="49">
        <f t="shared" si="194"/>
        <v>169384</v>
      </c>
      <c r="BJ136" s="49">
        <f t="shared" si="195"/>
        <v>170137</v>
      </c>
      <c r="BK136" s="49">
        <f t="shared" si="196"/>
        <v>173331</v>
      </c>
      <c r="BL136" s="49">
        <f t="shared" si="197"/>
        <v>167016</v>
      </c>
      <c r="BN136" s="23" t="str">
        <f t="shared" si="141"/>
        <v>Media Armónica</v>
      </c>
      <c r="BO136" s="49">
        <f t="shared" si="142"/>
        <v>167016</v>
      </c>
      <c r="BQ136" s="48"/>
    </row>
    <row r="137" spans="2:69" ht="28.5" x14ac:dyDescent="0.25">
      <c r="B137" s="14">
        <v>129</v>
      </c>
      <c r="C137" s="38" t="s">
        <v>266</v>
      </c>
      <c r="D137" s="7" t="s">
        <v>230</v>
      </c>
      <c r="E137" s="7" t="s">
        <v>230</v>
      </c>
      <c r="F137" s="8" t="s">
        <v>42</v>
      </c>
      <c r="G137" s="27">
        <v>1</v>
      </c>
      <c r="H137" s="25">
        <v>1400000</v>
      </c>
      <c r="I137" s="9">
        <f t="shared" si="171"/>
        <v>1400000</v>
      </c>
      <c r="J137" s="25">
        <v>2000000</v>
      </c>
      <c r="K137" s="9">
        <f t="shared" si="221"/>
        <v>2000000</v>
      </c>
      <c r="L137" s="25">
        <v>1800000</v>
      </c>
      <c r="M137" s="9">
        <f t="shared" si="218"/>
        <v>1800000</v>
      </c>
      <c r="N137" s="25">
        <v>2000000</v>
      </c>
      <c r="O137" s="9">
        <f t="shared" si="219"/>
        <v>2000000</v>
      </c>
      <c r="P137" s="25">
        <v>1685804</v>
      </c>
      <c r="Q137" s="9">
        <f t="shared" si="220"/>
        <v>1685804</v>
      </c>
      <c r="R137" s="45">
        <v>113651</v>
      </c>
      <c r="S137" s="9">
        <f t="shared" si="189"/>
        <v>113651</v>
      </c>
      <c r="T137" s="25"/>
      <c r="U137" s="9">
        <f t="shared" si="190"/>
        <v>0</v>
      </c>
      <c r="V137" s="25"/>
      <c r="W137" s="9">
        <f t="shared" si="191"/>
        <v>0</v>
      </c>
      <c r="X137" s="25"/>
      <c r="Y137" s="9">
        <f t="shared" si="192"/>
        <v>0</v>
      </c>
      <c r="AA137" s="47">
        <f t="shared" si="126"/>
        <v>1400000</v>
      </c>
      <c r="AB137" s="47">
        <f t="shared" si="127"/>
        <v>2000000</v>
      </c>
      <c r="AC137" s="47">
        <f t="shared" si="128"/>
        <v>1800000</v>
      </c>
      <c r="AD137" s="47">
        <f t="shared" si="129"/>
        <v>2000000</v>
      </c>
      <c r="AE137" s="47">
        <f t="shared" si="130"/>
        <v>1685804</v>
      </c>
      <c r="AF137" s="47">
        <f t="shared" si="131"/>
        <v>113651</v>
      </c>
      <c r="AG137" s="18">
        <f t="shared" si="132"/>
        <v>0</v>
      </c>
      <c r="AH137" s="18">
        <f t="shared" si="133"/>
        <v>0</v>
      </c>
      <c r="AI137" s="18">
        <f t="shared" si="134"/>
        <v>0</v>
      </c>
      <c r="AJ137" s="26"/>
      <c r="AK137" s="18" cm="1">
        <f t="array" ref="AK137">+MIN(IF(AA137:AI137&gt;0,AA137:AI137))</f>
        <v>113651</v>
      </c>
      <c r="AL137" s="18" cm="1">
        <f t="array" ref="AL137">MAX(IF(AA137:AI137&gt;0,AA137:AI137))</f>
        <v>2000000</v>
      </c>
      <c r="AM137" s="19" cm="1">
        <f t="array" ref="AM137">AVERAGE(IF(AA137:AI137&gt;0,AA137:AI137))</f>
        <v>1499909.1666666667</v>
      </c>
      <c r="AN137" s="19" cm="1">
        <f t="array" ref="AN137">STDEVA(IF(AA137:AI137&gt;0,AA137:AI137))</f>
        <v>715050.57537391491</v>
      </c>
      <c r="AO137" s="19">
        <f t="shared" si="135"/>
        <v>784858.59129275184</v>
      </c>
      <c r="AP137" s="19">
        <f t="shared" si="136"/>
        <v>2214959.7420405815</v>
      </c>
      <c r="AQ137" s="26"/>
      <c r="AR137" s="19">
        <f t="shared" ref="AR137:AR150" si="222">IF(AA137&gt;$AO137,IF(AA137&lt;$AP137,AA137,"NA"),"NA")</f>
        <v>1400000</v>
      </c>
      <c r="AS137" s="19">
        <f t="shared" si="209"/>
        <v>2000000</v>
      </c>
      <c r="AT137" s="19">
        <f t="shared" si="210"/>
        <v>1800000</v>
      </c>
      <c r="AU137" s="19">
        <f t="shared" si="211"/>
        <v>2000000</v>
      </c>
      <c r="AV137" s="19">
        <f t="shared" si="212"/>
        <v>1685804</v>
      </c>
      <c r="AW137" s="19" t="str">
        <f t="shared" si="213"/>
        <v>NA</v>
      </c>
      <c r="AX137" s="19" t="str">
        <f t="shared" si="214"/>
        <v>NA</v>
      </c>
      <c r="AY137" s="19" t="str">
        <f t="shared" si="215"/>
        <v>NA</v>
      </c>
      <c r="AZ137" s="19" t="str">
        <f t="shared" si="216"/>
        <v>NA</v>
      </c>
      <c r="BB137" s="50">
        <f t="shared" si="143"/>
        <v>1777161</v>
      </c>
      <c r="BC137" s="50">
        <f t="shared" si="137"/>
        <v>1800000</v>
      </c>
      <c r="BD137" s="50">
        <f t="shared" si="138"/>
        <v>1762193</v>
      </c>
      <c r="BE137" s="50">
        <f t="shared" si="139"/>
        <v>1777161</v>
      </c>
      <c r="BF137" s="50">
        <f t="shared" si="140"/>
        <v>1746402</v>
      </c>
      <c r="BH137" s="49">
        <f t="shared" si="193"/>
        <v>1777161</v>
      </c>
      <c r="BI137" s="49">
        <f t="shared" si="194"/>
        <v>1800000</v>
      </c>
      <c r="BJ137" s="49">
        <f t="shared" si="195"/>
        <v>1762193</v>
      </c>
      <c r="BK137" s="49">
        <f t="shared" si="196"/>
        <v>1777161</v>
      </c>
      <c r="BL137" s="49">
        <f t="shared" si="197"/>
        <v>1746402</v>
      </c>
      <c r="BN137" s="23" t="str">
        <f t="shared" si="141"/>
        <v>Media Armónica</v>
      </c>
      <c r="BO137" s="49">
        <f t="shared" si="142"/>
        <v>1746402</v>
      </c>
      <c r="BQ137" s="48"/>
    </row>
    <row r="138" spans="2:69" ht="16.5" x14ac:dyDescent="0.25">
      <c r="B138" s="14">
        <v>130</v>
      </c>
      <c r="C138" s="39" t="s">
        <v>267</v>
      </c>
      <c r="D138" s="7" t="s">
        <v>230</v>
      </c>
      <c r="E138" s="7" t="s">
        <v>230</v>
      </c>
      <c r="F138" s="8" t="s">
        <v>42</v>
      </c>
      <c r="G138" s="27">
        <v>1</v>
      </c>
      <c r="H138" s="25">
        <v>23000</v>
      </c>
      <c r="I138" s="9">
        <f t="shared" si="171"/>
        <v>23000</v>
      </c>
      <c r="J138" s="25">
        <v>104000</v>
      </c>
      <c r="K138" s="9">
        <f>+G138*J138</f>
        <v>104000</v>
      </c>
      <c r="L138" s="25">
        <v>93600</v>
      </c>
      <c r="M138" s="9">
        <f>+G138*L138</f>
        <v>93600</v>
      </c>
      <c r="N138" s="25">
        <v>104000</v>
      </c>
      <c r="O138" s="9">
        <f>+G138*N138</f>
        <v>104000</v>
      </c>
      <c r="P138" s="25">
        <v>26293</v>
      </c>
      <c r="Q138" s="9">
        <f>+G138*P138</f>
        <v>26293</v>
      </c>
      <c r="R138" s="45">
        <v>22949</v>
      </c>
      <c r="S138" s="9">
        <f t="shared" si="189"/>
        <v>22949</v>
      </c>
      <c r="T138" s="25"/>
      <c r="U138" s="9">
        <f t="shared" si="190"/>
        <v>0</v>
      </c>
      <c r="V138" s="25"/>
      <c r="W138" s="9">
        <f t="shared" si="191"/>
        <v>0</v>
      </c>
      <c r="X138" s="25"/>
      <c r="Y138" s="9">
        <f t="shared" si="192"/>
        <v>0</v>
      </c>
      <c r="AA138" s="47">
        <f t="shared" si="126"/>
        <v>23000</v>
      </c>
      <c r="AB138" s="47">
        <f t="shared" si="127"/>
        <v>104000</v>
      </c>
      <c r="AC138" s="47">
        <f t="shared" si="128"/>
        <v>93600</v>
      </c>
      <c r="AD138" s="47">
        <f t="shared" si="129"/>
        <v>104000</v>
      </c>
      <c r="AE138" s="47">
        <f t="shared" si="130"/>
        <v>26293</v>
      </c>
      <c r="AF138" s="47">
        <f t="shared" si="131"/>
        <v>22949</v>
      </c>
      <c r="AG138" s="18">
        <f t="shared" si="132"/>
        <v>0</v>
      </c>
      <c r="AH138" s="18">
        <f t="shared" si="133"/>
        <v>0</v>
      </c>
      <c r="AI138" s="18">
        <f t="shared" si="134"/>
        <v>0</v>
      </c>
      <c r="AJ138" s="26"/>
      <c r="AK138" s="18" cm="1">
        <f t="array" ref="AK138">+MIN(IF(AA138:AI138&gt;0,AA138:AI138))</f>
        <v>22949</v>
      </c>
      <c r="AL138" s="18" cm="1">
        <f t="array" ref="AL138">MAX(IF(AA138:AI138&gt;0,AA138:AI138))</f>
        <v>104000</v>
      </c>
      <c r="AM138" s="19" cm="1">
        <f t="array" ref="AM138">AVERAGE(IF(AA138:AI138&gt;0,AA138:AI138))</f>
        <v>62307</v>
      </c>
      <c r="AN138" s="19" cm="1">
        <f t="array" ref="AN138">STDEVA(IF(AA138:AI138&gt;0,AA138:AI138))</f>
        <v>42064.153280435828</v>
      </c>
      <c r="AO138" s="19">
        <f t="shared" si="135"/>
        <v>20242.846719564172</v>
      </c>
      <c r="AP138" s="19">
        <f t="shared" si="136"/>
        <v>104371.15328043583</v>
      </c>
      <c r="AQ138" s="26"/>
      <c r="AR138" s="19">
        <f t="shared" si="222"/>
        <v>23000</v>
      </c>
      <c r="AS138" s="19">
        <f t="shared" si="209"/>
        <v>104000</v>
      </c>
      <c r="AT138" s="19">
        <f t="shared" si="210"/>
        <v>93600</v>
      </c>
      <c r="AU138" s="19">
        <f t="shared" si="211"/>
        <v>104000</v>
      </c>
      <c r="AV138" s="19">
        <f t="shared" si="212"/>
        <v>26293</v>
      </c>
      <c r="AW138" s="19">
        <f t="shared" si="213"/>
        <v>22949</v>
      </c>
      <c r="AX138" s="19" t="str">
        <f t="shared" si="214"/>
        <v>NA</v>
      </c>
      <c r="AY138" s="19" t="str">
        <f t="shared" si="215"/>
        <v>NA</v>
      </c>
      <c r="AZ138" s="19" t="str">
        <f t="shared" si="216"/>
        <v>NA</v>
      </c>
      <c r="BB138" s="50">
        <f t="shared" si="143"/>
        <v>62307</v>
      </c>
      <c r="BC138" s="50">
        <f t="shared" ref="BC138:BC150" si="223">ROUND(MEDIAN(AR138:AZ138),0)</f>
        <v>59947</v>
      </c>
      <c r="BD138" s="50">
        <f t="shared" ref="BD138:BD150" si="224">ROUND(GEOMEAN(AR138:AZ138),0)</f>
        <v>49122</v>
      </c>
      <c r="BE138" s="50">
        <f t="shared" ref="BE138:BE150" si="225">ROUND(TRIMMEAN(AR138:AZ138,$BE$5),0)</f>
        <v>62307</v>
      </c>
      <c r="BF138" s="50">
        <f t="shared" ref="BF138:BF150" si="226">ROUND(HARMEAN(AR138:AZ138),0)</f>
        <v>38710</v>
      </c>
      <c r="BH138" s="49">
        <f t="shared" si="193"/>
        <v>62307</v>
      </c>
      <c r="BI138" s="49">
        <f t="shared" si="194"/>
        <v>59947</v>
      </c>
      <c r="BJ138" s="49">
        <f t="shared" si="195"/>
        <v>49122</v>
      </c>
      <c r="BK138" s="49">
        <f t="shared" si="196"/>
        <v>62307</v>
      </c>
      <c r="BL138" s="49">
        <f t="shared" si="197"/>
        <v>38710</v>
      </c>
      <c r="BN138" s="23" t="str">
        <f t="shared" si="141"/>
        <v>Media Armónica</v>
      </c>
      <c r="BO138" s="49">
        <f t="shared" si="142"/>
        <v>38710</v>
      </c>
      <c r="BQ138" s="48"/>
    </row>
    <row r="139" spans="2:69" ht="28.5" x14ac:dyDescent="0.25">
      <c r="B139" s="14">
        <v>131</v>
      </c>
      <c r="C139" s="39" t="s">
        <v>268</v>
      </c>
      <c r="D139" s="7" t="s">
        <v>230</v>
      </c>
      <c r="E139" s="7" t="s">
        <v>230</v>
      </c>
      <c r="F139" s="8" t="s">
        <v>42</v>
      </c>
      <c r="G139" s="27">
        <v>1</v>
      </c>
      <c r="H139" s="25">
        <v>400000</v>
      </c>
      <c r="I139" s="9">
        <f t="shared" si="171"/>
        <v>400000</v>
      </c>
      <c r="J139" s="25">
        <v>504000</v>
      </c>
      <c r="K139" s="9">
        <f t="shared" ref="K139" si="227">+G139*J139</f>
        <v>504000</v>
      </c>
      <c r="L139" s="25">
        <v>453600</v>
      </c>
      <c r="M139" s="9">
        <f t="shared" ref="M139:M150" si="228">+G139*L139</f>
        <v>453600</v>
      </c>
      <c r="N139" s="25">
        <v>504000</v>
      </c>
      <c r="O139" s="9">
        <f t="shared" ref="O139:O150" si="229">+G139*N139</f>
        <v>504000</v>
      </c>
      <c r="P139" s="25">
        <v>423893</v>
      </c>
      <c r="Q139" s="9">
        <f t="shared" ref="Q139:Q150" si="230">+G139*P139</f>
        <v>423893</v>
      </c>
      <c r="R139" s="45">
        <v>469904</v>
      </c>
      <c r="S139" s="9">
        <f t="shared" si="189"/>
        <v>469904</v>
      </c>
      <c r="T139" s="25"/>
      <c r="U139" s="9">
        <f t="shared" si="190"/>
        <v>0</v>
      </c>
      <c r="V139" s="25"/>
      <c r="W139" s="9">
        <f t="shared" si="191"/>
        <v>0</v>
      </c>
      <c r="X139" s="25"/>
      <c r="Y139" s="9">
        <f t="shared" si="192"/>
        <v>0</v>
      </c>
      <c r="AA139" s="47">
        <f t="shared" si="126"/>
        <v>400000</v>
      </c>
      <c r="AB139" s="47">
        <f t="shared" si="127"/>
        <v>504000</v>
      </c>
      <c r="AC139" s="47">
        <f t="shared" si="128"/>
        <v>453600</v>
      </c>
      <c r="AD139" s="47">
        <f t="shared" si="129"/>
        <v>504000</v>
      </c>
      <c r="AE139" s="47">
        <f t="shared" si="130"/>
        <v>423893</v>
      </c>
      <c r="AF139" s="47">
        <f t="shared" si="131"/>
        <v>469904</v>
      </c>
      <c r="AG139" s="18">
        <f t="shared" si="132"/>
        <v>0</v>
      </c>
      <c r="AH139" s="18">
        <f t="shared" si="133"/>
        <v>0</v>
      </c>
      <c r="AI139" s="18">
        <f t="shared" si="134"/>
        <v>0</v>
      </c>
      <c r="AJ139" s="26"/>
      <c r="AK139" s="18" cm="1">
        <f t="array" ref="AK139">+MIN(IF(AA139:AI139&gt;0,AA139:AI139))</f>
        <v>400000</v>
      </c>
      <c r="AL139" s="18" cm="1">
        <f t="array" ref="AL139">MAX(IF(AA139:AI139&gt;0,AA139:AI139))</f>
        <v>504000</v>
      </c>
      <c r="AM139" s="19" cm="1">
        <f t="array" ref="AM139">AVERAGE(IF(AA139:AI139&gt;0,AA139:AI139))</f>
        <v>459232.83333333331</v>
      </c>
      <c r="AN139" s="19" cm="1">
        <f t="array" ref="AN139">STDEVA(IF(AA139:AI139&gt;0,AA139:AI139))</f>
        <v>42216.663527174511</v>
      </c>
      <c r="AO139" s="19">
        <f t="shared" si="135"/>
        <v>417016.16980615881</v>
      </c>
      <c r="AP139" s="19">
        <f t="shared" si="136"/>
        <v>501449.49686050782</v>
      </c>
      <c r="AQ139" s="26"/>
      <c r="AR139" s="19" t="str">
        <f t="shared" si="222"/>
        <v>NA</v>
      </c>
      <c r="AS139" s="19" t="str">
        <f t="shared" si="209"/>
        <v>NA</v>
      </c>
      <c r="AT139" s="19">
        <f t="shared" si="210"/>
        <v>453600</v>
      </c>
      <c r="AU139" s="19" t="str">
        <f t="shared" si="211"/>
        <v>NA</v>
      </c>
      <c r="AV139" s="19">
        <f t="shared" si="212"/>
        <v>423893</v>
      </c>
      <c r="AW139" s="19">
        <f t="shared" si="213"/>
        <v>469904</v>
      </c>
      <c r="AX139" s="19" t="str">
        <f t="shared" si="214"/>
        <v>NA</v>
      </c>
      <c r="AY139" s="19" t="str">
        <f t="shared" si="215"/>
        <v>NA</v>
      </c>
      <c r="AZ139" s="19" t="str">
        <f t="shared" si="216"/>
        <v>NA</v>
      </c>
      <c r="BB139" s="50">
        <f t="shared" ref="BB139:BB150" si="231">ROUND(AVERAGE(AR139:AZ139),0)</f>
        <v>449132</v>
      </c>
      <c r="BC139" s="50">
        <f t="shared" si="223"/>
        <v>453600</v>
      </c>
      <c r="BD139" s="50">
        <f t="shared" si="224"/>
        <v>448724</v>
      </c>
      <c r="BE139" s="50">
        <f t="shared" si="225"/>
        <v>449132</v>
      </c>
      <c r="BF139" s="50">
        <f t="shared" si="226"/>
        <v>448312</v>
      </c>
      <c r="BH139" s="49">
        <f t="shared" si="193"/>
        <v>449132</v>
      </c>
      <c r="BI139" s="49">
        <f t="shared" si="194"/>
        <v>453600</v>
      </c>
      <c r="BJ139" s="49">
        <f t="shared" si="195"/>
        <v>448724</v>
      </c>
      <c r="BK139" s="49">
        <f t="shared" si="196"/>
        <v>449132</v>
      </c>
      <c r="BL139" s="49">
        <f t="shared" si="197"/>
        <v>448312</v>
      </c>
      <c r="BN139" s="23" t="str">
        <f t="shared" si="141"/>
        <v>Media Armónica</v>
      </c>
      <c r="BO139" s="49">
        <f t="shared" si="142"/>
        <v>448312</v>
      </c>
      <c r="BQ139" s="48"/>
    </row>
    <row r="140" spans="2:69" ht="42.75" x14ac:dyDescent="0.25">
      <c r="B140" s="14">
        <v>132</v>
      </c>
      <c r="C140" s="39" t="s">
        <v>269</v>
      </c>
      <c r="D140" s="7" t="s">
        <v>230</v>
      </c>
      <c r="E140" s="7" t="s">
        <v>230</v>
      </c>
      <c r="F140" s="8" t="s">
        <v>42</v>
      </c>
      <c r="G140" s="27">
        <v>1</v>
      </c>
      <c r="H140" s="25">
        <v>900000</v>
      </c>
      <c r="I140" s="9">
        <f t="shared" si="171"/>
        <v>900000</v>
      </c>
      <c r="J140" s="25">
        <v>4800000</v>
      </c>
      <c r="K140" s="9">
        <f>+G140*J140</f>
        <v>4800000</v>
      </c>
      <c r="L140" s="25">
        <v>4320000</v>
      </c>
      <c r="M140" s="9">
        <f t="shared" si="228"/>
        <v>4320000</v>
      </c>
      <c r="N140" s="25">
        <v>4800000</v>
      </c>
      <c r="O140" s="9">
        <f t="shared" si="229"/>
        <v>4800000</v>
      </c>
      <c r="P140" s="25">
        <v>1064018</v>
      </c>
      <c r="Q140" s="9">
        <f t="shared" si="230"/>
        <v>1064018</v>
      </c>
      <c r="R140" s="45">
        <v>1612973</v>
      </c>
      <c r="S140" s="9">
        <f t="shared" si="189"/>
        <v>1612973</v>
      </c>
      <c r="T140" s="25"/>
      <c r="U140" s="9">
        <f t="shared" si="190"/>
        <v>0</v>
      </c>
      <c r="V140" s="25"/>
      <c r="W140" s="9">
        <f t="shared" si="191"/>
        <v>0</v>
      </c>
      <c r="X140" s="25"/>
      <c r="Y140" s="9">
        <f t="shared" si="192"/>
        <v>0</v>
      </c>
      <c r="AA140" s="47">
        <f t="shared" si="126"/>
        <v>900000</v>
      </c>
      <c r="AB140" s="47">
        <f t="shared" si="127"/>
        <v>4800000</v>
      </c>
      <c r="AC140" s="47">
        <f t="shared" si="128"/>
        <v>4320000</v>
      </c>
      <c r="AD140" s="47">
        <f t="shared" si="129"/>
        <v>4800000</v>
      </c>
      <c r="AE140" s="47">
        <f t="shared" si="130"/>
        <v>1064018</v>
      </c>
      <c r="AF140" s="47">
        <f t="shared" si="131"/>
        <v>1612973</v>
      </c>
      <c r="AG140" s="18">
        <f t="shared" si="132"/>
        <v>0</v>
      </c>
      <c r="AH140" s="18">
        <f t="shared" si="133"/>
        <v>0</v>
      </c>
      <c r="AI140" s="18">
        <f t="shared" si="134"/>
        <v>0</v>
      </c>
      <c r="AJ140" s="26"/>
      <c r="AK140" s="18" cm="1">
        <f t="array" ref="AK140">+MIN(IF(AA140:AI140&gt;0,AA140:AI140))</f>
        <v>900000</v>
      </c>
      <c r="AL140" s="18" cm="1">
        <f t="array" ref="AL140">MAX(IF(AA140:AI140&gt;0,AA140:AI140))</f>
        <v>4800000</v>
      </c>
      <c r="AM140" s="19" cm="1">
        <f t="array" ref="AM140">AVERAGE(IF(AA140:AI140&gt;0,AA140:AI140))</f>
        <v>2916165.1666666665</v>
      </c>
      <c r="AN140" s="19" cm="1">
        <f t="array" ref="AN140">STDEVA(IF(AA140:AI140&gt;0,AA140:AI140))</f>
        <v>1911130.583051448</v>
      </c>
      <c r="AO140" s="19">
        <f t="shared" si="135"/>
        <v>1005034.5836152185</v>
      </c>
      <c r="AP140" s="19">
        <f t="shared" si="136"/>
        <v>4827295.7497181147</v>
      </c>
      <c r="AQ140" s="26"/>
      <c r="AR140" s="19" t="str">
        <f t="shared" si="222"/>
        <v>NA</v>
      </c>
      <c r="AS140" s="19">
        <f t="shared" si="209"/>
        <v>4800000</v>
      </c>
      <c r="AT140" s="19">
        <f t="shared" si="210"/>
        <v>4320000</v>
      </c>
      <c r="AU140" s="19">
        <f t="shared" si="211"/>
        <v>4800000</v>
      </c>
      <c r="AV140" s="19">
        <f t="shared" si="212"/>
        <v>1064018</v>
      </c>
      <c r="AW140" s="19">
        <f t="shared" si="213"/>
        <v>1612973</v>
      </c>
      <c r="AX140" s="19" t="str">
        <f t="shared" si="214"/>
        <v>NA</v>
      </c>
      <c r="AY140" s="19" t="str">
        <f t="shared" si="215"/>
        <v>NA</v>
      </c>
      <c r="AZ140" s="19" t="str">
        <f t="shared" si="216"/>
        <v>NA</v>
      </c>
      <c r="BB140" s="50">
        <f t="shared" si="231"/>
        <v>3319398</v>
      </c>
      <c r="BC140" s="50">
        <f t="shared" si="223"/>
        <v>4320000</v>
      </c>
      <c r="BD140" s="50">
        <f t="shared" si="224"/>
        <v>2795815</v>
      </c>
      <c r="BE140" s="50">
        <f t="shared" si="225"/>
        <v>3319398</v>
      </c>
      <c r="BF140" s="50">
        <f t="shared" si="226"/>
        <v>2264539</v>
      </c>
      <c r="BH140" s="49">
        <f t="shared" si="193"/>
        <v>3319398</v>
      </c>
      <c r="BI140" s="49">
        <f t="shared" si="194"/>
        <v>4320000</v>
      </c>
      <c r="BJ140" s="49">
        <f t="shared" si="195"/>
        <v>2795815</v>
      </c>
      <c r="BK140" s="49">
        <f t="shared" si="196"/>
        <v>3319398</v>
      </c>
      <c r="BL140" s="49">
        <f t="shared" si="197"/>
        <v>2264539</v>
      </c>
      <c r="BN140" s="23" t="str">
        <f t="shared" si="141"/>
        <v>Media Armónica</v>
      </c>
      <c r="BO140" s="49">
        <f t="shared" si="142"/>
        <v>2264539</v>
      </c>
      <c r="BQ140" s="48"/>
    </row>
    <row r="141" spans="2:69" ht="42.75" x14ac:dyDescent="0.25">
      <c r="B141" s="14">
        <v>133</v>
      </c>
      <c r="C141" s="39" t="s">
        <v>270</v>
      </c>
      <c r="D141" s="7" t="s">
        <v>230</v>
      </c>
      <c r="E141" s="7" t="s">
        <v>230</v>
      </c>
      <c r="F141" s="8" t="s">
        <v>42</v>
      </c>
      <c r="G141" s="27">
        <v>1</v>
      </c>
      <c r="H141" s="25">
        <v>760000</v>
      </c>
      <c r="I141" s="9">
        <f t="shared" si="171"/>
        <v>760000</v>
      </c>
      <c r="J141" s="25">
        <v>4400000</v>
      </c>
      <c r="K141" s="9">
        <f t="shared" ref="K141:K150" si="232">+G141*J141</f>
        <v>4400000</v>
      </c>
      <c r="L141" s="25">
        <v>3960000</v>
      </c>
      <c r="M141" s="9">
        <f t="shared" si="228"/>
        <v>3960000</v>
      </c>
      <c r="N141" s="25">
        <v>4400000</v>
      </c>
      <c r="O141" s="9">
        <f t="shared" si="229"/>
        <v>4400000</v>
      </c>
      <c r="P141" s="25">
        <v>801986</v>
      </c>
      <c r="Q141" s="9">
        <f t="shared" si="230"/>
        <v>801986</v>
      </c>
      <c r="R141" s="45">
        <v>1147440</v>
      </c>
      <c r="S141" s="9">
        <f t="shared" si="189"/>
        <v>1147440</v>
      </c>
      <c r="T141" s="25"/>
      <c r="U141" s="9">
        <f t="shared" si="190"/>
        <v>0</v>
      </c>
      <c r="V141" s="25"/>
      <c r="W141" s="9">
        <f t="shared" si="191"/>
        <v>0</v>
      </c>
      <c r="X141" s="25"/>
      <c r="Y141" s="9">
        <f t="shared" si="192"/>
        <v>0</v>
      </c>
      <c r="AA141" s="47">
        <f t="shared" ref="AA141:AA150" si="233">+H141</f>
        <v>760000</v>
      </c>
      <c r="AB141" s="47">
        <f t="shared" ref="AB141:AB150" si="234">+J141</f>
        <v>4400000</v>
      </c>
      <c r="AC141" s="47">
        <f t="shared" ref="AC141:AC150" si="235">+L141</f>
        <v>3960000</v>
      </c>
      <c r="AD141" s="47">
        <f t="shared" ref="AD141:AD150" si="236">+N141</f>
        <v>4400000</v>
      </c>
      <c r="AE141" s="47">
        <f t="shared" ref="AE141:AE150" si="237">+P141</f>
        <v>801986</v>
      </c>
      <c r="AF141" s="47">
        <f t="shared" ref="AF141:AF150" si="238">+R141</f>
        <v>1147440</v>
      </c>
      <c r="AG141" s="18">
        <f t="shared" ref="AG141:AG150" si="239">+T141</f>
        <v>0</v>
      </c>
      <c r="AH141" s="18">
        <f t="shared" ref="AH141:AH150" si="240">+V141</f>
        <v>0</v>
      </c>
      <c r="AI141" s="18">
        <f t="shared" ref="AI141:AI150" si="241">+X141</f>
        <v>0</v>
      </c>
      <c r="AJ141" s="26"/>
      <c r="AK141" s="18" cm="1">
        <f t="array" ref="AK141">+MIN(IF(AA141:AI141&gt;0,AA141:AI141))</f>
        <v>760000</v>
      </c>
      <c r="AL141" s="18" cm="1">
        <f t="array" ref="AL141">MAX(IF(AA141:AI141&gt;0,AA141:AI141))</f>
        <v>4400000</v>
      </c>
      <c r="AM141" s="19" cm="1">
        <f t="array" ref="AM141">AVERAGE(IF(AA141:AI141&gt;0,AA141:AI141))</f>
        <v>2578237.6666666665</v>
      </c>
      <c r="AN141" s="19" cm="1">
        <f t="array" ref="AN141">STDEVA(IF(AA141:AI141&gt;0,AA141:AI141))</f>
        <v>1846897.0357268613</v>
      </c>
      <c r="AO141" s="19">
        <f t="shared" ref="AO141:AO150" si="242">+AM141-AN141</f>
        <v>731340.63093980518</v>
      </c>
      <c r="AP141" s="19">
        <f t="shared" ref="AP141:AP150" si="243">+AM141+AN141</f>
        <v>4425134.7023935281</v>
      </c>
      <c r="AQ141" s="26"/>
      <c r="AR141" s="19">
        <f t="shared" si="222"/>
        <v>760000</v>
      </c>
      <c r="AS141" s="19">
        <f t="shared" si="209"/>
        <v>4400000</v>
      </c>
      <c r="AT141" s="19">
        <f t="shared" si="210"/>
        <v>3960000</v>
      </c>
      <c r="AU141" s="19">
        <f t="shared" si="211"/>
        <v>4400000</v>
      </c>
      <c r="AV141" s="19">
        <f t="shared" si="212"/>
        <v>801986</v>
      </c>
      <c r="AW141" s="19">
        <f t="shared" si="213"/>
        <v>1147440</v>
      </c>
      <c r="AX141" s="19" t="str">
        <f t="shared" si="214"/>
        <v>NA</v>
      </c>
      <c r="AY141" s="19" t="str">
        <f t="shared" si="215"/>
        <v>NA</v>
      </c>
      <c r="AZ141" s="19" t="str">
        <f t="shared" si="216"/>
        <v>NA</v>
      </c>
      <c r="BB141" s="50">
        <f t="shared" si="231"/>
        <v>2578238</v>
      </c>
      <c r="BC141" s="50">
        <f t="shared" si="223"/>
        <v>2553720</v>
      </c>
      <c r="BD141" s="50">
        <f t="shared" si="224"/>
        <v>1941863</v>
      </c>
      <c r="BE141" s="50">
        <f t="shared" si="225"/>
        <v>2578238</v>
      </c>
      <c r="BF141" s="50">
        <f t="shared" si="226"/>
        <v>1448831</v>
      </c>
      <c r="BH141" s="49">
        <f t="shared" si="193"/>
        <v>2578238</v>
      </c>
      <c r="BI141" s="49">
        <f t="shared" si="194"/>
        <v>2553720</v>
      </c>
      <c r="BJ141" s="49">
        <f t="shared" si="195"/>
        <v>1941863</v>
      </c>
      <c r="BK141" s="49">
        <f t="shared" si="196"/>
        <v>2578238</v>
      </c>
      <c r="BL141" s="49">
        <f t="shared" si="197"/>
        <v>1448831</v>
      </c>
      <c r="BN141" s="23" t="str">
        <f t="shared" ref="BN141:BN150" si="244">_xlfn.XLOOKUP(BO141,BH141:BL141,$BH$9:$BL$9,0)</f>
        <v>Media Armónica</v>
      </c>
      <c r="BO141" s="49">
        <f t="shared" ref="BO141:BO150" si="245">+MIN(BH141:BL141)</f>
        <v>1448831</v>
      </c>
      <c r="BQ141" s="48"/>
    </row>
    <row r="142" spans="2:69" ht="42.75" x14ac:dyDescent="0.25">
      <c r="B142" s="14">
        <v>134</v>
      </c>
      <c r="C142" s="39" t="s">
        <v>271</v>
      </c>
      <c r="D142" s="7" t="s">
        <v>230</v>
      </c>
      <c r="E142" s="7" t="s">
        <v>230</v>
      </c>
      <c r="F142" s="8" t="s">
        <v>42</v>
      </c>
      <c r="G142" s="27">
        <v>1</v>
      </c>
      <c r="H142" s="25">
        <v>870000</v>
      </c>
      <c r="I142" s="9">
        <f t="shared" si="171"/>
        <v>870000</v>
      </c>
      <c r="J142" s="25">
        <v>3600000</v>
      </c>
      <c r="K142" s="9">
        <f t="shared" si="232"/>
        <v>3600000</v>
      </c>
      <c r="L142" s="25">
        <v>3240000</v>
      </c>
      <c r="M142" s="9">
        <f t="shared" si="228"/>
        <v>3240000</v>
      </c>
      <c r="N142" s="25">
        <v>3600000</v>
      </c>
      <c r="O142" s="9">
        <f t="shared" si="229"/>
        <v>3600000</v>
      </c>
      <c r="P142" s="25">
        <v>1013291</v>
      </c>
      <c r="Q142" s="9">
        <f t="shared" si="230"/>
        <v>1013291</v>
      </c>
      <c r="R142" s="45">
        <v>1420640</v>
      </c>
      <c r="S142" s="9">
        <f t="shared" si="189"/>
        <v>1420640</v>
      </c>
      <c r="T142" s="25"/>
      <c r="U142" s="9">
        <f t="shared" si="190"/>
        <v>0</v>
      </c>
      <c r="V142" s="25"/>
      <c r="W142" s="9">
        <f t="shared" si="191"/>
        <v>0</v>
      </c>
      <c r="X142" s="25"/>
      <c r="Y142" s="9">
        <f t="shared" si="192"/>
        <v>0</v>
      </c>
      <c r="AA142" s="47">
        <f t="shared" si="233"/>
        <v>870000</v>
      </c>
      <c r="AB142" s="47">
        <f t="shared" si="234"/>
        <v>3600000</v>
      </c>
      <c r="AC142" s="47">
        <f t="shared" si="235"/>
        <v>3240000</v>
      </c>
      <c r="AD142" s="47">
        <f t="shared" si="236"/>
        <v>3600000</v>
      </c>
      <c r="AE142" s="47">
        <f t="shared" si="237"/>
        <v>1013291</v>
      </c>
      <c r="AF142" s="47">
        <f t="shared" si="238"/>
        <v>1420640</v>
      </c>
      <c r="AG142" s="18">
        <f t="shared" si="239"/>
        <v>0</v>
      </c>
      <c r="AH142" s="18">
        <f t="shared" si="240"/>
        <v>0</v>
      </c>
      <c r="AI142" s="18">
        <f t="shared" si="241"/>
        <v>0</v>
      </c>
      <c r="AJ142" s="26"/>
      <c r="AK142" s="18" cm="1">
        <f t="array" ref="AK142">+MIN(IF(AA142:AI142&gt;0,AA142:AI142))</f>
        <v>870000</v>
      </c>
      <c r="AL142" s="18" cm="1">
        <f t="array" ref="AL142">MAX(IF(AA142:AI142&gt;0,AA142:AI142))</f>
        <v>3600000</v>
      </c>
      <c r="AM142" s="19" cm="1">
        <f t="array" ref="AM142">AVERAGE(IF(AA142:AI142&gt;0,AA142:AI142))</f>
        <v>2290655.1666666665</v>
      </c>
      <c r="AN142" s="19" cm="1">
        <f t="array" ref="AN142">STDEVA(IF(AA142:AI142&gt;0,AA142:AI142))</f>
        <v>1321882.756133904</v>
      </c>
      <c r="AO142" s="19">
        <f t="shared" si="242"/>
        <v>968772.41053276253</v>
      </c>
      <c r="AP142" s="19">
        <f t="shared" si="243"/>
        <v>3612537.9228005707</v>
      </c>
      <c r="AQ142" s="26"/>
      <c r="AR142" s="19" t="str">
        <f t="shared" si="222"/>
        <v>NA</v>
      </c>
      <c r="AS142" s="19">
        <f t="shared" si="209"/>
        <v>3600000</v>
      </c>
      <c r="AT142" s="19">
        <f t="shared" si="210"/>
        <v>3240000</v>
      </c>
      <c r="AU142" s="19">
        <f t="shared" si="211"/>
        <v>3600000</v>
      </c>
      <c r="AV142" s="19">
        <f t="shared" si="212"/>
        <v>1013291</v>
      </c>
      <c r="AW142" s="19">
        <f t="shared" si="213"/>
        <v>1420640</v>
      </c>
      <c r="AX142" s="19" t="str">
        <f t="shared" si="214"/>
        <v>NA</v>
      </c>
      <c r="AY142" s="19" t="str">
        <f t="shared" si="215"/>
        <v>NA</v>
      </c>
      <c r="AZ142" s="19" t="str">
        <f t="shared" si="216"/>
        <v>NA</v>
      </c>
      <c r="BB142" s="50">
        <f t="shared" si="231"/>
        <v>2574786</v>
      </c>
      <c r="BC142" s="50">
        <f t="shared" si="223"/>
        <v>3240000</v>
      </c>
      <c r="BD142" s="50">
        <f t="shared" si="224"/>
        <v>2271296</v>
      </c>
      <c r="BE142" s="50">
        <f t="shared" si="225"/>
        <v>2574786</v>
      </c>
      <c r="BF142" s="50">
        <f t="shared" si="226"/>
        <v>1956956</v>
      </c>
      <c r="BH142" s="49">
        <f t="shared" si="193"/>
        <v>2574786</v>
      </c>
      <c r="BI142" s="49">
        <f t="shared" si="194"/>
        <v>3240000</v>
      </c>
      <c r="BJ142" s="49">
        <f t="shared" si="195"/>
        <v>2271296</v>
      </c>
      <c r="BK142" s="49">
        <f t="shared" si="196"/>
        <v>2574786</v>
      </c>
      <c r="BL142" s="49">
        <f t="shared" si="197"/>
        <v>1956956</v>
      </c>
      <c r="BN142" s="23" t="str">
        <f t="shared" si="244"/>
        <v>Media Armónica</v>
      </c>
      <c r="BO142" s="49">
        <f t="shared" si="245"/>
        <v>1956956</v>
      </c>
      <c r="BQ142" s="48"/>
    </row>
    <row r="143" spans="2:69" ht="42.75" x14ac:dyDescent="0.25">
      <c r="B143" s="14">
        <v>135</v>
      </c>
      <c r="C143" s="39" t="s">
        <v>272</v>
      </c>
      <c r="D143" s="7" t="s">
        <v>230</v>
      </c>
      <c r="E143" s="7" t="s">
        <v>230</v>
      </c>
      <c r="F143" s="8" t="s">
        <v>42</v>
      </c>
      <c r="G143" s="27">
        <v>1</v>
      </c>
      <c r="H143" s="25">
        <v>900000</v>
      </c>
      <c r="I143" s="9">
        <f t="shared" si="171"/>
        <v>900000</v>
      </c>
      <c r="J143" s="25">
        <v>600000</v>
      </c>
      <c r="K143" s="9">
        <f t="shared" si="232"/>
        <v>600000</v>
      </c>
      <c r="L143" s="25">
        <v>540000</v>
      </c>
      <c r="M143" s="9">
        <f t="shared" si="228"/>
        <v>540000</v>
      </c>
      <c r="N143" s="25">
        <v>600000</v>
      </c>
      <c r="O143" s="9">
        <f t="shared" si="229"/>
        <v>600000</v>
      </c>
      <c r="P143" s="25">
        <v>1067812</v>
      </c>
      <c r="Q143" s="9">
        <f t="shared" si="230"/>
        <v>1067812</v>
      </c>
      <c r="R143" s="45"/>
      <c r="S143" s="9">
        <f t="shared" si="189"/>
        <v>0</v>
      </c>
      <c r="T143" s="25"/>
      <c r="U143" s="9">
        <f t="shared" si="190"/>
        <v>0</v>
      </c>
      <c r="V143" s="25"/>
      <c r="W143" s="9">
        <f t="shared" si="191"/>
        <v>0</v>
      </c>
      <c r="X143" s="25"/>
      <c r="Y143" s="9">
        <f t="shared" si="192"/>
        <v>0</v>
      </c>
      <c r="AA143" s="47">
        <f t="shared" si="233"/>
        <v>900000</v>
      </c>
      <c r="AB143" s="47">
        <f t="shared" si="234"/>
        <v>600000</v>
      </c>
      <c r="AC143" s="47">
        <f t="shared" si="235"/>
        <v>540000</v>
      </c>
      <c r="AD143" s="47">
        <f t="shared" si="236"/>
        <v>600000</v>
      </c>
      <c r="AE143" s="47">
        <f t="shared" si="237"/>
        <v>1067812</v>
      </c>
      <c r="AF143" s="47">
        <f t="shared" si="238"/>
        <v>0</v>
      </c>
      <c r="AG143" s="18">
        <f t="shared" si="239"/>
        <v>0</v>
      </c>
      <c r="AH143" s="18">
        <f t="shared" si="240"/>
        <v>0</v>
      </c>
      <c r="AI143" s="18">
        <f t="shared" si="241"/>
        <v>0</v>
      </c>
      <c r="AJ143" s="26"/>
      <c r="AK143" s="18" cm="1">
        <f t="array" ref="AK143">+MIN(IF(AA143:AI143&gt;0,AA143:AI143))</f>
        <v>540000</v>
      </c>
      <c r="AL143" s="18" cm="1">
        <f t="array" ref="AL143">MAX(IF(AA143:AI143&gt;0,AA143:AI143))</f>
        <v>1067812</v>
      </c>
      <c r="AM143" s="19" cm="1">
        <f t="array" ref="AM143">AVERAGE(IF(AA143:AI143&gt;0,AA143:AI143))</f>
        <v>741562.4</v>
      </c>
      <c r="AN143" s="19" cm="1">
        <f t="array" ref="AN143">STDEVA(IF(AA143:AI143&gt;0,AA143:AI143))</f>
        <v>230352.17704376063</v>
      </c>
      <c r="AO143" s="19">
        <f t="shared" si="242"/>
        <v>511210.22295623936</v>
      </c>
      <c r="AP143" s="19">
        <f t="shared" si="243"/>
        <v>971914.57704376068</v>
      </c>
      <c r="AQ143" s="26"/>
      <c r="AR143" s="19">
        <f t="shared" si="222"/>
        <v>900000</v>
      </c>
      <c r="AS143" s="19">
        <f t="shared" si="209"/>
        <v>600000</v>
      </c>
      <c r="AT143" s="19">
        <f t="shared" si="210"/>
        <v>540000</v>
      </c>
      <c r="AU143" s="19">
        <f t="shared" si="211"/>
        <v>600000</v>
      </c>
      <c r="AV143" s="19" t="str">
        <f t="shared" si="212"/>
        <v>NA</v>
      </c>
      <c r="AW143" s="19" t="str">
        <f t="shared" si="213"/>
        <v>NA</v>
      </c>
      <c r="AX143" s="19" t="str">
        <f t="shared" si="214"/>
        <v>NA</v>
      </c>
      <c r="AY143" s="19" t="str">
        <f t="shared" si="215"/>
        <v>NA</v>
      </c>
      <c r="AZ143" s="19" t="str">
        <f t="shared" si="216"/>
        <v>NA</v>
      </c>
      <c r="BB143" s="50">
        <f t="shared" si="231"/>
        <v>660000</v>
      </c>
      <c r="BC143" s="50">
        <f t="shared" si="223"/>
        <v>600000</v>
      </c>
      <c r="BD143" s="50">
        <f t="shared" si="224"/>
        <v>646747</v>
      </c>
      <c r="BE143" s="50">
        <f t="shared" si="225"/>
        <v>660000</v>
      </c>
      <c r="BF143" s="50">
        <f t="shared" si="226"/>
        <v>635294</v>
      </c>
      <c r="BH143" s="49">
        <f t="shared" si="193"/>
        <v>660000</v>
      </c>
      <c r="BI143" s="49">
        <f t="shared" si="194"/>
        <v>600000</v>
      </c>
      <c r="BJ143" s="49">
        <f t="shared" si="195"/>
        <v>646747</v>
      </c>
      <c r="BK143" s="49">
        <f t="shared" si="196"/>
        <v>660000</v>
      </c>
      <c r="BL143" s="49">
        <f t="shared" si="197"/>
        <v>635294</v>
      </c>
      <c r="BN143" s="23" t="str">
        <f t="shared" si="244"/>
        <v>Mediana estadística</v>
      </c>
      <c r="BO143" s="49">
        <f t="shared" si="245"/>
        <v>600000</v>
      </c>
      <c r="BQ143" s="48"/>
    </row>
    <row r="144" spans="2:69" ht="28.5" x14ac:dyDescent="0.25">
      <c r="B144" s="14">
        <v>136</v>
      </c>
      <c r="C144" s="39" t="s">
        <v>273</v>
      </c>
      <c r="D144" s="7" t="s">
        <v>230</v>
      </c>
      <c r="E144" s="7" t="s">
        <v>230</v>
      </c>
      <c r="F144" s="8" t="s">
        <v>42</v>
      </c>
      <c r="G144" s="27">
        <v>1</v>
      </c>
      <c r="H144" s="25">
        <v>450000</v>
      </c>
      <c r="I144" s="9">
        <f t="shared" si="171"/>
        <v>450000</v>
      </c>
      <c r="J144" s="25">
        <v>400000</v>
      </c>
      <c r="K144" s="9">
        <f t="shared" si="232"/>
        <v>400000</v>
      </c>
      <c r="L144" s="25">
        <v>360000</v>
      </c>
      <c r="M144" s="9">
        <f t="shared" si="228"/>
        <v>360000</v>
      </c>
      <c r="N144" s="25">
        <v>400000</v>
      </c>
      <c r="O144" s="9">
        <f t="shared" si="229"/>
        <v>400000</v>
      </c>
      <c r="P144" s="25">
        <v>558498</v>
      </c>
      <c r="Q144" s="9">
        <f t="shared" si="230"/>
        <v>558498</v>
      </c>
      <c r="R144" s="45"/>
      <c r="S144" s="9">
        <f t="shared" si="189"/>
        <v>0</v>
      </c>
      <c r="T144" s="25"/>
      <c r="U144" s="9">
        <f t="shared" si="190"/>
        <v>0</v>
      </c>
      <c r="V144" s="25"/>
      <c r="W144" s="9">
        <f t="shared" si="191"/>
        <v>0</v>
      </c>
      <c r="X144" s="25"/>
      <c r="Y144" s="9">
        <f t="shared" si="192"/>
        <v>0</v>
      </c>
      <c r="AA144" s="47">
        <f t="shared" si="233"/>
        <v>450000</v>
      </c>
      <c r="AB144" s="47">
        <f t="shared" si="234"/>
        <v>400000</v>
      </c>
      <c r="AC144" s="47">
        <f t="shared" si="235"/>
        <v>360000</v>
      </c>
      <c r="AD144" s="47">
        <f t="shared" si="236"/>
        <v>400000</v>
      </c>
      <c r="AE144" s="47">
        <f t="shared" si="237"/>
        <v>558498</v>
      </c>
      <c r="AF144" s="47">
        <f t="shared" si="238"/>
        <v>0</v>
      </c>
      <c r="AG144" s="18">
        <f t="shared" si="239"/>
        <v>0</v>
      </c>
      <c r="AH144" s="18">
        <f t="shared" si="240"/>
        <v>0</v>
      </c>
      <c r="AI144" s="18">
        <f t="shared" si="241"/>
        <v>0</v>
      </c>
      <c r="AJ144" s="26"/>
      <c r="AK144" s="18" cm="1">
        <f t="array" ref="AK144">+MIN(IF(AA144:AI144&gt;0,AA144:AI144))</f>
        <v>360000</v>
      </c>
      <c r="AL144" s="18" cm="1">
        <f t="array" ref="AL144">MAX(IF(AA144:AI144&gt;0,AA144:AI144))</f>
        <v>558498</v>
      </c>
      <c r="AM144" s="19" cm="1">
        <f t="array" ref="AM144">AVERAGE(IF(AA144:AI144&gt;0,AA144:AI144))</f>
        <v>433699.6</v>
      </c>
      <c r="AN144" s="19" cm="1">
        <f t="array" ref="AN144">STDEVA(IF(AA144:AI144&gt;0,AA144:AI144))</f>
        <v>76719.131908540177</v>
      </c>
      <c r="AO144" s="19">
        <f t="shared" si="242"/>
        <v>356980.46809145983</v>
      </c>
      <c r="AP144" s="19">
        <f t="shared" si="243"/>
        <v>510418.73190854013</v>
      </c>
      <c r="AQ144" s="26"/>
      <c r="AR144" s="19">
        <f t="shared" si="222"/>
        <v>450000</v>
      </c>
      <c r="AS144" s="19">
        <f t="shared" si="209"/>
        <v>400000</v>
      </c>
      <c r="AT144" s="19">
        <f t="shared" si="210"/>
        <v>360000</v>
      </c>
      <c r="AU144" s="19">
        <f t="shared" si="211"/>
        <v>400000</v>
      </c>
      <c r="AV144" s="19" t="str">
        <f t="shared" si="212"/>
        <v>NA</v>
      </c>
      <c r="AW144" s="19" t="str">
        <f t="shared" si="213"/>
        <v>NA</v>
      </c>
      <c r="AX144" s="19" t="str">
        <f t="shared" si="214"/>
        <v>NA</v>
      </c>
      <c r="AY144" s="19" t="str">
        <f t="shared" si="215"/>
        <v>NA</v>
      </c>
      <c r="AZ144" s="19" t="str">
        <f t="shared" si="216"/>
        <v>NA</v>
      </c>
      <c r="BB144" s="50">
        <f t="shared" si="231"/>
        <v>402500</v>
      </c>
      <c r="BC144" s="50">
        <f t="shared" si="223"/>
        <v>400000</v>
      </c>
      <c r="BD144" s="50">
        <f t="shared" si="224"/>
        <v>401244</v>
      </c>
      <c r="BE144" s="50">
        <f t="shared" si="225"/>
        <v>402500</v>
      </c>
      <c r="BF144" s="50">
        <f t="shared" si="226"/>
        <v>400000</v>
      </c>
      <c r="BH144" s="49">
        <f t="shared" si="193"/>
        <v>402500</v>
      </c>
      <c r="BI144" s="49">
        <f t="shared" si="194"/>
        <v>400000</v>
      </c>
      <c r="BJ144" s="49">
        <f t="shared" si="195"/>
        <v>401244</v>
      </c>
      <c r="BK144" s="49">
        <f t="shared" si="196"/>
        <v>402500</v>
      </c>
      <c r="BL144" s="49">
        <f t="shared" si="197"/>
        <v>400000</v>
      </c>
      <c r="BN144" s="23" t="str">
        <f t="shared" si="244"/>
        <v>Mediana estadística</v>
      </c>
      <c r="BO144" s="49">
        <f t="shared" si="245"/>
        <v>400000</v>
      </c>
      <c r="BQ144" s="48"/>
    </row>
    <row r="145" spans="1:69" ht="28.5" x14ac:dyDescent="0.25">
      <c r="B145" s="14">
        <v>137</v>
      </c>
      <c r="C145" s="39" t="s">
        <v>274</v>
      </c>
      <c r="D145" s="7" t="s">
        <v>230</v>
      </c>
      <c r="E145" s="7" t="s">
        <v>230</v>
      </c>
      <c r="F145" s="8" t="s">
        <v>42</v>
      </c>
      <c r="G145" s="27">
        <v>1</v>
      </c>
      <c r="H145" s="25">
        <v>90000</v>
      </c>
      <c r="I145" s="9">
        <f t="shared" si="171"/>
        <v>90000</v>
      </c>
      <c r="J145" s="25">
        <v>2400000</v>
      </c>
      <c r="K145" s="9">
        <f t="shared" si="232"/>
        <v>2400000</v>
      </c>
      <c r="L145" s="25">
        <v>2160000</v>
      </c>
      <c r="M145" s="9">
        <f t="shared" si="228"/>
        <v>2160000</v>
      </c>
      <c r="N145" s="25">
        <v>2400000</v>
      </c>
      <c r="O145" s="9">
        <f t="shared" si="229"/>
        <v>2400000</v>
      </c>
      <c r="P145" s="25">
        <v>112316</v>
      </c>
      <c r="Q145" s="9">
        <f t="shared" si="230"/>
        <v>112316</v>
      </c>
      <c r="R145" s="45"/>
      <c r="S145" s="9">
        <f t="shared" si="189"/>
        <v>0</v>
      </c>
      <c r="T145" s="25"/>
      <c r="U145" s="9">
        <f t="shared" si="190"/>
        <v>0</v>
      </c>
      <c r="V145" s="25"/>
      <c r="W145" s="9">
        <f t="shared" si="191"/>
        <v>0</v>
      </c>
      <c r="X145" s="25"/>
      <c r="Y145" s="9">
        <f t="shared" si="192"/>
        <v>0</v>
      </c>
      <c r="AA145" s="47">
        <f t="shared" si="233"/>
        <v>90000</v>
      </c>
      <c r="AB145" s="47">
        <f t="shared" si="234"/>
        <v>2400000</v>
      </c>
      <c r="AC145" s="47">
        <f t="shared" si="235"/>
        <v>2160000</v>
      </c>
      <c r="AD145" s="47">
        <f t="shared" si="236"/>
        <v>2400000</v>
      </c>
      <c r="AE145" s="47">
        <f t="shared" si="237"/>
        <v>112316</v>
      </c>
      <c r="AF145" s="47">
        <f t="shared" si="238"/>
        <v>0</v>
      </c>
      <c r="AG145" s="18">
        <f t="shared" si="239"/>
        <v>0</v>
      </c>
      <c r="AH145" s="18">
        <f t="shared" si="240"/>
        <v>0</v>
      </c>
      <c r="AI145" s="18">
        <f t="shared" si="241"/>
        <v>0</v>
      </c>
      <c r="AJ145" s="26"/>
      <c r="AK145" s="18" cm="1">
        <f t="array" ref="AK145">+MIN(IF(AA145:AI145&gt;0,AA145:AI145))</f>
        <v>90000</v>
      </c>
      <c r="AL145" s="18" cm="1">
        <f t="array" ref="AL145">MAX(IF(AA145:AI145&gt;0,AA145:AI145))</f>
        <v>2400000</v>
      </c>
      <c r="AM145" s="19" cm="1">
        <f t="array" ref="AM145">AVERAGE(IF(AA145:AI145&gt;0,AA145:AI145))</f>
        <v>1432463.2</v>
      </c>
      <c r="AN145" s="19" cm="1">
        <f t="array" ref="AN145">STDEVA(IF(AA145:AI145&gt;0,AA145:AI145))</f>
        <v>1219278.555856372</v>
      </c>
      <c r="AO145" s="19">
        <f t="shared" si="242"/>
        <v>213184.64414362796</v>
      </c>
      <c r="AP145" s="19">
        <f t="shared" si="243"/>
        <v>2651741.755856372</v>
      </c>
      <c r="AQ145" s="26"/>
      <c r="AR145" s="19" t="str">
        <f t="shared" si="222"/>
        <v>NA</v>
      </c>
      <c r="AS145" s="19">
        <f t="shared" si="209"/>
        <v>2400000</v>
      </c>
      <c r="AT145" s="19">
        <f t="shared" si="210"/>
        <v>2160000</v>
      </c>
      <c r="AU145" s="19">
        <f t="shared" si="211"/>
        <v>2400000</v>
      </c>
      <c r="AV145" s="19" t="str">
        <f t="shared" si="212"/>
        <v>NA</v>
      </c>
      <c r="AW145" s="19" t="str">
        <f t="shared" si="213"/>
        <v>NA</v>
      </c>
      <c r="AX145" s="19" t="str">
        <f t="shared" si="214"/>
        <v>NA</v>
      </c>
      <c r="AY145" s="19" t="str">
        <f t="shared" si="215"/>
        <v>NA</v>
      </c>
      <c r="AZ145" s="19" t="str">
        <f t="shared" si="216"/>
        <v>NA</v>
      </c>
      <c r="BB145" s="50">
        <f t="shared" si="231"/>
        <v>2320000</v>
      </c>
      <c r="BC145" s="50">
        <f t="shared" si="223"/>
        <v>2400000</v>
      </c>
      <c r="BD145" s="50">
        <f t="shared" si="224"/>
        <v>2317175</v>
      </c>
      <c r="BE145" s="50">
        <f t="shared" si="225"/>
        <v>2320000</v>
      </c>
      <c r="BF145" s="50">
        <f t="shared" si="226"/>
        <v>2314286</v>
      </c>
      <c r="BH145" s="49">
        <f t="shared" si="193"/>
        <v>2320000</v>
      </c>
      <c r="BI145" s="49">
        <f t="shared" si="194"/>
        <v>2400000</v>
      </c>
      <c r="BJ145" s="49">
        <f t="shared" si="195"/>
        <v>2317175</v>
      </c>
      <c r="BK145" s="49">
        <f t="shared" si="196"/>
        <v>2320000</v>
      </c>
      <c r="BL145" s="49">
        <f t="shared" si="197"/>
        <v>2314286</v>
      </c>
      <c r="BN145" s="23" t="str">
        <f t="shared" si="244"/>
        <v>Media Armónica</v>
      </c>
      <c r="BO145" s="49">
        <f t="shared" si="245"/>
        <v>2314286</v>
      </c>
      <c r="BQ145" s="48"/>
    </row>
    <row r="146" spans="1:69" ht="16.5" x14ac:dyDescent="0.25">
      <c r="B146" s="14">
        <v>138</v>
      </c>
      <c r="C146" s="38" t="s">
        <v>275</v>
      </c>
      <c r="D146" s="7" t="s">
        <v>230</v>
      </c>
      <c r="E146" s="7" t="s">
        <v>230</v>
      </c>
      <c r="F146" s="8" t="s">
        <v>42</v>
      </c>
      <c r="G146" s="27">
        <v>1</v>
      </c>
      <c r="H146" s="25">
        <v>7900</v>
      </c>
      <c r="I146" s="9">
        <f t="shared" si="171"/>
        <v>7900</v>
      </c>
      <c r="J146" s="25">
        <v>56000</v>
      </c>
      <c r="K146" s="9">
        <f t="shared" si="232"/>
        <v>56000</v>
      </c>
      <c r="L146" s="25">
        <v>50400</v>
      </c>
      <c r="M146" s="9">
        <f t="shared" si="228"/>
        <v>50400</v>
      </c>
      <c r="N146" s="25">
        <v>56000</v>
      </c>
      <c r="O146" s="9">
        <f t="shared" si="229"/>
        <v>56000</v>
      </c>
      <c r="P146" s="25">
        <v>9444</v>
      </c>
      <c r="Q146" s="9">
        <f t="shared" si="230"/>
        <v>9444</v>
      </c>
      <c r="R146" s="45"/>
      <c r="S146" s="9">
        <f t="shared" si="189"/>
        <v>0</v>
      </c>
      <c r="T146" s="25"/>
      <c r="U146" s="9">
        <f t="shared" si="190"/>
        <v>0</v>
      </c>
      <c r="V146" s="25"/>
      <c r="W146" s="9">
        <f t="shared" si="191"/>
        <v>0</v>
      </c>
      <c r="X146" s="25"/>
      <c r="Y146" s="9">
        <f t="shared" si="192"/>
        <v>0</v>
      </c>
      <c r="AA146" s="47">
        <f t="shared" si="233"/>
        <v>7900</v>
      </c>
      <c r="AB146" s="47">
        <f t="shared" si="234"/>
        <v>56000</v>
      </c>
      <c r="AC146" s="47">
        <f t="shared" si="235"/>
        <v>50400</v>
      </c>
      <c r="AD146" s="47">
        <f t="shared" si="236"/>
        <v>56000</v>
      </c>
      <c r="AE146" s="47">
        <f t="shared" si="237"/>
        <v>9444</v>
      </c>
      <c r="AF146" s="47">
        <f t="shared" si="238"/>
        <v>0</v>
      </c>
      <c r="AG146" s="18">
        <f t="shared" si="239"/>
        <v>0</v>
      </c>
      <c r="AH146" s="18">
        <f t="shared" si="240"/>
        <v>0</v>
      </c>
      <c r="AI146" s="18">
        <f t="shared" si="241"/>
        <v>0</v>
      </c>
      <c r="AJ146" s="26"/>
      <c r="AK146" s="18" cm="1">
        <f t="array" ref="AK146">+MIN(IF(AA146:AI146&gt;0,AA146:AI146))</f>
        <v>7900</v>
      </c>
      <c r="AL146" s="18" cm="1">
        <f t="array" ref="AL146">MAX(IF(AA146:AI146&gt;0,AA146:AI146))</f>
        <v>56000</v>
      </c>
      <c r="AM146" s="19" cm="1">
        <f t="array" ref="AM146">AVERAGE(IF(AA146:AI146&gt;0,AA146:AI146))</f>
        <v>35948.800000000003</v>
      </c>
      <c r="AN146" s="19" cm="1">
        <f t="array" ref="AN146">STDEVA(IF(AA146:AI146&gt;0,AA146:AI146))</f>
        <v>25010.887773127928</v>
      </c>
      <c r="AO146" s="19">
        <f t="shared" si="242"/>
        <v>10937.912226872075</v>
      </c>
      <c r="AP146" s="19">
        <f t="shared" si="243"/>
        <v>60959.687773127931</v>
      </c>
      <c r="AQ146" s="26"/>
      <c r="AR146" s="19" t="str">
        <f t="shared" si="222"/>
        <v>NA</v>
      </c>
      <c r="AS146" s="19">
        <f t="shared" si="209"/>
        <v>56000</v>
      </c>
      <c r="AT146" s="19">
        <f t="shared" si="210"/>
        <v>50400</v>
      </c>
      <c r="AU146" s="19">
        <f t="shared" si="211"/>
        <v>56000</v>
      </c>
      <c r="AV146" s="19" t="str">
        <f t="shared" si="212"/>
        <v>NA</v>
      </c>
      <c r="AW146" s="19" t="str">
        <f t="shared" si="213"/>
        <v>NA</v>
      </c>
      <c r="AX146" s="19" t="str">
        <f t="shared" si="214"/>
        <v>NA</v>
      </c>
      <c r="AY146" s="19" t="str">
        <f t="shared" si="215"/>
        <v>NA</v>
      </c>
      <c r="AZ146" s="19" t="str">
        <f t="shared" si="216"/>
        <v>NA</v>
      </c>
      <c r="BB146" s="50">
        <f t="shared" si="231"/>
        <v>54133</v>
      </c>
      <c r="BC146" s="50">
        <f t="shared" si="223"/>
        <v>56000</v>
      </c>
      <c r="BD146" s="50">
        <f t="shared" si="224"/>
        <v>54067</v>
      </c>
      <c r="BE146" s="50">
        <f t="shared" si="225"/>
        <v>54133</v>
      </c>
      <c r="BF146" s="50">
        <f t="shared" si="226"/>
        <v>54000</v>
      </c>
      <c r="BH146" s="49">
        <f t="shared" si="193"/>
        <v>54133</v>
      </c>
      <c r="BI146" s="49">
        <f t="shared" si="194"/>
        <v>56000</v>
      </c>
      <c r="BJ146" s="49">
        <f t="shared" si="195"/>
        <v>54067</v>
      </c>
      <c r="BK146" s="49">
        <f t="shared" si="196"/>
        <v>54133</v>
      </c>
      <c r="BL146" s="49">
        <f t="shared" si="197"/>
        <v>54000</v>
      </c>
      <c r="BN146" s="23" t="str">
        <f t="shared" si="244"/>
        <v>Media Armónica</v>
      </c>
      <c r="BO146" s="49">
        <f t="shared" si="245"/>
        <v>54000</v>
      </c>
      <c r="BQ146" s="48"/>
    </row>
    <row r="147" spans="1:69" ht="57" x14ac:dyDescent="0.25">
      <c r="B147" s="14">
        <v>139</v>
      </c>
      <c r="C147" s="38" t="s">
        <v>276</v>
      </c>
      <c r="D147" s="7" t="s">
        <v>230</v>
      </c>
      <c r="E147" s="7" t="s">
        <v>230</v>
      </c>
      <c r="F147" s="8" t="s">
        <v>42</v>
      </c>
      <c r="G147" s="27">
        <v>1</v>
      </c>
      <c r="H147" s="25">
        <v>201900</v>
      </c>
      <c r="I147" s="9">
        <f t="shared" si="171"/>
        <v>201900</v>
      </c>
      <c r="J147" s="25">
        <v>2984060</v>
      </c>
      <c r="K147" s="9">
        <f t="shared" si="232"/>
        <v>2984060</v>
      </c>
      <c r="L147" s="25">
        <v>2685654</v>
      </c>
      <c r="M147" s="9">
        <f t="shared" si="228"/>
        <v>2685654</v>
      </c>
      <c r="N147" s="25">
        <v>2984060</v>
      </c>
      <c r="O147" s="9">
        <f t="shared" si="229"/>
        <v>2984060</v>
      </c>
      <c r="P147" s="25">
        <v>215115</v>
      </c>
      <c r="Q147" s="9">
        <f t="shared" si="230"/>
        <v>215115</v>
      </c>
      <c r="R147" s="45"/>
      <c r="S147" s="9">
        <f t="shared" si="189"/>
        <v>0</v>
      </c>
      <c r="T147" s="25"/>
      <c r="U147" s="9">
        <f t="shared" si="190"/>
        <v>0</v>
      </c>
      <c r="V147" s="25"/>
      <c r="W147" s="9">
        <f t="shared" si="191"/>
        <v>0</v>
      </c>
      <c r="X147" s="25"/>
      <c r="Y147" s="9">
        <f t="shared" si="192"/>
        <v>0</v>
      </c>
      <c r="AA147" s="47">
        <f t="shared" si="233"/>
        <v>201900</v>
      </c>
      <c r="AB147" s="47">
        <f t="shared" si="234"/>
        <v>2984060</v>
      </c>
      <c r="AC147" s="47">
        <f t="shared" si="235"/>
        <v>2685654</v>
      </c>
      <c r="AD147" s="47">
        <f t="shared" si="236"/>
        <v>2984060</v>
      </c>
      <c r="AE147" s="47">
        <f t="shared" si="237"/>
        <v>215115</v>
      </c>
      <c r="AF147" s="47">
        <f t="shared" si="238"/>
        <v>0</v>
      </c>
      <c r="AG147" s="18">
        <f t="shared" si="239"/>
        <v>0</v>
      </c>
      <c r="AH147" s="18">
        <f t="shared" si="240"/>
        <v>0</v>
      </c>
      <c r="AI147" s="18">
        <f t="shared" si="241"/>
        <v>0</v>
      </c>
      <c r="AJ147" s="26"/>
      <c r="AK147" s="18" cm="1">
        <f t="array" ref="AK147">+MIN(IF(AA147:AI147&gt;0,AA147:AI147))</f>
        <v>201900</v>
      </c>
      <c r="AL147" s="18" cm="1">
        <f t="array" ref="AL147">MAX(IF(AA147:AI147&gt;0,AA147:AI147))</f>
        <v>2984060</v>
      </c>
      <c r="AM147" s="19" cm="1">
        <f t="array" ref="AM147">AVERAGE(IF(AA147:AI147&gt;0,AA147:AI147))</f>
        <v>1814157.8</v>
      </c>
      <c r="AN147" s="19" cm="1">
        <f t="array" ref="AN147">STDEVA(IF(AA147:AI147&gt;0,AA147:AI147))</f>
        <v>1470812.7881920256</v>
      </c>
      <c r="AO147" s="19">
        <f t="shared" si="242"/>
        <v>343345.01180797443</v>
      </c>
      <c r="AP147" s="19">
        <f t="shared" si="243"/>
        <v>3284970.5881920257</v>
      </c>
      <c r="AQ147" s="26"/>
      <c r="AR147" s="19" t="str">
        <f t="shared" si="222"/>
        <v>NA</v>
      </c>
      <c r="AS147" s="19">
        <f t="shared" si="209"/>
        <v>2984060</v>
      </c>
      <c r="AT147" s="19">
        <f t="shared" si="210"/>
        <v>2685654</v>
      </c>
      <c r="AU147" s="19">
        <f t="shared" si="211"/>
        <v>2984060</v>
      </c>
      <c r="AV147" s="19" t="str">
        <f t="shared" si="212"/>
        <v>NA</v>
      </c>
      <c r="AW147" s="19" t="str">
        <f t="shared" si="213"/>
        <v>NA</v>
      </c>
      <c r="AX147" s="19" t="str">
        <f t="shared" si="214"/>
        <v>NA</v>
      </c>
      <c r="AY147" s="19" t="str">
        <f t="shared" si="215"/>
        <v>NA</v>
      </c>
      <c r="AZ147" s="19" t="str">
        <f t="shared" si="216"/>
        <v>NA</v>
      </c>
      <c r="BB147" s="50">
        <f t="shared" si="231"/>
        <v>2884591</v>
      </c>
      <c r="BC147" s="50">
        <f t="shared" si="223"/>
        <v>2984060</v>
      </c>
      <c r="BD147" s="50">
        <f t="shared" si="224"/>
        <v>2881078</v>
      </c>
      <c r="BE147" s="50">
        <f t="shared" si="225"/>
        <v>2884591</v>
      </c>
      <c r="BF147" s="50">
        <f t="shared" si="226"/>
        <v>2877486</v>
      </c>
      <c r="BH147" s="49">
        <f t="shared" si="193"/>
        <v>2884591</v>
      </c>
      <c r="BI147" s="49">
        <f t="shared" si="194"/>
        <v>2984060</v>
      </c>
      <c r="BJ147" s="49">
        <f t="shared" si="195"/>
        <v>2881078</v>
      </c>
      <c r="BK147" s="49">
        <f t="shared" si="196"/>
        <v>2884591</v>
      </c>
      <c r="BL147" s="49">
        <f t="shared" si="197"/>
        <v>2877486</v>
      </c>
      <c r="BN147" s="23" t="str">
        <f t="shared" si="244"/>
        <v>Media Armónica</v>
      </c>
      <c r="BO147" s="49">
        <f t="shared" si="245"/>
        <v>2877486</v>
      </c>
      <c r="BQ147" s="48"/>
    </row>
    <row r="148" spans="1:69" ht="28.5" x14ac:dyDescent="0.25">
      <c r="B148" s="14">
        <v>140</v>
      </c>
      <c r="C148" s="38" t="s">
        <v>277</v>
      </c>
      <c r="D148" s="7" t="s">
        <v>230</v>
      </c>
      <c r="E148" s="7" t="s">
        <v>230</v>
      </c>
      <c r="F148" s="8" t="s">
        <v>42</v>
      </c>
      <c r="G148" s="27">
        <v>1</v>
      </c>
      <c r="H148" s="25">
        <v>101000</v>
      </c>
      <c r="I148" s="9">
        <f t="shared" si="171"/>
        <v>101000</v>
      </c>
      <c r="J148" s="25">
        <v>1440000</v>
      </c>
      <c r="K148" s="9">
        <f t="shared" si="232"/>
        <v>1440000</v>
      </c>
      <c r="L148" s="25">
        <v>1296000</v>
      </c>
      <c r="M148" s="9">
        <f t="shared" si="228"/>
        <v>1296000</v>
      </c>
      <c r="N148" s="25">
        <v>1440000</v>
      </c>
      <c r="O148" s="9">
        <f t="shared" si="229"/>
        <v>1440000</v>
      </c>
      <c r="P148" s="25">
        <v>112677</v>
      </c>
      <c r="Q148" s="9">
        <f t="shared" si="230"/>
        <v>112677</v>
      </c>
      <c r="R148" s="45"/>
      <c r="S148" s="9">
        <f t="shared" si="189"/>
        <v>0</v>
      </c>
      <c r="T148" s="25"/>
      <c r="U148" s="9">
        <f t="shared" si="190"/>
        <v>0</v>
      </c>
      <c r="V148" s="25"/>
      <c r="W148" s="9">
        <f t="shared" si="191"/>
        <v>0</v>
      </c>
      <c r="X148" s="25"/>
      <c r="Y148" s="9">
        <f t="shared" si="192"/>
        <v>0</v>
      </c>
      <c r="AA148" s="47">
        <f t="shared" si="233"/>
        <v>101000</v>
      </c>
      <c r="AB148" s="47">
        <f t="shared" si="234"/>
        <v>1440000</v>
      </c>
      <c r="AC148" s="47">
        <f t="shared" si="235"/>
        <v>1296000</v>
      </c>
      <c r="AD148" s="47">
        <f t="shared" si="236"/>
        <v>1440000</v>
      </c>
      <c r="AE148" s="47">
        <f t="shared" si="237"/>
        <v>112677</v>
      </c>
      <c r="AF148" s="47">
        <f t="shared" si="238"/>
        <v>0</v>
      </c>
      <c r="AG148" s="18">
        <f t="shared" si="239"/>
        <v>0</v>
      </c>
      <c r="AH148" s="18">
        <f t="shared" si="240"/>
        <v>0</v>
      </c>
      <c r="AI148" s="18">
        <f t="shared" si="241"/>
        <v>0</v>
      </c>
      <c r="AJ148" s="26"/>
      <c r="AK148" s="18" cm="1">
        <f t="array" ref="AK148">+MIN(IF(AA148:AI148&gt;0,AA148:AI148))</f>
        <v>101000</v>
      </c>
      <c r="AL148" s="18" cm="1">
        <f t="array" ref="AL148">MAX(IF(AA148:AI148&gt;0,AA148:AI148))</f>
        <v>1440000</v>
      </c>
      <c r="AM148" s="19" cm="1">
        <f t="array" ref="AM148">AVERAGE(IF(AA148:AI148&gt;0,AA148:AI148))</f>
        <v>877935.4</v>
      </c>
      <c r="AN148" s="19" cm="1">
        <f t="array" ref="AN148">STDEVA(IF(AA148:AI148&gt;0,AA148:AI148))</f>
        <v>706374.59493232064</v>
      </c>
      <c r="AO148" s="19">
        <f t="shared" si="242"/>
        <v>171560.80506767938</v>
      </c>
      <c r="AP148" s="19">
        <f t="shared" si="243"/>
        <v>1584309.9949323207</v>
      </c>
      <c r="AQ148" s="26"/>
      <c r="AR148" s="19" t="str">
        <f t="shared" si="222"/>
        <v>NA</v>
      </c>
      <c r="AS148" s="19">
        <f t="shared" si="209"/>
        <v>1440000</v>
      </c>
      <c r="AT148" s="19">
        <f t="shared" si="210"/>
        <v>1296000</v>
      </c>
      <c r="AU148" s="19">
        <f t="shared" si="211"/>
        <v>1440000</v>
      </c>
      <c r="AV148" s="19" t="str">
        <f t="shared" si="212"/>
        <v>NA</v>
      </c>
      <c r="AW148" s="19" t="str">
        <f t="shared" si="213"/>
        <v>NA</v>
      </c>
      <c r="AX148" s="19" t="str">
        <f t="shared" si="214"/>
        <v>NA</v>
      </c>
      <c r="AY148" s="19" t="str">
        <f t="shared" si="215"/>
        <v>NA</v>
      </c>
      <c r="AZ148" s="19" t="str">
        <f t="shared" si="216"/>
        <v>NA</v>
      </c>
      <c r="BB148" s="50">
        <f t="shared" si="231"/>
        <v>1392000</v>
      </c>
      <c r="BC148" s="50">
        <f t="shared" si="223"/>
        <v>1440000</v>
      </c>
      <c r="BD148" s="50">
        <f t="shared" si="224"/>
        <v>1390305</v>
      </c>
      <c r="BE148" s="50">
        <f t="shared" si="225"/>
        <v>1392000</v>
      </c>
      <c r="BF148" s="50">
        <f t="shared" si="226"/>
        <v>1388571</v>
      </c>
      <c r="BH148" s="49">
        <f t="shared" si="193"/>
        <v>1392000</v>
      </c>
      <c r="BI148" s="49">
        <f t="shared" si="194"/>
        <v>1440000</v>
      </c>
      <c r="BJ148" s="49">
        <f t="shared" si="195"/>
        <v>1390305</v>
      </c>
      <c r="BK148" s="49">
        <f t="shared" si="196"/>
        <v>1392000</v>
      </c>
      <c r="BL148" s="49">
        <f t="shared" si="197"/>
        <v>1388571</v>
      </c>
      <c r="BN148" s="23" t="str">
        <f t="shared" si="244"/>
        <v>Media Armónica</v>
      </c>
      <c r="BO148" s="49">
        <f t="shared" si="245"/>
        <v>1388571</v>
      </c>
      <c r="BQ148" s="48"/>
    </row>
    <row r="149" spans="1:69" ht="28.5" x14ac:dyDescent="0.25">
      <c r="B149" s="14">
        <v>141</v>
      </c>
      <c r="C149" s="38" t="s">
        <v>278</v>
      </c>
      <c r="D149" s="7" t="s">
        <v>230</v>
      </c>
      <c r="E149" s="7" t="s">
        <v>230</v>
      </c>
      <c r="F149" s="8" t="s">
        <v>42</v>
      </c>
      <c r="G149" s="27">
        <v>1</v>
      </c>
      <c r="H149" s="25">
        <v>120000</v>
      </c>
      <c r="I149" s="9">
        <f t="shared" si="171"/>
        <v>120000</v>
      </c>
      <c r="J149" s="25">
        <v>2400000</v>
      </c>
      <c r="K149" s="9">
        <f t="shared" si="232"/>
        <v>2400000</v>
      </c>
      <c r="L149" s="25">
        <v>2160000</v>
      </c>
      <c r="M149" s="9">
        <f t="shared" si="228"/>
        <v>2160000</v>
      </c>
      <c r="N149" s="25">
        <v>2400000</v>
      </c>
      <c r="O149" s="9">
        <f t="shared" si="229"/>
        <v>2400000</v>
      </c>
      <c r="P149" s="25">
        <v>135840</v>
      </c>
      <c r="Q149" s="9">
        <f t="shared" si="230"/>
        <v>135840</v>
      </c>
      <c r="R149" s="45"/>
      <c r="S149" s="9">
        <f t="shared" si="189"/>
        <v>0</v>
      </c>
      <c r="T149" s="25"/>
      <c r="U149" s="9">
        <f t="shared" si="190"/>
        <v>0</v>
      </c>
      <c r="V149" s="25"/>
      <c r="W149" s="9">
        <f t="shared" si="191"/>
        <v>0</v>
      </c>
      <c r="X149" s="25"/>
      <c r="Y149" s="9">
        <f t="shared" si="192"/>
        <v>0</v>
      </c>
      <c r="AA149" s="47">
        <f t="shared" si="233"/>
        <v>120000</v>
      </c>
      <c r="AB149" s="47">
        <f t="shared" si="234"/>
        <v>2400000</v>
      </c>
      <c r="AC149" s="47">
        <f t="shared" si="235"/>
        <v>2160000</v>
      </c>
      <c r="AD149" s="47">
        <f t="shared" si="236"/>
        <v>2400000</v>
      </c>
      <c r="AE149" s="47">
        <f t="shared" si="237"/>
        <v>135840</v>
      </c>
      <c r="AF149" s="47">
        <f t="shared" si="238"/>
        <v>0</v>
      </c>
      <c r="AG149" s="18">
        <f t="shared" si="239"/>
        <v>0</v>
      </c>
      <c r="AH149" s="18">
        <f t="shared" si="240"/>
        <v>0</v>
      </c>
      <c r="AI149" s="18">
        <f t="shared" si="241"/>
        <v>0</v>
      </c>
      <c r="AJ149" s="26"/>
      <c r="AK149" s="18" cm="1">
        <f t="array" ref="AK149">+MIN(IF(AA149:AI149&gt;0,AA149:AI149))</f>
        <v>120000</v>
      </c>
      <c r="AL149" s="18" cm="1">
        <f t="array" ref="AL149">MAX(IF(AA149:AI149&gt;0,AA149:AI149))</f>
        <v>2400000</v>
      </c>
      <c r="AM149" s="19" cm="1">
        <f t="array" ref="AM149">AVERAGE(IF(AA149:AI149&gt;0,AA149:AI149))</f>
        <v>1443168</v>
      </c>
      <c r="AN149" s="19" cm="1">
        <f t="array" ref="AN149">STDEVA(IF(AA149:AI149&gt;0,AA149:AI149))</f>
        <v>1204655.8766386358</v>
      </c>
      <c r="AO149" s="19">
        <f t="shared" si="242"/>
        <v>238512.12336136424</v>
      </c>
      <c r="AP149" s="19">
        <f t="shared" si="243"/>
        <v>2647823.876638636</v>
      </c>
      <c r="AQ149" s="26"/>
      <c r="AR149" s="19" t="str">
        <f t="shared" si="222"/>
        <v>NA</v>
      </c>
      <c r="AS149" s="19">
        <f t="shared" si="209"/>
        <v>2400000</v>
      </c>
      <c r="AT149" s="19">
        <f t="shared" si="210"/>
        <v>2160000</v>
      </c>
      <c r="AU149" s="19">
        <f t="shared" si="211"/>
        <v>2400000</v>
      </c>
      <c r="AV149" s="19" t="str">
        <f t="shared" si="212"/>
        <v>NA</v>
      </c>
      <c r="AW149" s="19" t="str">
        <f t="shared" si="213"/>
        <v>NA</v>
      </c>
      <c r="AX149" s="19" t="str">
        <f t="shared" si="214"/>
        <v>NA</v>
      </c>
      <c r="AY149" s="19" t="str">
        <f t="shared" si="215"/>
        <v>NA</v>
      </c>
      <c r="AZ149" s="19" t="str">
        <f t="shared" si="216"/>
        <v>NA</v>
      </c>
      <c r="BB149" s="50">
        <f t="shared" si="231"/>
        <v>2320000</v>
      </c>
      <c r="BC149" s="50">
        <f t="shared" si="223"/>
        <v>2400000</v>
      </c>
      <c r="BD149" s="50">
        <f t="shared" si="224"/>
        <v>2317175</v>
      </c>
      <c r="BE149" s="50">
        <f t="shared" si="225"/>
        <v>2320000</v>
      </c>
      <c r="BF149" s="50">
        <f t="shared" si="226"/>
        <v>2314286</v>
      </c>
      <c r="BH149" s="49">
        <f t="shared" si="193"/>
        <v>2320000</v>
      </c>
      <c r="BI149" s="49">
        <f t="shared" si="194"/>
        <v>2400000</v>
      </c>
      <c r="BJ149" s="49">
        <f t="shared" si="195"/>
        <v>2317175</v>
      </c>
      <c r="BK149" s="49">
        <f t="shared" si="196"/>
        <v>2320000</v>
      </c>
      <c r="BL149" s="49">
        <f t="shared" si="197"/>
        <v>2314286</v>
      </c>
      <c r="BN149" s="23" t="str">
        <f t="shared" si="244"/>
        <v>Media Armónica</v>
      </c>
      <c r="BO149" s="49">
        <f t="shared" si="245"/>
        <v>2314286</v>
      </c>
      <c r="BQ149" s="48"/>
    </row>
    <row r="150" spans="1:69" ht="28.5" x14ac:dyDescent="0.25">
      <c r="B150" s="14">
        <v>142</v>
      </c>
      <c r="C150" s="38" t="s">
        <v>279</v>
      </c>
      <c r="D150" s="7" t="s">
        <v>230</v>
      </c>
      <c r="E150" s="7" t="s">
        <v>230</v>
      </c>
      <c r="F150" s="8" t="s">
        <v>42</v>
      </c>
      <c r="G150" s="27">
        <v>1</v>
      </c>
      <c r="H150" s="25">
        <v>56000</v>
      </c>
      <c r="I150" s="9">
        <f t="shared" si="171"/>
        <v>56000</v>
      </c>
      <c r="J150" s="25">
        <v>340000</v>
      </c>
      <c r="K150" s="9">
        <f t="shared" si="232"/>
        <v>340000</v>
      </c>
      <c r="L150" s="25">
        <v>306000</v>
      </c>
      <c r="M150" s="9">
        <f t="shared" si="228"/>
        <v>306000</v>
      </c>
      <c r="N150" s="25">
        <v>340000</v>
      </c>
      <c r="O150" s="9">
        <f t="shared" si="229"/>
        <v>340000</v>
      </c>
      <c r="P150" s="25">
        <v>57659</v>
      </c>
      <c r="Q150" s="9">
        <f t="shared" si="230"/>
        <v>57659</v>
      </c>
      <c r="R150" s="45"/>
      <c r="S150" s="9">
        <f t="shared" si="189"/>
        <v>0</v>
      </c>
      <c r="T150" s="25"/>
      <c r="U150" s="9">
        <f t="shared" si="190"/>
        <v>0</v>
      </c>
      <c r="V150" s="25"/>
      <c r="W150" s="9">
        <f t="shared" si="191"/>
        <v>0</v>
      </c>
      <c r="X150" s="25"/>
      <c r="Y150" s="9">
        <f t="shared" si="192"/>
        <v>0</v>
      </c>
      <c r="AA150" s="47">
        <f t="shared" si="233"/>
        <v>56000</v>
      </c>
      <c r="AB150" s="47">
        <f t="shared" si="234"/>
        <v>340000</v>
      </c>
      <c r="AC150" s="47">
        <f t="shared" si="235"/>
        <v>306000</v>
      </c>
      <c r="AD150" s="47">
        <f t="shared" si="236"/>
        <v>340000</v>
      </c>
      <c r="AE150" s="47">
        <f t="shared" si="237"/>
        <v>57659</v>
      </c>
      <c r="AF150" s="47">
        <f t="shared" si="238"/>
        <v>0</v>
      </c>
      <c r="AG150" s="18">
        <f t="shared" si="239"/>
        <v>0</v>
      </c>
      <c r="AH150" s="18">
        <f t="shared" si="240"/>
        <v>0</v>
      </c>
      <c r="AI150" s="18">
        <f t="shared" si="241"/>
        <v>0</v>
      </c>
      <c r="AJ150" s="26"/>
      <c r="AK150" s="18" cm="1">
        <f t="array" ref="AK150">+MIN(IF(AA150:AI150&gt;0,AA150:AI150))</f>
        <v>56000</v>
      </c>
      <c r="AL150" s="18" cm="1">
        <f t="array" ref="AL150">MAX(IF(AA150:AI150&gt;0,AA150:AI150))</f>
        <v>340000</v>
      </c>
      <c r="AM150" s="19" cm="1">
        <f t="array" ref="AM150">AVERAGE(IF(AA150:AI150&gt;0,AA150:AI150))</f>
        <v>219931.8</v>
      </c>
      <c r="AN150" s="19" cm="1">
        <f t="array" ref="AN150">STDEVA(IF(AA150:AI150&gt;0,AA150:AI150))</f>
        <v>149538.10302461375</v>
      </c>
      <c r="AO150" s="19">
        <f t="shared" si="242"/>
        <v>70393.696975386236</v>
      </c>
      <c r="AP150" s="19">
        <f t="shared" si="243"/>
        <v>369469.90302461374</v>
      </c>
      <c r="AQ150" s="26"/>
      <c r="AR150" s="19" t="str">
        <f t="shared" si="222"/>
        <v>NA</v>
      </c>
      <c r="AS150" s="19">
        <f t="shared" si="209"/>
        <v>340000</v>
      </c>
      <c r="AT150" s="19">
        <f t="shared" si="210"/>
        <v>306000</v>
      </c>
      <c r="AU150" s="19">
        <f t="shared" si="211"/>
        <v>340000</v>
      </c>
      <c r="AV150" s="19" t="str">
        <f t="shared" si="212"/>
        <v>NA</v>
      </c>
      <c r="AW150" s="19" t="str">
        <f t="shared" si="213"/>
        <v>NA</v>
      </c>
      <c r="AX150" s="19" t="str">
        <f t="shared" si="214"/>
        <v>NA</v>
      </c>
      <c r="AY150" s="19" t="str">
        <f t="shared" si="215"/>
        <v>NA</v>
      </c>
      <c r="AZ150" s="19" t="str">
        <f t="shared" si="216"/>
        <v>NA</v>
      </c>
      <c r="BB150" s="50">
        <f t="shared" si="231"/>
        <v>328667</v>
      </c>
      <c r="BC150" s="50">
        <f t="shared" si="223"/>
        <v>340000</v>
      </c>
      <c r="BD150" s="50">
        <f t="shared" si="224"/>
        <v>328266</v>
      </c>
      <c r="BE150" s="50">
        <f t="shared" si="225"/>
        <v>328667</v>
      </c>
      <c r="BF150" s="50">
        <f t="shared" si="226"/>
        <v>327857</v>
      </c>
      <c r="BH150" s="49">
        <f t="shared" si="193"/>
        <v>328667</v>
      </c>
      <c r="BI150" s="49">
        <f t="shared" si="194"/>
        <v>340000</v>
      </c>
      <c r="BJ150" s="49">
        <f t="shared" si="195"/>
        <v>328266</v>
      </c>
      <c r="BK150" s="49">
        <f t="shared" si="196"/>
        <v>328667</v>
      </c>
      <c r="BL150" s="49">
        <f t="shared" si="197"/>
        <v>327857</v>
      </c>
      <c r="BN150" s="23" t="str">
        <f t="shared" si="244"/>
        <v>Media Armónica</v>
      </c>
      <c r="BO150" s="49">
        <f t="shared" si="245"/>
        <v>327857</v>
      </c>
      <c r="BQ150" s="48"/>
    </row>
    <row r="151" spans="1:69" ht="15" x14ac:dyDescent="0.25">
      <c r="A151" s="28"/>
      <c r="B151" s="62" t="s">
        <v>280</v>
      </c>
      <c r="C151" s="63"/>
      <c r="D151" s="63"/>
      <c r="E151" s="63"/>
      <c r="F151" s="63"/>
      <c r="G151" s="29">
        <f>SUM(G11:G150)</f>
        <v>384</v>
      </c>
      <c r="H151" s="10"/>
      <c r="I151" s="11">
        <f>SUM(I11:I150)</f>
        <v>337963520</v>
      </c>
      <c r="J151" s="10"/>
      <c r="K151" s="11">
        <f>SUM(K11:K150)</f>
        <v>545180940</v>
      </c>
      <c r="L151" s="10"/>
      <c r="M151" s="11">
        <f>SUM(M11:M150)</f>
        <v>476084846</v>
      </c>
      <c r="N151" s="10"/>
      <c r="O151" s="11">
        <f>SUM(O11:O150)</f>
        <v>509160940</v>
      </c>
      <c r="P151" s="10"/>
      <c r="Q151" s="11">
        <f>SUM(Q11:Q150)</f>
        <v>363219053.54999995</v>
      </c>
      <c r="R151" s="10"/>
      <c r="S151" s="11">
        <f>SUM(S11:S150)</f>
        <v>144688515</v>
      </c>
      <c r="T151" s="10"/>
      <c r="U151" s="11">
        <f>SUM(U11:U150)</f>
        <v>0</v>
      </c>
      <c r="V151" s="10"/>
      <c r="W151" s="11">
        <f>SUM(W11:W150)</f>
        <v>0</v>
      </c>
      <c r="X151" s="10"/>
      <c r="Y151" s="11">
        <f>SUM(Y11:Y150)</f>
        <v>0</v>
      </c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H151" s="22"/>
      <c r="BI151" s="22"/>
      <c r="BJ151" s="22"/>
      <c r="BK151" s="22"/>
      <c r="BL151" s="22"/>
      <c r="BO151" s="11">
        <f>ROUND(SUM(BO11:BO150),0)</f>
        <v>371160674</v>
      </c>
    </row>
    <row r="152" spans="1:69" ht="12.75" customHeight="1" x14ac:dyDescent="0.25">
      <c r="I152" s="16"/>
      <c r="BO152" s="44"/>
    </row>
    <row r="153" spans="1:69" ht="12.75" customHeight="1" x14ac:dyDescent="0.25">
      <c r="BO153" s="42"/>
    </row>
    <row r="154" spans="1:69" s="13" customFormat="1" ht="12.75" customHeight="1" x14ac:dyDescent="0.25">
      <c r="C154" s="15"/>
      <c r="D154" s="15"/>
      <c r="E154" s="15"/>
      <c r="F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O154" s="43"/>
    </row>
    <row r="155" spans="1:69" s="13" customFormat="1" ht="12.75" customHeight="1" x14ac:dyDescent="0.25">
      <c r="C155" s="15"/>
      <c r="D155" s="15"/>
      <c r="E155" s="15"/>
      <c r="F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O155" s="46"/>
    </row>
    <row r="156" spans="1:69" s="13" customFormat="1" ht="12.75" customHeight="1" x14ac:dyDescent="0.25">
      <c r="C156" s="15"/>
      <c r="D156" s="15"/>
      <c r="E156" s="15"/>
      <c r="F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</row>
    <row r="157" spans="1:69" s="13" customFormat="1" ht="12.75" customHeight="1" x14ac:dyDescent="0.25">
      <c r="C157" s="15"/>
      <c r="D157" s="15"/>
      <c r="E157" s="15"/>
      <c r="F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</row>
    <row r="158" spans="1:69" s="13" customFormat="1" ht="12.75" customHeight="1" x14ac:dyDescent="0.25">
      <c r="C158" s="15"/>
      <c r="D158" s="15"/>
      <c r="E158" s="15"/>
      <c r="F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</row>
  </sheetData>
  <sheetProtection algorithmName="SHA-512" hashValue="2GUv5NGfRa0nWP4E1bd1bVdDoaXf11FUPKDPL7jQ4mwXQyGHs2EToWjjG0elN8zg9MHxdgJD9LVmN6wU0n1Wpg==" saltValue="khq5uGOEaogR9anI7rh13g==" spinCount="100000" sheet="1" formatCells="0" formatColumns="0" formatRows="0" insertColumns="0" insertRows="0" insertHyperlinks="0" deleteColumns="0" deleteRows="0" sort="0" autoFilter="0" pivotTables="0"/>
  <autoFilter ref="A9:BO151" xr:uid="{00000000-0001-0000-0000-000000000000}">
    <filterColumn colId="2">
      <colorFilter dxfId="14"/>
    </filterColumn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25">
    <mergeCell ref="P9:Q9"/>
    <mergeCell ref="R9:S9"/>
    <mergeCell ref="T9:U9"/>
    <mergeCell ref="B151:F151"/>
    <mergeCell ref="J9:K9"/>
    <mergeCell ref="L9:M9"/>
    <mergeCell ref="BH7:BL7"/>
    <mergeCell ref="BB7:BF7"/>
    <mergeCell ref="B7:Y7"/>
    <mergeCell ref="B9:B10"/>
    <mergeCell ref="C9:C10"/>
    <mergeCell ref="D9:D10"/>
    <mergeCell ref="E9:E10"/>
    <mergeCell ref="F9:F10"/>
    <mergeCell ref="G9:G10"/>
    <mergeCell ref="H9:I9"/>
    <mergeCell ref="V9:W9"/>
    <mergeCell ref="X9:Y9"/>
    <mergeCell ref="N9:O9"/>
    <mergeCell ref="B2:Y3"/>
    <mergeCell ref="B5:Y5"/>
    <mergeCell ref="BN7:BO7"/>
    <mergeCell ref="AK7:AP7"/>
    <mergeCell ref="AA7:AI7"/>
    <mergeCell ref="AR7:AZ7"/>
  </mergeCells>
  <conditionalFormatting sqref="I11:I151">
    <cfRule type="expression" dxfId="13" priority="22">
      <formula>$I11&lt;=$BO11</formula>
    </cfRule>
  </conditionalFormatting>
  <conditionalFormatting sqref="K11:K150">
    <cfRule type="expression" dxfId="12" priority="17">
      <formula>$K11&lt;=$BO11</formula>
    </cfRule>
  </conditionalFormatting>
  <conditionalFormatting sqref="K151">
    <cfRule type="expression" dxfId="11" priority="12">
      <formula>$I151&lt;=$BO151</formula>
    </cfRule>
  </conditionalFormatting>
  <conditionalFormatting sqref="M11:M150">
    <cfRule type="expression" dxfId="10" priority="16">
      <formula>$M11&lt;=$BO11</formula>
    </cfRule>
  </conditionalFormatting>
  <conditionalFormatting sqref="M151">
    <cfRule type="expression" dxfId="9" priority="11">
      <formula>$I151&lt;=$BO151</formula>
    </cfRule>
  </conditionalFormatting>
  <conditionalFormatting sqref="O11:O150">
    <cfRule type="expression" dxfId="8" priority="15">
      <formula>$O11&lt;=$BO11</formula>
    </cfRule>
  </conditionalFormatting>
  <conditionalFormatting sqref="O151">
    <cfRule type="expression" dxfId="7" priority="10">
      <formula>$I151&lt;=$BO151</formula>
    </cfRule>
  </conditionalFormatting>
  <conditionalFormatting sqref="Q11:Q150">
    <cfRule type="expression" dxfId="6" priority="14">
      <formula>$Q11&lt;=$BO11</formula>
    </cfRule>
  </conditionalFormatting>
  <conditionalFormatting sqref="Q151">
    <cfRule type="expression" dxfId="5" priority="9">
      <formula>$I151&lt;=$BO151</formula>
    </cfRule>
  </conditionalFormatting>
  <conditionalFormatting sqref="S151">
    <cfRule type="expression" dxfId="4" priority="5">
      <formula>$I151&lt;=$BO151</formula>
    </cfRule>
  </conditionalFormatting>
  <conditionalFormatting sqref="U151">
    <cfRule type="expression" dxfId="3" priority="4">
      <formula>$I151&lt;=$BO151</formula>
    </cfRule>
  </conditionalFormatting>
  <conditionalFormatting sqref="W151">
    <cfRule type="expression" dxfId="2" priority="3">
      <formula>$I151&lt;=$BO151</formula>
    </cfRule>
  </conditionalFormatting>
  <conditionalFormatting sqref="Y151">
    <cfRule type="expression" dxfId="1" priority="2">
      <formula>$I151&lt;=$BO151</formula>
    </cfRule>
  </conditionalFormatting>
  <conditionalFormatting sqref="BO151">
    <cfRule type="expression" dxfId="0" priority="8">
      <formula>$I151&lt;=$BO151</formula>
    </cfRule>
  </conditionalFormatting>
  <dataValidations count="1">
    <dataValidation type="whole" allowBlank="1" showInputMessage="1" showErrorMessage="1" sqref="T11:T150 L11:L150 P11:P150 N11:N150 J11:J150 H11:H150 X11:X150 V11:V150 R11:R150" xr:uid="{00000000-0002-0000-0000-000000000000}">
      <formula1>1</formula1>
      <formula2>10000000000</formula2>
    </dataValidation>
  </dataValidations>
  <pageMargins left="0.7" right="0.7" top="0.75" bottom="0.75" header="0.3" footer="0.3"/>
  <pageSetup scale="12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Calculo</vt:lpstr>
      <vt:lpstr>Calculo!Área_de_impresión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 Andrea Narvaez Toro</dc:creator>
  <cp:keywords/>
  <dc:description/>
  <cp:lastModifiedBy>Julia Andrea Narvaez Toro</cp:lastModifiedBy>
  <cp:revision/>
  <cp:lastPrinted>2024-07-11T20:34:11Z</cp:lastPrinted>
  <dcterms:created xsi:type="dcterms:W3CDTF">2023-03-23T14:25:54Z</dcterms:created>
  <dcterms:modified xsi:type="dcterms:W3CDTF">2024-07-11T20:36:59Z</dcterms:modified>
  <cp:category/>
  <cp:contentStatus/>
</cp:coreProperties>
</file>