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asaenz\Desktop\ADJUDICACION SA-MC-DT-BOL-001-2024\"/>
    </mc:Choice>
  </mc:AlternateContent>
  <xr:revisionPtr revIDLastSave="0" documentId="8_{9268D821-1A01-4786-B460-F9D832A08C48}" xr6:coauthVersionLast="47" xr6:coauthVersionMax="47" xr10:uidLastSave="{00000000-0000-0000-0000-000000000000}"/>
  <bookViews>
    <workbookView xWindow="-120" yWindow="-120" windowWidth="29040" windowHeight="15720" firstSheet="3" activeTab="3" xr2:uid="{00000000-000D-0000-FFFF-FFFF00000000}"/>
  </bookViews>
  <sheets>
    <sheet name="CUMP. GENERAL" sheetId="9" r:id="rId1"/>
    <sheet name="EV. OFERTAS ECONOMICAS" sheetId="8" r:id="rId2"/>
    <sheet name="PUNTAJE OFERTA" sheetId="10" r:id="rId3"/>
    <sheet name="ELEGIBILIDAD" sheetId="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</externalReferences>
  <definedNames>
    <definedName name="\0" localSheetId="2">#REF!</definedName>
    <definedName name="\0">#REF!</definedName>
    <definedName name="\00" localSheetId="2">#REF!</definedName>
    <definedName name="\00">#REF!</definedName>
    <definedName name="\a" localSheetId="2">#REF!</definedName>
    <definedName name="\a">#REF!</definedName>
    <definedName name="\AA" localSheetId="2">[1]LIQUIDACION!#REF!</definedName>
    <definedName name="\AA">[1]LIQUIDACION!#REF!</definedName>
    <definedName name="\b" localSheetId="2">'[2]CUAD-DIURNA'!#REF!</definedName>
    <definedName name="\b">'[2]CUAD-DIURNA'!#REF!</definedName>
    <definedName name="\bb" localSheetId="2">[3]STRSUMM0!#REF!</definedName>
    <definedName name="\bb">[3]STRSUMM0!#REF!</definedName>
    <definedName name="\c" localSheetId="2">#REF!</definedName>
    <definedName name="\c">#REF!</definedName>
    <definedName name="\E" localSheetId="2">#REF!</definedName>
    <definedName name="\E">#REF!</definedName>
    <definedName name="\EE" localSheetId="2">#REF!</definedName>
    <definedName name="\EE">#REF!</definedName>
    <definedName name="\G">#REF!</definedName>
    <definedName name="\k">'[4]7422CW00'!#REF!</definedName>
    <definedName name="\L" localSheetId="2">#REF!</definedName>
    <definedName name="\L">#REF!</definedName>
    <definedName name="\m" localSheetId="2">#REF!</definedName>
    <definedName name="\m">#REF!</definedName>
    <definedName name="\ñ" localSheetId="2">'[5]7422CW00'!#REF!</definedName>
    <definedName name="\ñ">'[5]7422CW00'!#REF!</definedName>
    <definedName name="\P" localSheetId="2">#REF!</definedName>
    <definedName name="\P">#REF!</definedName>
    <definedName name="\q" localSheetId="2">#REF!</definedName>
    <definedName name="\q">#REF!</definedName>
    <definedName name="\R" localSheetId="2">#REF!</definedName>
    <definedName name="\R">#REF!</definedName>
    <definedName name="\s">#REF!</definedName>
    <definedName name="\V">#REF!</definedName>
    <definedName name="\w">#N/A</definedName>
    <definedName name="\X" localSheetId="2">'PUNTAJE OFERTA'!ERR</definedName>
    <definedName name="\X">[0]!ERR</definedName>
    <definedName name="\Z" localSheetId="2">'PUNTAJE OFERTA'!ERR</definedName>
    <definedName name="\Z">[0]!ERR</definedName>
    <definedName name="_______________AFC1">[6]INV!$A$25:$D$28</definedName>
    <definedName name="_______________AFC3">[6]INV!$F$25:$I$28</definedName>
    <definedName name="_______________AFC5">[6]INV!$K$25:$N$28</definedName>
    <definedName name="_______________BGC1">[6]INV!$A$5:$D$8</definedName>
    <definedName name="_______________BGC3">[6]INV!$F$5:$I$8</definedName>
    <definedName name="_______________BGC5">[6]INV!$K$5:$N$8</definedName>
    <definedName name="_______________CAC1">[6]INV!$A$19:$D$22</definedName>
    <definedName name="_______________CAC3">[6]INV!$F$19:$I$22</definedName>
    <definedName name="_______________CAC5">[6]INV!$K$19:$N$22</definedName>
    <definedName name="_______________oa55" localSheetId="2">#REF!</definedName>
    <definedName name="_______________oa55">#REF!</definedName>
    <definedName name="_______________SBC1">[6]INV!$A$12:$D$15</definedName>
    <definedName name="_______________SBC3">[6]INV!$F$12:$I$15</definedName>
    <definedName name="_______________SBC5">[6]INV!$K$12:$N$15</definedName>
    <definedName name="______________AFC1">[6]INV!$A$25:$D$28</definedName>
    <definedName name="______________AFC3">[6]INV!$F$25:$I$28</definedName>
    <definedName name="______________AFC5">[6]INV!$K$25:$N$28</definedName>
    <definedName name="______________BGC1">[6]INV!$A$5:$D$8</definedName>
    <definedName name="______________BGC3">[6]INV!$F$5:$I$8</definedName>
    <definedName name="______________BGC5">[6]INV!$K$5:$N$8</definedName>
    <definedName name="______________CAC1">[6]INV!$A$19:$D$22</definedName>
    <definedName name="______________CAC3">[6]INV!$F$19:$I$22</definedName>
    <definedName name="______________CAC5">[6]INV!$K$19:$N$22</definedName>
    <definedName name="______________oa55" localSheetId="2">#REF!</definedName>
    <definedName name="______________oa55">#REF!</definedName>
    <definedName name="______________SBC1">[6]INV!$A$12:$D$15</definedName>
    <definedName name="______________SBC3">[6]INV!$F$12:$I$15</definedName>
    <definedName name="______________SBC5">[6]INV!$K$12:$N$15</definedName>
    <definedName name="_____________AFC1">[6]INV!$A$25:$D$28</definedName>
    <definedName name="_____________AFC3">[6]INV!$F$25:$I$28</definedName>
    <definedName name="_____________AFC5">[6]INV!$K$25:$N$28</definedName>
    <definedName name="_____________BGC1">[6]INV!$A$5:$D$8</definedName>
    <definedName name="_____________BGC3">[6]INV!$F$5:$I$8</definedName>
    <definedName name="_____________BGC5">[6]INV!$K$5:$N$8</definedName>
    <definedName name="_____________CAC1">[6]INV!$A$19:$D$22</definedName>
    <definedName name="_____________CAC3">[6]INV!$F$19:$I$22</definedName>
    <definedName name="_____________CAC5">[6]INV!$K$19:$N$22</definedName>
    <definedName name="_____________oa55" localSheetId="2">#REF!</definedName>
    <definedName name="_____________oa55">#REF!</definedName>
    <definedName name="_____________SBC1">[6]INV!$A$12:$D$15</definedName>
    <definedName name="_____________SBC3">[6]INV!$F$12:$I$15</definedName>
    <definedName name="_____________SBC5">[6]INV!$K$12:$N$15</definedName>
    <definedName name="____________AFC1">[6]INV!$A$25:$D$28</definedName>
    <definedName name="____________AFC3">[6]INV!$F$25:$I$28</definedName>
    <definedName name="____________AFC5">[6]INV!$K$25:$N$28</definedName>
    <definedName name="____________BGC1">[6]INV!$A$5:$D$8</definedName>
    <definedName name="____________BGC3">[6]INV!$F$5:$I$8</definedName>
    <definedName name="____________BGC5">[6]INV!$K$5:$N$8</definedName>
    <definedName name="____________CAC1">[6]INV!$A$19:$D$22</definedName>
    <definedName name="____________CAC3">[6]INV!$F$19:$I$22</definedName>
    <definedName name="____________CAC5">[6]INV!$K$19:$N$22</definedName>
    <definedName name="____________oa55" localSheetId="2">#REF!</definedName>
    <definedName name="____________oa55">#REF!</definedName>
    <definedName name="____________PJ50" localSheetId="2">#REF!</definedName>
    <definedName name="____________PJ50">#REF!</definedName>
    <definedName name="____________SBC1">[6]INV!$A$12:$D$15</definedName>
    <definedName name="____________SBC3">[6]INV!$F$12:$I$15</definedName>
    <definedName name="____________SBC5">[6]INV!$K$12:$N$15</definedName>
    <definedName name="___________AFC1">[6]INV!$A$25:$D$28</definedName>
    <definedName name="___________AFC3">[6]INV!$F$25:$I$28</definedName>
    <definedName name="___________AFC5">[6]INV!$K$25:$N$28</definedName>
    <definedName name="___________BGC1">[6]INV!$A$5:$D$8</definedName>
    <definedName name="___________BGC3">[6]INV!$F$5:$I$8</definedName>
    <definedName name="___________BGC5">[6]INV!$K$5:$N$8</definedName>
    <definedName name="___________CAC1">[6]INV!$A$19:$D$22</definedName>
    <definedName name="___________CAC3">[6]INV!$F$19:$I$22</definedName>
    <definedName name="___________CAC5">[6]INV!$K$19:$N$22</definedName>
    <definedName name="___________oa55" localSheetId="2">#REF!</definedName>
    <definedName name="___________oa55">#REF!</definedName>
    <definedName name="___________PJ50" localSheetId="2">#REF!</definedName>
    <definedName name="___________PJ50">#REF!</definedName>
    <definedName name="___________SBC1">[6]INV!$A$12:$D$15</definedName>
    <definedName name="___________SBC3">[6]INV!$F$12:$I$15</definedName>
    <definedName name="___________SBC5">[6]INV!$K$12:$N$15</definedName>
    <definedName name="__________AFC1">[6]INV!$A$25:$D$28</definedName>
    <definedName name="__________AFC3">[6]INV!$F$25:$I$28</definedName>
    <definedName name="__________AFC5">[6]INV!$K$25:$N$28</definedName>
    <definedName name="__________BGC1">[6]INV!$A$5:$D$8</definedName>
    <definedName name="__________BGC3">[6]INV!$F$5:$I$8</definedName>
    <definedName name="__________BGC5">[6]INV!$K$5:$N$8</definedName>
    <definedName name="__________CAC1">[6]INV!$A$19:$D$22</definedName>
    <definedName name="__________CAC3">[6]INV!$F$19:$I$22</definedName>
    <definedName name="__________CAC5">[6]INV!$K$19:$N$22</definedName>
    <definedName name="__________oa55" localSheetId="2">#REF!</definedName>
    <definedName name="__________oa55">#REF!</definedName>
    <definedName name="__________PJ50" localSheetId="2">#REF!</definedName>
    <definedName name="__________PJ50">#REF!</definedName>
    <definedName name="__________SBC1">[6]INV!$A$12:$D$15</definedName>
    <definedName name="__________SBC3">[6]INV!$F$12:$I$15</definedName>
    <definedName name="__________SBC5">[6]INV!$K$12:$N$15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oa55" localSheetId="2">#REF!</definedName>
    <definedName name="_________oa55">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localSheetId="2" hidden="1">#REF!</definedName>
    <definedName name="________key3" hidden="1">#REF!</definedName>
    <definedName name="________MA2" localSheetId="2">#REF!</definedName>
    <definedName name="________MA2">#REF!</definedName>
    <definedName name="________oa55" localSheetId="2">#REF!</definedName>
    <definedName name="________oa55">#REF!</definedName>
    <definedName name="________PJ50">#REF!</definedName>
    <definedName name="________r" localSheetId="2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2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[6]INV!$A$12:$D$15</definedName>
    <definedName name="________SBC3">[6]INV!$F$12:$I$15</definedName>
    <definedName name="________SBC5">[6]INV!$K$12:$N$15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[6]INV!$A$25:$D$28</definedName>
    <definedName name="_______AFC3">[6]INV!$F$25:$I$28</definedName>
    <definedName name="_______AFC5">[6]INV!$K$25:$N$28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2">#REF!</definedName>
    <definedName name="_______MA2">#REF!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2">#REF!</definedName>
    <definedName name="_______PJ50">#REF!</definedName>
    <definedName name="_______r" localSheetId="2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[6]INV!$A$12:$D$15</definedName>
    <definedName name="_______SBC3">[6]INV!$F$12:$I$15</definedName>
    <definedName name="_______SBC5">[6]INV!$K$12:$N$15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[6]INV!$A$25:$D$28</definedName>
    <definedName name="______AFC3">[6]INV!$F$25:$I$28</definedName>
    <definedName name="______AFC5">[6]INV!$K$25:$N$28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2">#REF!</definedName>
    <definedName name="______MA2">#REF!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2">#REF!</definedName>
    <definedName name="______PJ50">#REF!</definedName>
    <definedName name="______pr01" localSheetId="2">#REF!</definedName>
    <definedName name="______pr01">#REF!</definedName>
    <definedName name="______pr02" localSheetId="2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2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[6]INV!$A$12:$D$15</definedName>
    <definedName name="______SBC3">[6]INV!$F$12:$I$15</definedName>
    <definedName name="______SBC5">[6]INV!$K$12:$N$15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[11]Tablas!#REF!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2">#REF!</definedName>
    <definedName name="_____MA2">#REF!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[11]Tablas!#REF!</definedName>
    <definedName name="_____OCI1">[11]Tablas!#REF!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2">#REF!</definedName>
    <definedName name="_____PJ50">#REF!</definedName>
    <definedName name="_____pj51" localSheetId="2">#REF!</definedName>
    <definedName name="_____pj51">#REF!</definedName>
    <definedName name="_____pr01" localSheetId="2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2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[6]INV!$A$12:$D$15</definedName>
    <definedName name="_____SBC3">[6]INV!$F$12:$I$15</definedName>
    <definedName name="_____SBC5">[6]INV!$K$12:$N$15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[11]Tablas!#REF!</definedName>
    <definedName name="_____VFA1">[11]Tablas!#REF!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2">#REF!</definedName>
    <definedName name="____COM1">#REF!</definedName>
    <definedName name="____COM10" localSheetId="2">#REF!</definedName>
    <definedName name="____COM10">#REF!</definedName>
    <definedName name="____COM11" localSheetId="2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[11]Tablas!#REF!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2">#REF!</definedName>
    <definedName name="____MA2">#REF!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[11]Tablas!#REF!</definedName>
    <definedName name="____OCI1">[11]Tablas!#REF!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 localSheetId="2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2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[6]INV!$A$12:$D$15</definedName>
    <definedName name="____SBC3">[6]INV!$F$12:$I$15</definedName>
    <definedName name="____SBC5">[6]INV!$K$12:$N$15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[11]Tablas!#REF!</definedName>
    <definedName name="____VFA1">[11]Tablas!#REF!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[11]Tablas!#REF!</definedName>
    <definedName name="____VPR1">[11]Tablas!#REF!</definedName>
    <definedName name="____VPR2" localSheetId="2">#REF!</definedName>
    <definedName name="____VPR2">#REF!</definedName>
    <definedName name="____VRP1">[11]Tablas!#REF!</definedName>
    <definedName name="____VSM1">[11]Tablas!#REF!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>#N/A</definedName>
    <definedName name="___A17000">#REF!</definedName>
    <definedName name="___A20000">#REF!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PU221" localSheetId="2">#REF!</definedName>
    <definedName name="___APU221">#REF!</definedName>
    <definedName name="___APU465">[16]!absc</definedName>
    <definedName name="___Atp2">[17]EMPRESA!$F$22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2">#REF!</definedName>
    <definedName name="___COM1">#REF!</definedName>
    <definedName name="___COM10" localSheetId="2">#REF!</definedName>
    <definedName name="___COM10">#REF!</definedName>
    <definedName name="___COM11" localSheetId="2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G1">#N/A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[11]Tablas!#REF!</definedName>
    <definedName name="___IPC2002" localSheetId="2">#REF!</definedName>
    <definedName name="___IPC2002">#REF!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[8]INST!#REF!</definedName>
    <definedName name="___key3" localSheetId="2" hidden="1">#REF!</definedName>
    <definedName name="___key3" hidden="1">#REF!</definedName>
    <definedName name="___key31" localSheetId="2" hidden="1">#REF!</definedName>
    <definedName name="___key31" hidden="1">#REF!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2">#REF!</definedName>
    <definedName name="___MA2">#REF!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[11]Tablas!#REF!</definedName>
    <definedName name="___OCI1">[11]Tablas!#REF!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 localSheetId="2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2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[6]INV!$A$12:$D$15</definedName>
    <definedName name="___SBC3">[6]INV!$F$12:$I$15</definedName>
    <definedName name="___SBC5">[6]INV!$K$12:$N$15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>#N/A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>#N/A</definedName>
    <definedName name="___v5">#N/A</definedName>
    <definedName name="___v6">#N/A</definedName>
    <definedName name="___v7" localSheetId="2">Scheduled_Payment+Extra_Payment</definedName>
    <definedName name="___v7">Scheduled_Payment+Extra_Payment</definedName>
    <definedName name="___v8">#N/A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[11]Tablas!#REF!</definedName>
    <definedName name="___VFA1">[11]Tablas!#REF!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[11]Tablas!#REF!</definedName>
    <definedName name="___VPR1">[11]Tablas!#REF!</definedName>
    <definedName name="___VPR2" localSheetId="2">#REF!</definedName>
    <definedName name="___VPR2">#REF!</definedName>
    <definedName name="___VRP1">[11]Tablas!#REF!</definedName>
    <definedName name="___VSM1">[11]Tablas!#REF!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2">Scheduled_Payment+Extra_Payment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2">Scheduled_Payment+Extra_Payment</definedName>
    <definedName name="___X6">Scheduled_Payment+Extra_Payment</definedName>
    <definedName name="___X7">#N/A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2">Scheduled_Payment+Extra_Payment</definedName>
    <definedName name="___y6">Scheduled_Payment+Extra_Payment</definedName>
    <definedName name="___y7">#N/A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>#N/A</definedName>
    <definedName name="___z2">#N/A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>#N/A</definedName>
    <definedName name="___z5">#N/A</definedName>
    <definedName name="___z6" localSheetId="2">Scheduled_Payment+Extra_Payment</definedName>
    <definedName name="___z6">Scheduled_Payment+Extra_Payment</definedName>
    <definedName name="___z7">#N/A</definedName>
    <definedName name="__123Graph_A" localSheetId="2" hidden="1">#REF!</definedName>
    <definedName name="__123Graph_A" hidden="1">#REF!</definedName>
    <definedName name="__123Graph_B" localSheetId="2" hidden="1">#REF!</definedName>
    <definedName name="__123Graph_B" hidden="1">#REF!</definedName>
    <definedName name="__1Sin_nombre">#REF!</definedName>
    <definedName name="__A1">#N/A</definedName>
    <definedName name="__A17000">#REF!</definedName>
    <definedName name="__A20000">#REF!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PU221" localSheetId="2">#REF!</definedName>
    <definedName name="__APU221">#REF!</definedName>
    <definedName name="__APU465">[16]!absc</definedName>
    <definedName name="__Atp2">[18]EMPRESA!$F$22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2">#REF!</definedName>
    <definedName name="__Cod1">#REF!</definedName>
    <definedName name="__COM1" localSheetId="2">#REF!</definedName>
    <definedName name="__COM1">#REF!</definedName>
    <definedName name="__COM10" localSheetId="2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EST10" localSheetId="2">#REF!</definedName>
    <definedName name="__EST10">#REF!</definedName>
    <definedName name="__EST11" localSheetId="2">#REF!</definedName>
    <definedName name="__EST11">#REF!</definedName>
    <definedName name="__EST12" localSheetId="2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2">'PUNTAJE OFERTA'!ERR</definedName>
    <definedName name="__F">[0]!ERR</definedName>
    <definedName name="__FS01" localSheetId="2">'PUNTAJE OFERTA'!ERR</definedName>
    <definedName name="__FS01">[0]!ERR</definedName>
    <definedName name="__G1">#N/A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[11]Tablas!#REF!</definedName>
    <definedName name="__IPC2002" localSheetId="2">#REF!</definedName>
    <definedName name="__IPC2002">#REF!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[19]INST!#REF!</definedName>
    <definedName name="__key21" hidden="1">[8]INST!#REF!</definedName>
    <definedName name="__key3" localSheetId="2" hidden="1">#REF!</definedName>
    <definedName name="__key3" hidden="1">#REF!</definedName>
    <definedName name="__key31" localSheetId="2" hidden="1">#REF!</definedName>
    <definedName name="__key31" hidden="1">#REF!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2">#REF!</definedName>
    <definedName name="__MA2">#REF!</definedName>
    <definedName name="__mun2" localSheetId="2">[20]PESOS!#REF!</definedName>
    <definedName name="__mun2">[20]PESOS!#REF!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[11]Tablas!#REF!</definedName>
    <definedName name="__OCI1">[11]Tablas!#REF!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 localSheetId="2">#REF!</definedName>
    <definedName name="__ref4">#REF!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>#N/A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>#N/A</definedName>
    <definedName name="__v5">#N/A</definedName>
    <definedName name="__v6">#N/A</definedName>
    <definedName name="__v7" localSheetId="2">Scheduled_Payment+Extra_Payment</definedName>
    <definedName name="__v7">Scheduled_Payment+Extra_Payment</definedName>
    <definedName name="__v8">#N/A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[11]Tablas!#REF!</definedName>
    <definedName name="__VFA1">[11]Tablas!#REF!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2">Scheduled_Payment+Extra_Payment</definedName>
    <definedName name="__w6">Scheduled_Payment+Extra_Payment</definedName>
    <definedName name="__w7">#N/A</definedName>
    <definedName name="__X1">#N/A</definedName>
    <definedName name="__X2">#N/A</definedName>
    <definedName name="__X3">#N/A</definedName>
    <definedName name="__X4">#N/A</definedName>
    <definedName name="__X5">#N/A</definedName>
    <definedName name="__X6" localSheetId="2">Scheduled_Payment+Extra_Payment</definedName>
    <definedName name="__X6">Scheduled_Payment+Extra_Payment</definedName>
    <definedName name="__X7">#N/A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>#N/A</definedName>
    <definedName name="__y3">#N/A</definedName>
    <definedName name="__y4">#N/A</definedName>
    <definedName name="__y5">#N/A</definedName>
    <definedName name="__y6" localSheetId="2">Scheduled_Payment+Extra_Payment</definedName>
    <definedName name="__y6">Scheduled_Payment+Extra_Payment</definedName>
    <definedName name="__y7">#N/A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>#N/A</definedName>
    <definedName name="__z2">#N/A</definedName>
    <definedName name="__z3">#N/A</definedName>
    <definedName name="__z4">#N/A</definedName>
    <definedName name="__z5">#N/A</definedName>
    <definedName name="__z6" localSheetId="2">Scheduled_Payment+Extra_Payment</definedName>
    <definedName name="__z6">Scheduled_Payment+Extra_Payment</definedName>
    <definedName name="__z7">#N/A</definedName>
    <definedName name="_02_DER_K13_000_–_K13_650" localSheetId="2">[21]EST2!#REF!</definedName>
    <definedName name="_02_DER_K13_000_–_K13_650">[21]EST2!#REF!</definedName>
    <definedName name="_02_DER_K15_700_–_K16_100">[21]EST2!#REF!</definedName>
    <definedName name="_03_K15_140_–_K20_540">[21]EST2!#REF!</definedName>
    <definedName name="_04">[21]EST2!#REF!</definedName>
    <definedName name="_05_DER_K35_250_–_K35_605.41">[21]EST2!#REF!</definedName>
    <definedName name="_05_IZQ_K25_695_–_K35_327.62">[21]EST2!#REF!</definedName>
    <definedName name="_05_IZQ_K35_420_–_K36_462.29">[21]EST2!#REF!</definedName>
    <definedName name="_06_K41_785.67_–_K48_083.55">[21]EST2!#REF!</definedName>
    <definedName name="_07_DER_K48_000_–_K49_563.19">[21]EST2!#REF!</definedName>
    <definedName name="_07_IZQ_K49_320_–_K52_112.74">[21]EST2!#REF!</definedName>
    <definedName name="_08_DER_K57_040_–_K61_476.50">[21]EST2!#REF!</definedName>
    <definedName name="_08_IZQ_K52_300_–_K57_577.97">[21]EST2!#REF!</definedName>
    <definedName name="_08_K24_723__A_K55_717.28">[21]EST2!#REF!</definedName>
    <definedName name="_09_K61_520_A_K61_144">[21]EST2!#REF!</definedName>
    <definedName name="_1">#N/A</definedName>
    <definedName name="_1_25" localSheetId="2">[12]Tablas!#REF!</definedName>
    <definedName name="_1_25">[12]Tablas!#REF!</definedName>
    <definedName name="_10_PR64_500_–_PR_69_541.49">[21]EST2!#REF!</definedName>
    <definedName name="_116B" localSheetId="2">#REF!</definedName>
    <definedName name="_116B">#REF!</definedName>
    <definedName name="_117A" localSheetId="2">#REF!</definedName>
    <definedName name="_117A">#REF!</definedName>
    <definedName name="_117B" localSheetId="2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">#N/A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hidden="1">{#N/A,#N/A,TRUE,"1842CWN0"}</definedName>
    <definedName name="_abc2" localSheetId="2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2">#REF!</definedName>
    <definedName name="_ALM1">#REF!</definedName>
    <definedName name="_AND1" localSheetId="2">#REF!</definedName>
    <definedName name="_AND1">#REF!</definedName>
    <definedName name="_ane7">[13]!_xlbgnm.ane7</definedName>
    <definedName name="_ane8">[13]!_xlbgnm.ane8</definedName>
    <definedName name="_APU221" localSheetId="2">#REF!</definedName>
    <definedName name="_APU221">#REF!</definedName>
    <definedName name="_APU465">[16]!absc</definedName>
    <definedName name="_Atp2">[18]EMPRESA!$F$22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2">#REF!</definedName>
    <definedName name="_Cod1">#REF!</definedName>
    <definedName name="_COM1" localSheetId="2">#REF!</definedName>
    <definedName name="_COM1">#REF!</definedName>
    <definedName name="_COM10" localSheetId="2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>'PUNTAJE OFERTA'!ERR</definedName>
    <definedName name="_F">[0]!ERR</definedName>
    <definedName name="_F10" localSheetId="2">#REF!</definedName>
    <definedName name="_F10">#REF!</definedName>
    <definedName name="_FC" localSheetId="2">#REF!</definedName>
    <definedName name="_FC">#REF!</definedName>
    <definedName name="_Fill" localSheetId="2" hidden="1">#REF!</definedName>
    <definedName name="_Fill" hidden="1">#REF!</definedName>
    <definedName name="_xlnm._FilterDatabase" localSheetId="2" hidden="1">#REF!</definedName>
    <definedName name="_xlnm._FilterDatabase" hidden="1">#REF!</definedName>
    <definedName name="_FS01" localSheetId="2">'PUNTAJE OFERTA'!ERR</definedName>
    <definedName name="_FS01">[0]!ERR</definedName>
    <definedName name="_G1">#N/A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 localSheetId="2">#REF!</definedName>
    <definedName name="_IMP1">#REF!</definedName>
    <definedName name="_IPC2002" localSheetId="2">#REF!</definedName>
    <definedName name="_IPC2002">#REF!</definedName>
    <definedName name="_IVA1" localSheetId="2">#REF!</definedName>
    <definedName name="_IVA1">#REF!</definedName>
    <definedName name="_jor2">'[22]Cuadr.'!$H$16</definedName>
    <definedName name="_jor3">'[22]Cuadr.'!$H$26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localSheetId="2" hidden="1">#REF!</definedName>
    <definedName name="_Key2" hidden="1">#REF!</definedName>
    <definedName name="_Key21" localSheetId="2" hidden="1">#REF!</definedName>
    <definedName name="_Key21" hidden="1">#REF!</definedName>
    <definedName name="_key3" localSheetId="2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 localSheetId="2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 localSheetId="2">#REF!</definedName>
    <definedName name="_MAT1">#REF!</definedName>
    <definedName name="_MOD1" localSheetId="2">#REF!</definedName>
    <definedName name="_MOD1">#REF!</definedName>
    <definedName name="_mun2" localSheetId="2">[20]PESOS!#REF!</definedName>
    <definedName name="_mun2">[20]PESOS!#REF!</definedName>
    <definedName name="_Mux2">[24]CALCULO!$E$19</definedName>
    <definedName name="_Mux3">[24]CALCULO!$H$19</definedName>
    <definedName name="_Muy1">[24]CALCULO!$B$20</definedName>
    <definedName name="_Muy2">[24]CALCULO!$E$20</definedName>
    <definedName name="_Muy3">[24]CALCULO!$H$20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localSheetId="2" hidden="1">#REF!</definedName>
    <definedName name="_Parse_Out" hidden="1">#REF!</definedName>
    <definedName name="_PJ50" localSheetId="2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u2">[24]CALCULO!$E$18</definedName>
    <definedName name="_Pu3">[24]CALCULO!$H$18</definedName>
    <definedName name="_PW2" localSheetId="2">#REF!</definedName>
    <definedName name="_PW2">#REF!</definedName>
    <definedName name="_QTY1" localSheetId="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 localSheetId="2">#REF!</definedName>
    <definedName name="_ref4">#REF!</definedName>
    <definedName name="_RET1" localSheetId="2">'[4]7422CW00'!#REF!</definedName>
    <definedName name="_RET1">'[4]7422CW00'!#REF!</definedName>
    <definedName name="_RET2" localSheetId="2">'[4]7422CW00'!#REF!</definedName>
    <definedName name="_RET2">'[4]7422CW00'!#REF!</definedName>
    <definedName name="_RET3" localSheetId="2">'[4]7422CW00'!#REF!</definedName>
    <definedName name="_RET3">'[4]7422CW00'!#REF!</definedName>
    <definedName name="_RET4" localSheetId="2">'[4]7422CW00'!#REF!</definedName>
    <definedName name="_RET4">'[4]7422CW00'!#REF!</definedName>
    <definedName name="_RET5">'[4]7422CW00'!#REF!</definedName>
    <definedName name="_RET6">'[4]7422CW00'!#REF!</definedName>
    <definedName name="_rf8">#REF!</definedName>
    <definedName name="_RF9">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 localSheetId="2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Vu2">[24]CALCULO!$E$23</definedName>
    <definedName name="_Vu3">[24]CALCULO!$H$23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2">Scheduled_Payment+Extra_Payment</definedName>
    <definedName name="_w6">Scheduled_Payment+Extra_Payment</definedName>
    <definedName name="_w7">#N/A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'[25]DUB-823'!#REF!</definedName>
    <definedName name="A_1" localSheetId="2">#REF!</definedName>
    <definedName name="A_1">#REF!</definedName>
    <definedName name="A_impresión_IM" localSheetId="2">#REF!</definedName>
    <definedName name="A_impresión_IM">#REF!</definedName>
    <definedName name="A000">[26]!absc</definedName>
    <definedName name="A18A200">[27]ESPEC!#REF!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'PUNTAJE OFERTA'!ERR</definedName>
    <definedName name="aa">[0]!ERR</definedName>
    <definedName name="AAA" localSheetId="2">'PUNTAJE OFERTA'!ERR</definedName>
    <definedName name="AAA">[0]!ERR</definedName>
    <definedName name="AAAAA" localSheetId="2">#REF!</definedName>
    <definedName name="AAAAA">#REF!</definedName>
    <definedName name="aaaaaa">[28]otros!$C$5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">#N/A</definedName>
    <definedName name="absc_">#N/A</definedName>
    <definedName name="absc_1">#N/A</definedName>
    <definedName name="absc1">[29]!absc</definedName>
    <definedName name="AC">#N/A</definedName>
    <definedName name="AccessDatabase" hidden="1">"C:\C-314\VOLUMENES\volfin4.mdb"</definedName>
    <definedName name="acpm">5000</definedName>
    <definedName name="ACT" localSheetId="2">'[2]CUAD-DIURNA'!#REF!</definedName>
    <definedName name="ACT">'[2]CUAD-DIURNA'!#REF!</definedName>
    <definedName name="ACT_COMP" localSheetId="2">#REF!</definedName>
    <definedName name="ACT_COMP">#REF!</definedName>
    <definedName name="ACT_COMP2" localSheetId="2">#REF!</definedName>
    <definedName name="ACT_COMP2">#REF!</definedName>
    <definedName name="ACT_CONT" localSheetId="2">#REF!</definedName>
    <definedName name="ACT_CONT">#REF!</definedName>
    <definedName name="ACT_CONT2">#REF!</definedName>
    <definedName name="Actividades">#REF!</definedName>
    <definedName name="ACTV">#REF!</definedName>
    <definedName name="acumulado">'[30]Reservas de Petróleo'!$A$2,'[30]Reservas de Petróleo'!$A$1,'[30]Reservas de Petróleo'!$D$4,'[30]Reservas de Petróleo'!$E$1:$E$65536</definedName>
    <definedName name="ad" localSheetId="2">#REF!</definedName>
    <definedName name="ad">#REF!</definedName>
    <definedName name="adasd" localSheetId="2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[28]otros!$C$2</definedName>
    <definedName name="administrador">[31]Informacion!$B$15</definedName>
    <definedName name="ADMINISTRADOR_VIAL__ARMANDO_SANCHEZ_SANCHEZ">[32]INDICMICROEMP!$A$20</definedName>
    <definedName name="ADMON">'[33]Formulario N° 4'!$F$129</definedName>
    <definedName name="ADMON1" localSheetId="2">#REF!</definedName>
    <definedName name="ADMON1">#REF!</definedName>
    <definedName name="adoc1">[29]!absc</definedName>
    <definedName name="ADOC125">[29]!absc</definedName>
    <definedName name="adoq">[26]!absc</definedName>
    <definedName name="ads" localSheetId="2">#REF!</definedName>
    <definedName name="ads">#REF!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c">[34]!absc</definedName>
    <definedName name="AlcanceProyecto" localSheetId="2">#REF!</definedName>
    <definedName name="AlcanceProyecto">#REF!</definedName>
    <definedName name="ALM" localSheetId="2">#REF!</definedName>
    <definedName name="ALM">#REF!</definedName>
    <definedName name="ALTO" localSheetId="2">#REF!</definedName>
    <definedName name="ALTO">#REF!</definedName>
    <definedName name="Amount">#REF!</definedName>
    <definedName name="ANCLAJE">'[35]MC SF GAVIONES'!#REF!</definedName>
    <definedName name="AND" localSheetId="2">#REF!</definedName>
    <definedName name="AND">#REF!</definedName>
    <definedName name="ANE">'[36]ANEXO 7'!#REF!</definedName>
    <definedName name="anex7" localSheetId="2">#REF!</definedName>
    <definedName name="anex7">#REF!</definedName>
    <definedName name="anex8" localSheetId="2">#REF!</definedName>
    <definedName name="anex8">#REF!</definedName>
    <definedName name="anexo1" localSheetId="2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[37]COMPARATIVO!#REF!</definedName>
    <definedName name="anexo8" localSheetId="2">#REF!</definedName>
    <definedName name="anexo8">#REF!</definedName>
    <definedName name="anexo9" localSheetId="2">#REF!</definedName>
    <definedName name="anexo9">#REF!</definedName>
    <definedName name="anexů7" localSheetId="2">#REF!</definedName>
    <definedName name="anexů7">#REF!</definedName>
    <definedName name="anscount" hidden="1">1</definedName>
    <definedName name="Antic">[38]BASES!$B$33</definedName>
    <definedName name="ANTICIPO">[39]BASES!$B$33</definedName>
    <definedName name="AÑO">[28]PRESUPUESTO!$D$13</definedName>
    <definedName name="AÑOWUIE">'[40]Res-Accide-10'!$R$2:$R$7</definedName>
    <definedName name="ao" localSheetId="2">#REF!</definedName>
    <definedName name="ao">#REF!</definedName>
    <definedName name="apaiy" localSheetId="2">#REF!</definedName>
    <definedName name="apaiy">#REF!</definedName>
    <definedName name="APELLIDOS" localSheetId="2">#REF!</definedName>
    <definedName name="APELLIDOS">#REF!</definedName>
    <definedName name="API">#REF!</definedName>
    <definedName name="APU">#N/A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'PUNTAJE OFERTA'!ERR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 localSheetId="2">'[41]AC2-AG96'!#REF!</definedName>
    <definedName name="_xlnm.Extract">'[41]AC2-AG96'!#REF!</definedName>
    <definedName name="_xlnm.Print_Area" localSheetId="2">#REF!</definedName>
    <definedName name="_xlnm.Print_Area">#REF!</definedName>
    <definedName name="AreaLimpiar">'[42]Info-Portaf'!$N$4,'[42]Info-Portaf'!$C$10:$AE$24,'[42]Info-Portaf'!$C$26:$AE$28,'[42]Info-Portaf'!$C$31:$AE$40,'[42]Info-Portaf'!$C$41:$H$41,'[42]Info-Portaf'!$C$42:$AE$51,'[42]Info-Portaf'!$C$53:$AE$54,'[42]Info-Portaf'!$C$57:$AE$57,'[42]Info-Portaf'!$C$59:$AE$59,'[42]Info-Portaf'!$B$10:$B$61</definedName>
    <definedName name="Areatotal" localSheetId="2">#REF!</definedName>
    <definedName name="Areatotal">#REF!</definedName>
    <definedName name="Aref" localSheetId="2">#REF!</definedName>
    <definedName name="Aref">#REF!</definedName>
    <definedName name="ARENA">[33]MATERIALES!$D$2</definedName>
    <definedName name="armuve" localSheetId="2">'PUNTAJE OFERTA'!ERR</definedName>
    <definedName name="armuve">[0]!ERR</definedName>
    <definedName name="ARP" localSheetId="2">#REF!</definedName>
    <definedName name="ARP">#REF!</definedName>
    <definedName name="ARS" localSheetId="2">#REF!</definedName>
    <definedName name="ARS">#REF!</definedName>
    <definedName name="as" localSheetId="2">'PUNTAJE OFERTA'!ERR</definedName>
    <definedName name="as">[0]!ERR</definedName>
    <definedName name="asasdasd">#N/A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'PUNTAJE OFERTA'!ERR</definedName>
    <definedName name="ASDFGHJKLÑ">[0]!ERR</definedName>
    <definedName name="asdfñk">#N/A</definedName>
    <definedName name="ASFALTO">'[43]5.2'!$D$21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" localSheetId="2">#REF!</definedName>
    <definedName name="au">#REF!</definedName>
    <definedName name="aur" localSheetId="2">#REF!</definedName>
    <definedName name="aur">#REF!</definedName>
    <definedName name="_xlnm.Auto_Open" localSheetId="2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22">#REF!</definedName>
    <definedName name="AUTOMOTOR">#REF!</definedName>
    <definedName name="AUTOMOTOR1">#REF!</definedName>
    <definedName name="AuxAlim">'[10]DATOS CONTRATO'!$E$18</definedName>
    <definedName name="auxalimentacion">[44]CONTRATO!$E$18</definedName>
    <definedName name="AuxCom">'[10]DATOS CONTRATO'!$I$16</definedName>
    <definedName name="auxcomisariato">[44]CONTRATO!$I$16</definedName>
    <definedName name="AuxDot">'[10]DATOS CONTRATO'!$I$17</definedName>
    <definedName name="auxdotacion">[44]CONTRATO!$I$17</definedName>
    <definedName name="AuxHab">'[10]DATOS CONTRATO'!$E$17</definedName>
    <definedName name="auxhabi">[45]CONTRATO!$E$17</definedName>
    <definedName name="auxhabitacion">[44]CONTRATO!$E$17</definedName>
    <definedName name="auxtransporte">[44]CONTRATO!$E$16</definedName>
    <definedName name="av" localSheetId="2">#REF!</definedName>
    <definedName name="av">#REF!</definedName>
    <definedName name="Avance_por_item" localSheetId="2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x" localSheetId="2">#REF!</definedName>
    <definedName name="ax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se" localSheetId="2">#REF!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 localSheetId="2">#REF!</definedName>
    <definedName name="BASEDATOS">#REF!</definedName>
    <definedName name="_xlnm.Database" localSheetId="2">#REF!</definedName>
    <definedName name="_xlnm.Database">#REF!</definedName>
    <definedName name="BaseDeDatos1">#REF!</definedName>
    <definedName name="basep">[46]PRESUPUESTAL!$A$4:$P$190</definedName>
    <definedName name="Basica_Centro_costo_2001" localSheetId="2">#REF!</definedName>
    <definedName name="Basica_Centro_costo_2001">#REF!</definedName>
    <definedName name="Basica_Facturacion_2001" localSheetId="2">#REF!</definedName>
    <definedName name="Basica_Facturacion_2001">#REF!</definedName>
    <definedName name="Basica_Reserva_2001" localSheetId="2">#REF!</definedName>
    <definedName name="Basica_Reserva_2001">#REF!</definedName>
    <definedName name="Básico">#REF!</definedName>
    <definedName name="BB" localSheetId="2">'PUNTAJE OFERTA'!ERR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'[47]ESTADO RED'!$E$8</definedName>
    <definedName name="bl" localSheetId="2">#REF!</definedName>
    <definedName name="bl">#REF!</definedName>
    <definedName name="blActividadesDiarias" localSheetId="2">#REF!</definedName>
    <definedName name="blActividadesDiarias">#REF!</definedName>
    <definedName name="blCantidades" localSheetId="2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'[48]Ejecutado%'!#REF!</definedName>
    <definedName name="blEjecutadoPorcen">'[48]Ejecutado$'!$D$1:$CE$45</definedName>
    <definedName name="blEqCantiInf1" localSheetId="2">#REF!</definedName>
    <definedName name="blEqCantiInf1">#REF!</definedName>
    <definedName name="blEqCantiInf2" localSheetId="2">#REF!</definedName>
    <definedName name="blEqCantiInf2">#REF!</definedName>
    <definedName name="blEqClaseInf1" localSheetId="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'[48]Programado$'!$I$1:$CK$45</definedName>
    <definedName name="blReferenciaInforme" localSheetId="2">#REF!</definedName>
    <definedName name="blReferenciaInforme">#REF!</definedName>
    <definedName name="bn" localSheetId="2">#REF!</definedName>
    <definedName name="bn">#REF!</definedName>
    <definedName name="bnm" localSheetId="2">#REF!</definedName>
    <definedName name="bnm">#REF!</definedName>
    <definedName name="Bombas">#REF!</definedName>
    <definedName name="BONO">#REF!</definedName>
    <definedName name="BORDER1">[49]steel!#REF!</definedName>
    <definedName name="BORDET" localSheetId="2">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[50]medelo!$D$37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2">#REF!</definedName>
    <definedName name="BuiltIn_Print_Area">#REF!</definedName>
    <definedName name="BuiltIn_Print_Area___0" localSheetId="2">'[51]Form5 _Pág_ 2'!#REF!</definedName>
    <definedName name="BuiltIn_Print_Area___0">'[51]Form5 _Pág_ 2'!#REF!</definedName>
    <definedName name="BuiltIn_Print_Titles" localSheetId="2">#REF!</definedName>
    <definedName name="BuiltIn_Print_Titles">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 localSheetId="2">#REF!</definedName>
    <definedName name="CA">#REF!</definedName>
    <definedName name="CAB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 localSheetId="2">'[52]TRAMO 03'!$F$1:$F$65536,'[52]TRAMO 03'!$I$1:$I$65536,'[52]TRAMO 03'!$K$1:$K$65536,'[52]TRAMO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idad">'[52]TRAMO 03'!$F$1:$F$65536,'[52]TRAMO 03'!$I$1:$I$65536,'[52]TRAMO 03'!$K$1:$K$65536,'[52]TRAMO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P" localSheetId="2">#REF!</definedName>
    <definedName name="CAP">#REF!</definedName>
    <definedName name="CAPAC._HSE" localSheetId="2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ÍTULO">[53]Hoja1!$A$12:$B$21</definedName>
    <definedName name="CAPITULO_I" localSheetId="2">#REF!</definedName>
    <definedName name="CAPITULO_I">#REF!</definedName>
    <definedName name="CAPÍTULO_I" localSheetId="2">#REF!</definedName>
    <definedName name="CAPÍTULO_I">#REF!</definedName>
    <definedName name="CAPÍTULO_II" localSheetId="2">#REF!</definedName>
    <definedName name="CAPÍTULO_II">#REF!</definedName>
    <definedName name="CAPITULOI">#REF!</definedName>
    <definedName name="CAPÍTULOS">#REF!</definedName>
    <definedName name="CapTecnica1">#REF!</definedName>
    <definedName name="CapTecnica2">#REF!</definedName>
    <definedName name="CARGA">#REF!</definedName>
    <definedName name="CARGADOR">[33]EQUIPO!$D$10</definedName>
    <definedName name="CARGOS" localSheetId="2">#REF!</definedName>
    <definedName name="CARGOS">#REF!</definedName>
    <definedName name="carlos" localSheetId="2">MODULO10.auto_abrir</definedName>
    <definedName name="carlos">MODULO10.auto_abrir</definedName>
    <definedName name="Category" localSheetId="2">#REF!</definedName>
    <definedName name="Category">#REF!</definedName>
    <definedName name="CategoryArea">'[54]Civil work'!$A$16:$IV$19,'[54]Civil work'!$A$29:$IV$39,'[54]Civil work'!$A$49:$IV$60,'[54]Civil work'!$A$70:$IV$71,'[54]Civil work'!$A$81:$IV$87</definedName>
    <definedName name="causa" localSheetId="2">#REF!</definedName>
    <definedName name="causa">#REF!</definedName>
    <definedName name="CBLES" localSheetId="2">#REF!</definedName>
    <definedName name="CBLES">#REF!</definedName>
    <definedName name="CBLES1">#REF!</definedName>
    <definedName name="CBRDISEÑO">[55]SECTORIZACIÓN!$A$12:$G$20</definedName>
    <definedName name="CBWorkbookPriority" hidden="1">-1602700874</definedName>
    <definedName name="cc" localSheetId="2">#REF!</definedName>
    <definedName name="cc">#REF!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'[56]A. P. U.'!#REF!</definedName>
    <definedName name="CCT" localSheetId="2">#REF!</definedName>
    <definedName name="CCT">#REF!</definedName>
    <definedName name="ccto210" localSheetId="2">#REF!</definedName>
    <definedName name="ccto210">#REF!</definedName>
    <definedName name="cd">[57]Hoja1!$C$81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[38]CDItem!$G$8</definedName>
    <definedName name="CDE" localSheetId="2">#REF!</definedName>
    <definedName name="CDE">#REF!</definedName>
    <definedName name="cdfgrtfd" localSheetId="2" hidden="1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[58]Insum!$A$3:$H$63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 localSheetId="2">#REF!</definedName>
    <definedName name="Ch">#REF!</definedName>
    <definedName name="CHK_PU">'[4]7422CW00'!#REF!</definedName>
    <definedName name="CHP">#REF!</definedName>
    <definedName name="CIP">#REF!</definedName>
    <definedName name="CIRCUITOS">[59]Circuitos!$C$2:$C$891</definedName>
    <definedName name="CISNEROS" localSheetId="2">#REF!</definedName>
    <definedName name="CISNEROS">#REF!</definedName>
    <definedName name="cjsa" localSheetId="2" hidden="1">#REF!</definedName>
    <definedName name="cjsa" hidden="1">#REF!</definedName>
    <definedName name="CL" localSheetId="2">#REF!</definedName>
    <definedName name="CL">#REF!</definedName>
    <definedName name="clase">#REF!</definedName>
    <definedName name="cmf">[60]Hoja1!$C$27</definedName>
    <definedName name="CMIBLE" localSheetId="2">#REF!</definedName>
    <definedName name="CMIBLE">#REF!</definedName>
    <definedName name="CMIBLE1" localSheetId="2">#REF!</definedName>
    <definedName name="CMIBLE1">#REF!</definedName>
    <definedName name="cnt" localSheetId="2" hidden="1">{#N/A,#N/A,TRUE,"CODIGO DEPENDENCIA"}</definedName>
    <definedName name="cnt" hidden="1">{#N/A,#N/A,TRUE,"CODIGO DEPENDENCIA"}</definedName>
    <definedName name="co">#REF!</definedName>
    <definedName name="cod" localSheetId="2">#REF!</definedName>
    <definedName name="cod">#REF!</definedName>
    <definedName name="CodActEco">[10]EMPRESA!$F$10</definedName>
    <definedName name="codigo" localSheetId="2">#REF!,#REF!</definedName>
    <definedName name="codigo">#REF!,#REF!</definedName>
    <definedName name="CodigoInversion" localSheetId="2">#REF!</definedName>
    <definedName name="CodigoInversion">#REF!</definedName>
    <definedName name="CodigoProyecto">#REF!</definedName>
    <definedName name="Codigos">#REF!</definedName>
    <definedName name="CODOS">#REF!</definedName>
    <definedName name="cogvsiruj">[37]COMPARATIVO!#REF!</definedName>
    <definedName name="COLON" localSheetId="2">#REF!</definedName>
    <definedName name="COLON">#REF!</definedName>
    <definedName name="ColTap" localSheetId="2">#REF!</definedName>
    <definedName name="ColTap">#REF!</definedName>
    <definedName name="Com">'[44]LIQUIDA-NOMINA'!$AL$4</definedName>
    <definedName name="COMIDA" localSheetId="2">#REF!</definedName>
    <definedName name="COMIDA">#REF!</definedName>
    <definedName name="COMPRESOR">[33]EQUIPO!$D$5</definedName>
    <definedName name="Compresores" localSheetId="2">#REF!</definedName>
    <definedName name="Compresores">#REF!</definedName>
    <definedName name="COMPROBANTE_DE_PAGO" localSheetId="2">#REF!</definedName>
    <definedName name="COMPROBANTE_DE_PAGO">#REF!</definedName>
    <definedName name="CONDCUMEXP" localSheetId="1">#REF!</definedName>
    <definedName name="CONDCUMEXP" localSheetId="2">[61]LISTAS!$P$2:$P$3</definedName>
    <definedName name="CONDCUMEXP">#REF!</definedName>
    <definedName name="ConseqCat">0</definedName>
    <definedName name="ConseqForMitRisk">3</definedName>
    <definedName name="Consultor">#N/A</definedName>
    <definedName name="CONT" localSheetId="2">#REF!</definedName>
    <definedName name="CONT">#REF!</definedName>
    <definedName name="Contratante">#N/A</definedName>
    <definedName name="Contrato">#N/A</definedName>
    <definedName name="COPIA" localSheetId="2">'PUNTAJE OFERTA'!ERR</definedName>
    <definedName name="COPIA">[0]!ERR</definedName>
    <definedName name="COPIA1" localSheetId="2">#REF!</definedName>
    <definedName name="COPIA1">#REF!</definedName>
    <definedName name="COPIA2" localSheetId="2">#REF!</definedName>
    <definedName name="COPIA2">#REF!</definedName>
    <definedName name="copiao4" localSheetId="2">'PUNTAJE OFERTA'!ERR</definedName>
    <definedName name="copiao4">[0]!ERR</definedName>
    <definedName name="corri" localSheetId="2">'PUNTAJE OFERTA'!ERR</definedName>
    <definedName name="corri">[0]!ERR</definedName>
    <definedName name="COSTO_FRENTE">[62]BITACORA!$E$1:$E$65536</definedName>
    <definedName name="costo2" localSheetId="2" hidden="1">#REF!</definedName>
    <definedName name="costo2" hidden="1">#REF!</definedName>
    <definedName name="COSTODIRECTO" localSheetId="2">#REF!</definedName>
    <definedName name="COSTODIRECTO">#REF!</definedName>
    <definedName name="COSTOS">[63]TARIFAS!$A$1:$F$52</definedName>
    <definedName name="cp" localSheetId="2">#REF!</definedName>
    <definedName name="cp">#REF!</definedName>
    <definedName name="CRIT" localSheetId="2">#REF!</definedName>
    <definedName name="CRIT">#REF!</definedName>
    <definedName name="CRIT_APIAY" localSheetId="2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[64]civ_roma!$C$803:$G$804</definedName>
    <definedName name="_xlnm.Criteria">'[41]AC2-AG96'!#REF!</definedName>
    <definedName name="Criterios_IM">'[4]7422CW00'!#REF!</definedName>
    <definedName name="Criticidad">[65]Tabla!$A$1:$A$5</definedName>
    <definedName name="Criticos" localSheetId="2">#REF!</definedName>
    <definedName name="Criticos">#REF!</definedName>
    <definedName name="cs" localSheetId="2">#REF!</definedName>
    <definedName name="cs">#REF!</definedName>
    <definedName name="CS_AVG_SIZE" localSheetId="2">#REF!</definedName>
    <definedName name="CS_AVG_SIZE">#REF!</definedName>
    <definedName name="CS_WELDING">#REF!</definedName>
    <definedName name="CTA">#REF!</definedName>
    <definedName name="CTE">#REF!</definedName>
    <definedName name="ctipo2">'[66]Cuadr.'!$B$19</definedName>
    <definedName name="ctipo3">'[67]Cuadr.'!$B$26</definedName>
    <definedName name="CTR">'[4]7422CW00'!#REF!</definedName>
    <definedName name="CTRPAG">'[4]7422CW00'!#REF!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2">'PUNTAJE OFERTA'!ERR</definedName>
    <definedName name="CUAL">[0]!ERR</definedName>
    <definedName name="CUBS" localSheetId="2">#REF!</definedName>
    <definedName name="CUBS">#REF!</definedName>
    <definedName name="CUMPLIMIENT">[68]LISTAS!$K$2:$K$4</definedName>
    <definedName name="CUMPLIMIENTO" localSheetId="1">#REF!</definedName>
    <definedName name="CUMPLIMIENTO" localSheetId="2">[61]LISTAS!$E$2:$E$3</definedName>
    <definedName name="CUMPLIMIENTO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[69]!Customize</definedName>
    <definedName name="cv" localSheetId="2">#REF!</definedName>
    <definedName name="cv">#REF!</definedName>
    <definedName name="cv_51" localSheetId="2">#REF!</definedName>
    <definedName name="cv_51">#REF!</definedName>
    <definedName name="CVa" localSheetId="2">#REF!</definedName>
    <definedName name="CVa">#REF!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[70]Sanitario!$AC$9:$AD$9</definedName>
    <definedName name="DADADAD" localSheetId="2" hidden="1">{#N/A,#N/A,TRUE,"CODIGO DEPENDENCIA"}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'[25]GPI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2">#REF!</definedName>
    <definedName name="Data">#REF!</definedName>
    <definedName name="data1" localSheetId="2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[64]civ_roma!$C$9:$G$799</definedName>
    <definedName name="DATO1">'[71]46'!$D$3:$CK$429</definedName>
    <definedName name="Datos" localSheetId="2">#REF!</definedName>
    <definedName name="Datos">#REF!</definedName>
    <definedName name="DBASE1" localSheetId="2">#REF!</definedName>
    <definedName name="DBASE1">#REF!</definedName>
    <definedName name="DBASE2" localSheetId="2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 localSheetId="2">#REF!</definedName>
    <definedName name="dc">#REF!</definedName>
    <definedName name="Dcacm" localSheetId="2">#REF!</definedName>
    <definedName name="Dcacm">#REF!</definedName>
    <definedName name="DCF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 localSheetId="2">#REF!</definedName>
    <definedName name="DCorriente">#REF!</definedName>
    <definedName name="Dcorriente1">'[72]Pta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2">TRUNC(60*(ABS(#REF!)-DEFLEXION_GG))</definedName>
    <definedName name="DEFLEXION_MM">TRUNC(60*(ABS(#REF!)-DEFLEXION_GG))</definedName>
    <definedName name="DEFLEXION_SS" localSheetId="2">ROUND(3600*(ABS(#REF!)-DEFLEXION_GG-'PUNTAJE OFERTA'!DEFLEXION_MM/60),0)</definedName>
    <definedName name="DEFLEXION_SS">ROUND(3600*(ABS(#REF!)-DEFLEXION_GG-DEFLEXION_MM/60),0)</definedName>
    <definedName name="demanto" localSheetId="2">#REF!</definedName>
    <definedName name="demanto">#REF!</definedName>
    <definedName name="demanto_51" localSheetId="2">#REF!</definedName>
    <definedName name="demanto_51">#REF!</definedName>
    <definedName name="DEMOLICIÓN">'[73]BASE-LISTAS'!$B$24:$B$29</definedName>
    <definedName name="DEP_VPR_GRM" localSheetId="2">#REF!</definedName>
    <definedName name="DEP_VPR_GRM">#REF!</definedName>
    <definedName name="DEP_VPR_GRN" localSheetId="2">#REF!</definedName>
    <definedName name="DEP_VPR_GRN">#REF!</definedName>
    <definedName name="DEP_VPR_GRS" localSheetId="2">#REF!</definedName>
    <definedName name="DEP_VPR_GRS">#REF!</definedName>
    <definedName name="DEP_VPR_GTP">#REF!</definedName>
    <definedName name="DEP_VPR_NA">#REF!</definedName>
    <definedName name="Department">#REF!</definedName>
    <definedName name="DEPEND">[65]Tabla!$B$1:$B$397</definedName>
    <definedName name="DEPENDENCIA">[65]Tabla!$B$1:$B$397</definedName>
    <definedName name="DEPENDENCIAS" localSheetId="1">#REF!</definedName>
    <definedName name="DEPENDENCIAS" localSheetId="2">[61]LISTAS!$B$2:$B$22</definedName>
    <definedName name="DEPENDENCIAS">#REF!</definedName>
    <definedName name="DER">#N/A</definedName>
    <definedName name="DERFE" localSheetId="2">#REF!</definedName>
    <definedName name="DERFE">#REF!</definedName>
    <definedName name="desarrolladas">'[30]Reservas de Petróleo'!$A$2,'[30]Reservas de Petróleo'!$A$1,'[30]Reservas de Petróleo'!$D$4,'[30]Reservas de Petróleo'!$F$1:$F$65536</definedName>
    <definedName name="DESCUNMI" localSheetId="2">#REF!</definedName>
    <definedName name="DESCUNMI">#REF!</definedName>
    <definedName name="DEST_ART" localSheetId="2">[49]steel!#REF!</definedName>
    <definedName name="DEST_ART">[49]steel!#REF!</definedName>
    <definedName name="DESTCOD" localSheetId="2">'[4]7422CW00'!#REF!</definedName>
    <definedName name="DESTCOD">'[4]7422CW00'!#REF!</definedName>
    <definedName name="DESTFG" localSheetId="2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 localSheetId="2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[69]Personalizar!$E$22</definedName>
    <definedName name="dflt2">[69]Personalizar!$E$23</definedName>
    <definedName name="dflt3">[69]Personalizar!$D$24</definedName>
    <definedName name="dflt4">[69]Personalizar!$E$26</definedName>
    <definedName name="dflt5">[69]Personalizar!$E$27</definedName>
    <definedName name="dflt6">[69]Personalizar!$D$28</definedName>
    <definedName name="dflt7">[69]Personalizar!$G$27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ámetro" localSheetId="2">#REF!</definedName>
    <definedName name="Diámetro">#REF!</definedName>
    <definedName name="diámetroft" localSheetId="2">#REF!</definedName>
    <definedName name="diámetroft">#REF!</definedName>
    <definedName name="diametros" localSheetId="2">#REF!</definedName>
    <definedName name="diametros">#REF!</definedName>
    <definedName name="diego">#REF!</definedName>
    <definedName name="diego1">#REF!</definedName>
    <definedName name="diferencia" localSheetId="2">'[74]MEDIA GEOMETRICA'!$J$8,'[74]MEDIA GEOMETRICA'!$N$8,'[74]MEDIA GEOMETRICA'!$R$8,'[74]MEDIA GEOMETRICA'!$V$8,'[74]MEDIA GEOMETRICA'!$Z$8,'[74]MEDIA GEOMETRICA'!$AD$8,'[74]MEDIA GEOMETRICA'!$AH$8,'[74]MEDIA GEOMETRICA'!$AL$8,'[74]MEDIA GEOMETRICA'!#REF!,'[74]MEDIA GEOMETRICA'!#REF!</definedName>
    <definedName name="diferencia">'[74]MEDIA GEOMETRICA'!$J$8,'[74]MEDIA GEOMETRICA'!$N$8,'[74]MEDIA GEOMETRICA'!$R$8,'[74]MEDIA GEOMETRICA'!$V$8,'[74]MEDIA GEOMETRICA'!$Z$8,'[74]MEDIA GEOMETRICA'!$AD$8,'[74]MEDIA GEOMETRICA'!$AH$8,'[74]MEDIA GEOMETRICA'!$AL$8,'[74]MEDIA GEOMETRICA'!#REF!,'[74]MEDIA GEOMETRICA'!#REF!</definedName>
    <definedName name="DIJ" localSheetId="2">[12]Tablas!#REF!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[44]EMPRESA!$F$14</definedName>
    <definedName name="DISCAPACITADOS" localSheetId="1">#REF!</definedName>
    <definedName name="DISCAPACITADOS" localSheetId="2">[61]SMMLV!$M$3:$M$4</definedName>
    <definedName name="DISCAPACITADOS">#REF!</definedName>
    <definedName name="DISEÑOMARSHALL" localSheetId="2">#REF!</definedName>
    <definedName name="DISEÑOMARSHALL">#REF!</definedName>
    <definedName name="display_area_2" localSheetId="2">#REF!</definedName>
    <definedName name="display_area_2">#REF!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__2637_03_xxxxxx" comment="Escriba aqui el número del documento, dependiendo del capítulo que haga referencia las memorias de cantidades">#REF!</definedName>
    <definedName name="dolar">#REF!</definedName>
    <definedName name="DOLLAR">[75]CÁLCULOS!$H$34</definedName>
    <definedName name="DOR" localSheetId="2">#REF!</definedName>
    <definedName name="DOR">#REF!</definedName>
    <definedName name="DOTACIÓN" localSheetId="2">#REF!</definedName>
    <definedName name="DOTACIÓN">#REF!</definedName>
    <definedName name="Dp">[70]Sanitario!$AC$8:$AD$8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f" localSheetId="2">#REF!</definedName>
    <definedName name="drf">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[76]Cronograma!#REF!</definedName>
    <definedName name="DSA" localSheetId="2">#REF!</definedName>
    <definedName name="DSA">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 localSheetId="2">#REF!</definedName>
    <definedName name="DsctoFondo">#REF!</definedName>
    <definedName name="DsctoPension" localSheetId="2">#REF!</definedName>
    <definedName name="DsctoPension">#REF!</definedName>
    <definedName name="DsctoSalud">#REF!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 localSheetId="2">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[70]Sanitario!$AC$7:$AD$7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 localSheetId="2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'PUNTAJE OFERTA'!ERR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jecutivo">'[77]Info Ejec'!$A$1:$AV$153</definedName>
    <definedName name="el" localSheetId="2">#REF!</definedName>
    <definedName name="el">#REF!</definedName>
    <definedName name="ELIMINACIONPROYC" localSheetId="2">#REF!</definedName>
    <definedName name="ELIMINACIONPROYC">#REF!</definedName>
    <definedName name="emanto" localSheetId="2">#REF!</definedName>
    <definedName name="emanto">#REF!</definedName>
    <definedName name="emanto_51">#REF!</definedName>
    <definedName name="eme" localSheetId="2">'PUNTAJE OFERTA'!ERR</definedName>
    <definedName name="eme">[0]!ERR</definedName>
    <definedName name="EMPLEADO" localSheetId="2">#REF!</definedName>
    <definedName name="EMPLEADO">#REF!</definedName>
    <definedName name="Empresa">[44]EMPRESA!$F$6</definedName>
    <definedName name="EMULSION" localSheetId="2">#REF!</definedName>
    <definedName name="EMULSION">#REF!</definedName>
    <definedName name="End_Bal" localSheetId="2">#REF!</definedName>
    <definedName name="End_Bal">#REF!</definedName>
    <definedName name="ene" localSheetId="2">#REF!</definedName>
    <definedName name="ene">#REF!</definedName>
    <definedName name="Ensayos">#REF!</definedName>
    <definedName name="ENSAYOSLAB">#REF!</definedName>
    <definedName name="ENTRADASP">#REF!</definedName>
    <definedName name="EPECIALIDAD_SIDOE">[12]Tablas!#REF!</definedName>
    <definedName name="EQUI">[78]EQUIPOS!$A:$IV</definedName>
    <definedName name="EQUIPO" localSheetId="1">#REF!</definedName>
    <definedName name="EQUIPO" localSheetId="2">[61]LISTAS!$W$2:$W$4</definedName>
    <definedName name="EQUIPO">#REF!</definedName>
    <definedName name="EQUIPO_1">[79]EQUIPO!$B$2:$D$36</definedName>
    <definedName name="EQUIPO1" localSheetId="2">#REF!</definedName>
    <definedName name="EQUIPO1">#REF!</definedName>
    <definedName name="EQUIPOS" localSheetId="2">#REF!</definedName>
    <definedName name="EQUIPOS">#REF!</definedName>
    <definedName name="EQUIPOS1" localSheetId="2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[49]steel!$B$8:$B$47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[80]TARIF2002!#REF!</definedName>
    <definedName name="ERROR5">[80]TARIF2002!#REF!</definedName>
    <definedName name="ERRORE" localSheetId="2">#REF!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'PUNTAJE OFERTA'!ERR</definedName>
    <definedName name="ES">[0]!ERR</definedName>
    <definedName name="ESA" localSheetId="2">#REF!</definedName>
    <definedName name="ESA">#REF!</definedName>
    <definedName name="ESE" localSheetId="2">#REF!</definedName>
    <definedName name="ESE">#REF!</definedName>
    <definedName name="ESP" localSheetId="2">#REF!</definedName>
    <definedName name="ESP">#REF!</definedName>
    <definedName name="ESPE">#REF!</definedName>
    <definedName name="ESPECIFICACION">#REF!</definedName>
    <definedName name="Especificación">#REF!</definedName>
    <definedName name="ESTA">#REF!</definedName>
    <definedName name="Estado" localSheetId="1">[81]LISTAS!$D$2:$D$3</definedName>
    <definedName name="Estado">[82]LISTAS!$D$2:$D$3</definedName>
    <definedName name="Estados" localSheetId="2">#REF!</definedName>
    <definedName name="Estados">#REF!</definedName>
    <definedName name="Estimate_Factor">1</definedName>
    <definedName name="ESTRAE">'[4]7422CW00'!#REF!</definedName>
    <definedName name="ESTRU">[83]Estructura!$C$7:$E$2570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[84]Hoja3!$B$7:$B$15</definedName>
    <definedName name="ETAP" localSheetId="2">#REF!</definedName>
    <definedName name="ETAP">#REF!</definedName>
    <definedName name="ETAPA_PACC" localSheetId="2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AL">#REF!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[25]SKJ452!#REF!</definedName>
    <definedName name="Excel_BuiltIn_Print_Titles_10_51" localSheetId="2">#REF!</definedName>
    <definedName name="Excel_BuiltIn_Print_Titles_10_51">#REF!</definedName>
    <definedName name="Excel_BuiltIn_Print_Titles_11">[25]ITA878!#REF!</definedName>
    <definedName name="Excel_BuiltIn_Print_Titles_11_51" localSheetId="2">#REF!</definedName>
    <definedName name="Excel_BuiltIn_Print_Titles_11_51">#REF!</definedName>
    <definedName name="Excel_BuiltIn_Print_Titles_12">'[25]AEA-944'!#REF!</definedName>
    <definedName name="Excel_BuiltIn_Print_Titles_12_51" localSheetId="2">#REF!</definedName>
    <definedName name="Excel_BuiltIn_Print_Titles_12_51">#REF!</definedName>
    <definedName name="Excel_BuiltIn_Print_Titles_13">'[25]DUB-823'!#REF!</definedName>
    <definedName name="Excel_BuiltIn_Print_Titles_13_51" localSheetId="2">#REF!</definedName>
    <definedName name="Excel_BuiltIn_Print_Titles_13_51">#REF!</definedName>
    <definedName name="Excel_BuiltIn_Print_Titles_14">'[25]GPI 526'!#REF!</definedName>
    <definedName name="Excel_BuiltIn_Print_Titles_14_51" localSheetId="2">#REF!</definedName>
    <definedName name="Excel_BuiltIn_Print_Titles_14_51">#REF!</definedName>
    <definedName name="Excel_BuiltIn_Print_Titles_15" localSheetId="2">#REF!</definedName>
    <definedName name="Excel_BuiltIn_Print_Titles_15">#REF!</definedName>
    <definedName name="Excel_BuiltIn_Print_Titles_15_51" localSheetId="2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[25]XXJ617!#REF!</definedName>
    <definedName name="Excel_BuiltIn_Print_Titles_19_51" localSheetId="2">#REF!</definedName>
    <definedName name="Excel_BuiltIn_Print_Titles_19_51">#REF!</definedName>
    <definedName name="Excel_BuiltIn_Print_Titles_20" localSheetId="2">#REF!</definedName>
    <definedName name="Excel_BuiltIn_Print_Titles_20">#REF!</definedName>
    <definedName name="Excel_BuiltIn_Print_Titles_20_51" localSheetId="2">#REF!</definedName>
    <definedName name="Excel_BuiltIn_Print_Titles_20_51">#REF!</definedName>
    <definedName name="Excel_BuiltIn_Print_Titles_21" localSheetId="2">[25]SNG_855!#REF!</definedName>
    <definedName name="Excel_BuiltIn_Print_Titles_21">[25]SNG_855!#REF!</definedName>
    <definedName name="Excel_BuiltIn_Print_Titles_21_51" localSheetId="2">#REF!</definedName>
    <definedName name="Excel_BuiltIn_Print_Titles_21_51">#REF!</definedName>
    <definedName name="Excel_BuiltIn_Print_Titles_23" localSheetId="2">#REF!</definedName>
    <definedName name="Excel_BuiltIn_Print_Titles_23">#REF!</definedName>
    <definedName name="Excel_BuiltIn_Print_Titles_23_51" localSheetId="2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'[25]VEA 374'!#REF!</definedName>
    <definedName name="Excel_BuiltIn_Print_Titles_5_51" localSheetId="2">#REF!</definedName>
    <definedName name="Excel_BuiltIn_Print_Titles_5_51">#REF!</definedName>
    <definedName name="Excel_BuiltIn_Print_Titles_5_XX">'[25]VEA 374'!#REF!</definedName>
    <definedName name="Excel_BuiltIn_Print_Titles_5_XX_51" localSheetId="2">#REF!</definedName>
    <definedName name="Excel_BuiltIn_Print_Titles_5_XX_51">#REF!</definedName>
    <definedName name="Excel_BuiltIn_Print_Titles_6" localSheetId="2">#REF!</definedName>
    <definedName name="Excel_BuiltIn_Print_Titles_6">#REF!</definedName>
    <definedName name="Excel_BuiltIn_Print_Titles_6_51" localSheetId="2">#REF!</definedName>
    <definedName name="Excel_BuiltIn_Print_Titles_6_51">#REF!</definedName>
    <definedName name="Excel_BuiltIn_Print_Titles_7" localSheetId="2">[25]HFB024!#REF!</definedName>
    <definedName name="Excel_BuiltIn_Print_Titles_7">[25]HFB024!#REF!</definedName>
    <definedName name="Excel_BuiltIn_Print_Titles_7_51" localSheetId="2">#REF!</definedName>
    <definedName name="Excel_BuiltIn_Print_Titles_7_51">#REF!</definedName>
    <definedName name="Excel_BuiltIn_Print_Titles_8" localSheetId="2">#REF!</definedName>
    <definedName name="Excel_BuiltIn_Print_Titles_8">#REF!</definedName>
    <definedName name="Excel_BuiltIn_Print_Titles_8_51" localSheetId="2">#REF!</definedName>
    <definedName name="Excel_BuiltIn_Print_Titles_8_51">#REF!</definedName>
    <definedName name="Excel_BuiltIn_Print_Titles_9" localSheetId="2">[25]PAJ825!#REF!</definedName>
    <definedName name="Excel_BuiltIn_Print_Titles_9">[25]PAJ825!#REF!</definedName>
    <definedName name="Excel_BuiltIn_Print_Titles_9_51" localSheetId="2">#REF!</definedName>
    <definedName name="Excel_BuiltIn_Print_Titles_9_51">#REF!</definedName>
    <definedName name="EXCROC">'[85]Análisis de precios'!$H$52</definedName>
    <definedName name="EXPERACEPTABLE" localSheetId="1">[81]LISTAS!$G$2:$G$3</definedName>
    <definedName name="EXPERACEPTABLE">[82]LISTAS!$G$2:$G$3</definedName>
    <definedName name="Experiencia1" localSheetId="2">#REF!</definedName>
    <definedName name="Experiencia1">#REF!</definedName>
    <definedName name="Experiencia2" localSheetId="2">#REF!</definedName>
    <definedName name="Experiencia2">#REF!</definedName>
    <definedName name="Experiencia3" localSheetId="2">#REF!</definedName>
    <definedName name="Experiencia3">#REF!</definedName>
    <definedName name="EXPREQVTD" localSheetId="1">[81]EXPERIENCIA!$Z$37</definedName>
    <definedName name="EXPREQVTD">[82]EXPERIENCIA!$Z$37</definedName>
    <definedName name="ExtensionCoordinador" localSheetId="2">#REF!</definedName>
    <definedName name="ExtensionCoordinador">#REF!</definedName>
    <definedName name="Extra_Pay" localSheetId="2">#REF!</definedName>
    <definedName name="Extra_Pay">#REF!</definedName>
    <definedName name="Extracción_IM" localSheetId="2">#REF!</definedName>
    <definedName name="Extracción_IM">#REF!</definedName>
    <definedName name="Extras">'[44]LIQUIDA-NOMINA'!$AH$4</definedName>
    <definedName name="F._INGRESO" localSheetId="2">#REF!</definedName>
    <definedName name="F._INGRESO">#REF!</definedName>
    <definedName name="F._RETIRO" localSheetId="2">#REF!</definedName>
    <definedName name="F._RETIRO">#REF!</definedName>
    <definedName name="F.L" localSheetId="2">#REF!</definedName>
    <definedName name="F.L">#REF!</definedName>
    <definedName name="fa">#REF!</definedName>
    <definedName name="FAC" hidden="1">#REF!</definedName>
    <definedName name="FAC_PRU">#REF!</definedName>
    <definedName name="Facilidades">#REF!</definedName>
    <definedName name="factor">#REF!</definedName>
    <definedName name="FACTURADO">#REF!</definedName>
    <definedName name="FareWellStmnt">[69]!FareWellStmnt</definedName>
    <definedName name="FaseProyecto" localSheetId="2">#REF!</definedName>
    <definedName name="FaseProyecto">#REF!</definedName>
    <definedName name="fb" localSheetId="2">#REF!</definedName>
    <definedName name="fb">#REF!</definedName>
    <definedName name="fcierre" localSheetId="1">#REF!</definedName>
    <definedName name="fcierre" localSheetId="2">#REF!</definedName>
    <definedName name="fcierre">#REF!</definedName>
    <definedName name="FD" localSheetId="2">'PUNTAJE OFERTA'!ERR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#N/A</definedName>
    <definedName name="FechaCierre" localSheetId="1">[86]PRESUPUESTOS!#REF!</definedName>
    <definedName name="FechaCierre" localSheetId="2">[87]PRESUPUESTOS!#REF!</definedName>
    <definedName name="FechaCierre">[87]PRESUPUESTOS!#REF!</definedName>
    <definedName name="FechaInicio">[44]CONTRATO!$E$10</definedName>
    <definedName name="FechaTermina">[44]CONTRATO!$E$11</definedName>
    <definedName name="FechaTerminacion" localSheetId="2">#REF!</definedName>
    <definedName name="FechaTerminacion">#REF!</definedName>
    <definedName name="fer" localSheetId="2">'[40]Res-Accide-10'!#REF!</definedName>
    <definedName name="fer">'[40]Res-Accide-10'!#REF!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'PUNTAJE OFERTA'!ERR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'PUNTAJE OFERTA'!ERR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'[88]7422CW00'!#REF!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'PUNTAJE OFERTA'!ERR</definedName>
    <definedName name="FINANCIACION">[0]!ERR</definedName>
    <definedName name="FinePrint">[69]!FinePrint</definedName>
    <definedName name="fk" localSheetId="2">#REF!</definedName>
    <definedName name="fk">#REF!</definedName>
    <definedName name="flq" localSheetId="2">#REF!</definedName>
    <definedName name="flq">#REF!</definedName>
    <definedName name="fm" localSheetId="2">#REF!</definedName>
    <definedName name="fm">#REF!</definedName>
    <definedName name="FMINEXP" localSheetId="1">[86]PRESUPUESTOS!#REF!</definedName>
    <definedName name="FMINEXP" localSheetId="2">[87]PRESUPUESTOS!#REF!</definedName>
    <definedName name="FMINEXP">[87]PRESUPUESTOS!#REF!</definedName>
    <definedName name="fnic">[60]Hoja1!$C$13</definedName>
    <definedName name="FO">1.32</definedName>
    <definedName name="FORDESCR">'[4]7422CW00'!#REF!</definedName>
    <definedName name="FORM_C3">[89]Hoja1!$A$33:$N$51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'PUNTAJE OFERTA'!ERR</definedName>
    <definedName name="fu">[0]!ERR</definedName>
    <definedName name="Fub">[90]Cálculo!$B$36</definedName>
    <definedName name="Full_Print" localSheetId="2">#REF!</definedName>
    <definedName name="Full_Print">#REF!</definedName>
    <definedName name="Fup">[90]Cálculo!$B$38</definedName>
    <definedName name="fv" localSheetId="2">#REF!</definedName>
    <definedName name="fv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p">[90]Cálculo!$B$37</definedName>
    <definedName name="g" localSheetId="2">#REF!</definedName>
    <definedName name="g">#REF!</definedName>
    <definedName name="G.Eg" localSheetId="2">#REF!</definedName>
    <definedName name="G.Eg">#REF!</definedName>
    <definedName name="G.Em" localSheetId="2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 localSheetId="2">#REF!</definedName>
    <definedName name="G1_">#REF!</definedName>
    <definedName name="ga" localSheetId="2">#REF!</definedName>
    <definedName name="ga">#REF!</definedName>
    <definedName name="GAJ" localSheetId="2">#REF!</definedName>
    <definedName name="GAJ">#REF!</definedName>
    <definedName name="GAS" localSheetId="2">[12]Tablas!#REF!</definedName>
    <definedName name="GAS">[12]Tablas!#REF!</definedName>
    <definedName name="gb" localSheetId="2">#REF!</definedName>
    <definedName name="gb">#REF!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[11]Tablas!#REF!</definedName>
    <definedName name="GCI">[12]Tablas!#REF!</definedName>
    <definedName name="GCN">[12]Tablas!#REF!</definedName>
    <definedName name="GCP">[12]Tablas!#REF!</definedName>
    <definedName name="gd" localSheetId="2">#REF!</definedName>
    <definedName name="gd">#REF!</definedName>
    <definedName name="gddfgdfgdf" localSheetId="2">#REF!</definedName>
    <definedName name="gddfgdfgdf">#REF!</definedName>
    <definedName name="gdj" localSheetId="2">#REF!</definedName>
    <definedName name="gdj">#REF!</definedName>
    <definedName name="GDN" localSheetId="2">[12]Tablas!#REF!</definedName>
    <definedName name="GDN">[12]Tablas!#REF!</definedName>
    <definedName name="GDR" localSheetId="2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 localSheetId="2">#REF!</definedName>
    <definedName name="GEC_ON_DAPIAY">#REF!</definedName>
    <definedName name="GEC_ON_GER" localSheetId="2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[44]EMPRESA!$F$12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t" localSheetId="2">#REF!</definedName>
    <definedName name="gft">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'PUNTAJE OFERTA'!ERR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'[88]7422CW00'!#REF!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hidden="1">{#N/A,#N/A,TRUE,"1842CWN0"}</definedName>
    <definedName name="ghu">#REF!</definedName>
    <definedName name="GI" localSheetId="2">MATCH(0.01,'PUNTAJE OFERTA'!End_Bal,-1)+1</definedName>
    <definedName name="GI">MATCH(0.01,End_Bal,-1)+1</definedName>
    <definedName name="GJ">#N/A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2">Scheduled_Payment+Extra_Payment</definedName>
    <definedName name="GL">Scheduled_Payment+Extra_Payment</definedName>
    <definedName name="GM">#N/A</definedName>
    <definedName name="GMM_ON_ASO" localSheetId="2">[12]Tablas!#REF!</definedName>
    <definedName name="GMM_ON_ASO">[12]Tablas!#REF!</definedName>
    <definedName name="GMM_ON_DMARES" localSheetId="2">#REF!</definedName>
    <definedName name="GMM_ON_DMARES">#REF!</definedName>
    <definedName name="GMM_ON_DRIO" localSheetId="2">#REF!</definedName>
    <definedName name="GMM_ON_DRIO">#REF!</definedName>
    <definedName name="gmt" localSheetId="2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[12]Tablas!#REF!</definedName>
    <definedName name="gp" localSheetId="2">#REF!</definedName>
    <definedName name="gp">#REF!</definedName>
    <definedName name="GPO">[12]Tablas!#REF!</definedName>
    <definedName name="GPR">[12]Tablas!#REF!</definedName>
    <definedName name="_xlnm.Recorder" localSheetId="2">#REF!</definedName>
    <definedName name="_xlnm.Recorder">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AVILLA">[33]MATERIALES!$D$3</definedName>
    <definedName name="GRC">[12]Tablas!#REF!</definedName>
    <definedName name="GRC_ON_ASO">[12]Tablas!#REF!</definedName>
    <definedName name="GRC_ON_DAPIAY" localSheetId="2">#REF!</definedName>
    <definedName name="GRC_ON_DAPIAY">#REF!</definedName>
    <definedName name="GRC_ON_GER" localSheetId="2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[12]Tablas!#REF!</definedName>
    <definedName name="GRM_ON_DMARES" localSheetId="2">#REF!</definedName>
    <definedName name="GRM_ON_DMARES">#REF!</definedName>
    <definedName name="GRM_ON_DRIO" localSheetId="2">#REF!</definedName>
    <definedName name="GRM_ON_DRIO">#REF!</definedName>
    <definedName name="GRN" localSheetId="2">[12]Tablas!#REF!</definedName>
    <definedName name="GRN">[12]Tablas!#REF!</definedName>
    <definedName name="GRN_ON_ASO" localSheetId="2">[12]Tablas!#REF!</definedName>
    <definedName name="GRN_ON_ASO">[12]Tablas!#REF!</definedName>
    <definedName name="GRN_ON_DIREC" localSheetId="2">#REF!</definedName>
    <definedName name="GRN_ON_DIREC">#REF!</definedName>
    <definedName name="GRS" localSheetId="2">[12]Tablas!#REF!</definedName>
    <definedName name="GRS">[12]Tablas!#REF!</definedName>
    <definedName name="GRS_ON_ASO" localSheetId="2">[12]Tablas!#REF!</definedName>
    <definedName name="GRS_ON_ASO">[12]Tablas!#REF!</definedName>
    <definedName name="GRS_ON_DIREC" localSheetId="2">#REF!</definedName>
    <definedName name="GRS_ON_DIREC">#REF!</definedName>
    <definedName name="GRS_ON_HUIL" localSheetId="2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>#REF!</definedName>
    <definedName name="grupo3">[60]Hoja1!$F$6</definedName>
    <definedName name="grupo4">[60]Hoja1!$F$7</definedName>
    <definedName name="grupo5">[60]Hoja1!$F$10</definedName>
    <definedName name="grupo6">[60]Hoja1!$F$11</definedName>
    <definedName name="grupo7">[60]Hoja1!$F$12</definedName>
    <definedName name="grupo8">[60]Hoja1!$F$13</definedName>
    <definedName name="grupo9">[60]Hoja1!$F$14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[91]BASE!$C$4:$H$255</definedName>
    <definedName name="GTC">[12]Tablas!#REF!</definedName>
    <definedName name="gte" localSheetId="2">#REF!</definedName>
    <definedName name="gte">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gy" localSheetId="2">#REF!</definedName>
    <definedName name="gy">#REF!</definedName>
    <definedName name="h">[70]perfil!$AG$10:$AG$111</definedName>
    <definedName name="H_pump" localSheetId="2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[70]Sanitario!$AC$6:$AD$6</definedName>
    <definedName name="HABILIDAD" localSheetId="1">#REF!</definedName>
    <definedName name="HABILIDAD" localSheetId="2">[61]LISTAS!$K$2:$K$4</definedName>
    <definedName name="HABILIDAD">#REF!</definedName>
    <definedName name="Hazards" localSheetId="2">#REF!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[60]Datos!$D$8</definedName>
    <definedName name="hen">[60]Datos!$D$9</definedName>
    <definedName name="HERRERO" localSheetId="2">#REF!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2">'PUNTAJE OFERTA'!ERR</definedName>
    <definedName name="hh">[0]!ERR</definedName>
    <definedName name="hhg" localSheetId="2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[49]steel!$F$7:$J$7</definedName>
    <definedName name="hj" localSheetId="2">#REF!</definedName>
    <definedName name="hj">#REF!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'PUNTAJE OFERTA'!ERR</definedName>
    <definedName name="HK">[0]!ERR</definedName>
    <definedName name="hl" localSheetId="2">#REF!</definedName>
    <definedName name="hl">#REF!</definedName>
    <definedName name="HM" localSheetId="2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>#REF!</definedName>
    <definedName name="horat" localSheetId="2">'[92]Itemes Renovación'!#REF!</definedName>
    <definedName name="horat">'[92]Itemes Renovación'!#REF!</definedName>
    <definedName name="Hornos" localSheetId="2">#REF!</definedName>
    <definedName name="Hornos">#REF!</definedName>
    <definedName name="hp" localSheetId="2">#REF!</definedName>
    <definedName name="hp">#REF!</definedName>
    <definedName name="HP_stg_Hz" localSheetId="2">#REF!</definedName>
    <definedName name="HP_stg_Hz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[60]Datos!$D$7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 localSheetId="2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[60]Hoja1!$C$17</definedName>
    <definedName name="icbf">[60]Hoja1!$C$15</definedName>
    <definedName name="Icct" localSheetId="2">#REF!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'PUNTAJE OFERTA'!ERR</definedName>
    <definedName name="ID">[0]!ERR</definedName>
    <definedName name="IF" localSheetId="2">'[56]A. P. U.'!#REF!</definedName>
    <definedName name="IF">'[56]A. P. U.'!#REF!</definedName>
    <definedName name="ig" localSheetId="2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'[93]1'!$N$41</definedName>
    <definedName name="IMP">[28]otros!$C$3</definedName>
    <definedName name="IMPRESSION" localSheetId="2">#REF!</definedName>
    <definedName name="IMPRESSION">#REF!</definedName>
    <definedName name="IMPREVISTOS">'[33]Formulario N° 4'!$F$130</definedName>
    <definedName name="imprimir" localSheetId="2">#REF!</definedName>
    <definedName name="imprimir">#REF!</definedName>
    <definedName name="IMPTOS" localSheetId="2">#REF!</definedName>
    <definedName name="IMPTOS">#REF!</definedName>
    <definedName name="IMPTOS1" localSheetId="2">#REF!</definedName>
    <definedName name="IMPTOS1">#REF!</definedName>
    <definedName name="INC">#REF!</definedName>
    <definedName name="INCR._PRODC.">#REF!</definedName>
    <definedName name="INDI">#N/A</definedName>
    <definedName name="INDICE" localSheetId="2">#REF!</definedName>
    <definedName name="INDICE">#REF!</definedName>
    <definedName name="ÍNDICE">[53]Hoja1!$A$35:$D$129</definedName>
    <definedName name="inf" localSheetId="2">#REF!</definedName>
    <definedName name="inf">#REF!</definedName>
    <definedName name="INFG" localSheetId="2">#REF!</definedName>
    <definedName name="INFG">#REF!</definedName>
    <definedName name="INFORME">[94]TABLAS!$A$1:$A$65536</definedName>
    <definedName name="Informe_semanal" localSheetId="2">#REF!</definedName>
    <definedName name="Informe_semanal">#REF!</definedName>
    <definedName name="INGENIERIA1" localSheetId="2" hidden="1">#REF!</definedName>
    <definedName name="INGENIERIA1" hidden="1">#REF!</definedName>
    <definedName name="INGENIERIA11" localSheetId="2" hidden="1">#REF!</definedName>
    <definedName name="INGENIERIA11" hidden="1">#REF!</definedName>
    <definedName name="iniciales">'[30]Reservas de Petróleo'!$A$2,'[30]Reservas de Petróleo'!$A$1,'[30]Reservas de Petróleo'!$D$4,'[30]Reservas de Petróleo'!$D$1:$D$65536</definedName>
    <definedName name="Inicio">[38]BASES!$E$26</definedName>
    <definedName name="INPU" localSheetId="2">#REF!</definedName>
    <definedName name="INPU">#REF!</definedName>
    <definedName name="INPUT">'[4]7422CW00'!#REF!</definedName>
    <definedName name="INSU">[95]INSUMOS!$A$1:$E$65536</definedName>
    <definedName name="Insumos_auxiliares" localSheetId="2">#REF!</definedName>
    <definedName name="Insumos_auxiliares">#REF!</definedName>
    <definedName name="Insumos_basicos" localSheetId="2">#REF!</definedName>
    <definedName name="Insumos_basicos">#REF!</definedName>
    <definedName name="Int" localSheetId="2">#REF!</definedName>
    <definedName name="Int">#REF!</definedName>
    <definedName name="InTap">#REF!</definedName>
    <definedName name="INTER">[84]Hoja3!$F$7:$F$9</definedName>
    <definedName name="Intercambiadores" localSheetId="2">#REF!</definedName>
    <definedName name="Intercambiadores">#REF!</definedName>
    <definedName name="Interest_Rate" localSheetId="2">#REF!</definedName>
    <definedName name="Interest_Rate">#REF!</definedName>
    <definedName name="INTERMEDIA_I" localSheetId="2">#REF!</definedName>
    <definedName name="INTERMEDIA_I">#REF!</definedName>
    <definedName name="Interventor">[44]CONTRATO!$E$12</definedName>
    <definedName name="IntVal" localSheetId="2">#REF!</definedName>
    <definedName name="IntVal">#REF!</definedName>
    <definedName name="INV" localSheetId="2">#REF!</definedName>
    <definedName name="INV">#REF!</definedName>
    <definedName name="INV_11">'[96]PR 1'!$A$2:$N$655</definedName>
    <definedName name="INV_Payments">[69]!INV_Payments</definedName>
    <definedName name="InvDol1" localSheetId="2">#REF!</definedName>
    <definedName name="InvDol1">#REF!</definedName>
    <definedName name="InvDol2" localSheetId="2">#REF!</definedName>
    <definedName name="InvDol2">#REF!</definedName>
    <definedName name="InvDol3" localSheetId="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 localSheetId="2">'PUNTAJE OFERTA'!ERR</definedName>
    <definedName name="IOUHH">[0]!ERR</definedName>
    <definedName name="IP" localSheetId="2">#REF!</definedName>
    <definedName name="IP">#REF!</definedName>
    <definedName name="ir" localSheetId="2">#REF!</definedName>
    <definedName name="ir">#REF!</definedName>
    <definedName name="irng" localSheetId="2" hidden="1">#REF!</definedName>
    <definedName name="irng" hidden="1">#REF!</definedName>
    <definedName name="Iss">'[44]LIQUIDA-NOMINA'!$AT$4</definedName>
    <definedName name="issafp">[60]Hoja1!$C$19</definedName>
    <definedName name="isscs">[60]Hoja1!$C$21</definedName>
    <definedName name="isseps">[60]Hoja1!$C$20</definedName>
    <definedName name="it." localSheetId="2">#REF!</definedName>
    <definedName name="it.">#REF!</definedName>
    <definedName name="ITEM">[91]BASE!$C$4:$H$255</definedName>
    <definedName name="ITEM1" localSheetId="2">#REF!</definedName>
    <definedName name="ITEM1">#REF!</definedName>
    <definedName name="ITEM1_133" localSheetId="2">#REF!</definedName>
    <definedName name="ITEM1_133">#REF!</definedName>
    <definedName name="ITEM1_149" localSheetId="2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[97]INDICE!$A$3:$F$400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'PUNTAJE OFERTA'!ERR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n" localSheetId="2">#REF!</definedName>
    <definedName name="jn">#REF!</definedName>
    <definedName name="jñ" localSheetId="2">#REF!</definedName>
    <definedName name="jñ">#REF!</definedName>
    <definedName name="jo">#REF!</definedName>
    <definedName name="JOHNNY" localSheetId="2">'PUNTAJE OFERTA'!ERR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'PUNTAJE OFERTA'!ERR</definedName>
    <definedName name="kl">[0]!ERR</definedName>
    <definedName name="klklk" localSheetId="2">#REF!</definedName>
    <definedName name="klklk">#REF!</definedName>
    <definedName name="km" localSheetId="2">#REF!</definedName>
    <definedName name="km">#REF!</definedName>
    <definedName name="kñy" localSheetId="2">#REF!</definedName>
    <definedName name="kñy">#REF!</definedName>
    <definedName name="ko">[98]items!$C$4:$J$247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o">'[92]Itemes Renovación'!#REF!</definedName>
    <definedName name="Libro1_Hoja1_Lista">[99]LISTADO!#REF!</definedName>
    <definedName name="LICITACION" localSheetId="2">#REF!</definedName>
    <definedName name="LICITACION">#REF!</definedName>
    <definedName name="LINEA" localSheetId="2">[100]CONT_ADI!#REF!</definedName>
    <definedName name="LINEA">[100]CONT_ADI!#REF!</definedName>
    <definedName name="ListaCantidad" localSheetId="2">#REF!</definedName>
    <definedName name="ListaCantidad">#REF!</definedName>
    <definedName name="Listado" localSheetId="2">#REF!</definedName>
    <definedName name="Listado">#REF!</definedName>
    <definedName name="Listado1" localSheetId="2">#REF!</definedName>
    <definedName name="Listado1">#REF!</definedName>
    <definedName name="ListaItem">#REF!</definedName>
    <definedName name="ListaUni">[101]TOTALES!$D$7:$D$654</definedName>
    <definedName name="listequi" localSheetId="2">#REF!</definedName>
    <definedName name="listequi">#REF!</definedName>
    <definedName name="listmat" localSheetId="2">#REF!</definedName>
    <definedName name="listmat">#REF!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m">#REF!</definedName>
    <definedName name="LLL">#N/A</definedName>
    <definedName name="LLLL">#REF!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">#REF!</definedName>
    <definedName name="Loan_Amount" localSheetId="2">#REF!</definedName>
    <definedName name="Loan_Amount">#REF!</definedName>
    <definedName name="Loan_Start">#REF!</definedName>
    <definedName name="Loan_Years">#REF!</definedName>
    <definedName name="LOCA">[29]!absc</definedName>
    <definedName name="LOCA1">#N/A</definedName>
    <definedName name="LOCALIZACION_Y_REPLANTEO" localSheetId="2">#REF!</definedName>
    <definedName name="LOCALIZACION_Y_REPLANTEO">#REF!</definedName>
    <definedName name="LOCALIZACIÓN_Y_REPLANTEO._ESTRUCTURAS" localSheetId="2">#REF!</definedName>
    <definedName name="LOCALIZACIÓN_Y_REPLANTEO._ESTRUCTURAS">#REF!</definedName>
    <definedName name="LOGO" localSheetId="2">'PUNTAJE OFERTA'!ERR</definedName>
    <definedName name="LOGO">[0]!ERR</definedName>
    <definedName name="LOI" localSheetId="2">#REF!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localSheetId="2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'[40]Res-Accide-10'!#REF!</definedName>
    <definedName name="lv" localSheetId="2">#REF!</definedName>
    <definedName name="lv">#REF!</definedName>
    <definedName name="m" localSheetId="2">#REF!</definedName>
    <definedName name="m">#REF!</definedName>
    <definedName name="MA" localSheetId="2">'[40]Res-Accide-10'!#REF!</definedName>
    <definedName name="MA">'[40]Res-Accide-10'!#REF!</definedName>
    <definedName name="MACR" localSheetId="2">#REF!</definedName>
    <definedName name="MACR">#REF!</definedName>
    <definedName name="MACRDEL" localSheetId="2">'[4]7422CW00'!#REF!</definedName>
    <definedName name="MACRDEL">'[4]7422CW00'!#REF!</definedName>
    <definedName name="Macroactividad" localSheetId="2">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">'[102]Estado Resumen'!#REF!&lt;2.5</definedName>
    <definedName name="MALO">'[103]ESTADO VÍA-CRIT.TECNICO'!#REF!&lt;2.5</definedName>
    <definedName name="ManoObra">[104]Insum!$A$104:$E$116</definedName>
    <definedName name="MANUAL" localSheetId="2">#REF!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[58]Insum!$A$68:$H$98</definedName>
    <definedName name="Maquinaria">[104]Insum!$A$76:$E$99</definedName>
    <definedName name="mar" localSheetId="2">'[40]Res-Accide-10'!#REF!</definedName>
    <definedName name="mar">'[40]Res-Accide-10'!#REF!</definedName>
    <definedName name="MARCO_H" localSheetId="2">#REF!</definedName>
    <definedName name="MARCO_H">#REF!</definedName>
    <definedName name="marina" localSheetId="2">'[105]Informe Semanal 1'!#REF!</definedName>
    <definedName name="marina">'[105]Informe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">[78]MATERIALES!$A:$IV</definedName>
    <definedName name="MATER">[79]MATERIAL!$B$3:$B$580</definedName>
    <definedName name="MATERIAL">'[106]TABLA MATERIALES'!$A$3:$D$654</definedName>
    <definedName name="materiales">[107]materiales!$A$7:$A$1317</definedName>
    <definedName name="materiales1" localSheetId="2">#REF!</definedName>
    <definedName name="materiales1">#REF!</definedName>
    <definedName name="MaterialTub" localSheetId="2">#REF!</definedName>
    <definedName name="MaterialTub">#REF!</definedName>
    <definedName name="MATRIZ" localSheetId="2">#REF!</definedName>
    <definedName name="MATRIZ">#REF!</definedName>
    <definedName name="MATRIZ_DE_DATOS">#REF!</definedName>
    <definedName name="MATRIZRICS">'[108]RICS NUEVA HOJA DIARIA'!$A$1:$AB$42</definedName>
    <definedName name="MAX">[109]INDICE!$A:$IV</definedName>
    <definedName name="MCCs" localSheetId="2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'[110]CCP,LEYES,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[28]PRESUPUESTO!$C$13</definedName>
    <definedName name="MesCotiz">'[10]LIQ-NOM'!$H$3</definedName>
    <definedName name="MesCotizacion">'[44]LIQUIDA-NOMINA'!$H$3</definedName>
    <definedName name="MESES" localSheetId="2">#REF!</definedName>
    <definedName name="MESES">#REF!</definedName>
    <definedName name="MesesMora">'[10]LIQ-NOM'!$I$3</definedName>
    <definedName name="Meta1" localSheetId="2">#REF!</definedName>
    <definedName name="Meta1">#REF!</definedName>
    <definedName name="Meta2" localSheetId="2">#REF!</definedName>
    <definedName name="Meta2">#REF!</definedName>
    <definedName name="Meta3" localSheetId="2">#REF!</definedName>
    <definedName name="Meta3">#REF!</definedName>
    <definedName name="METEVA" localSheetId="1">#REF!</definedName>
    <definedName name="METEVA" localSheetId="2">[61]LISTAS!$T$2:$T$7</definedName>
    <definedName name="METEVA">#REF!</definedName>
    <definedName name="mf" localSheetId="2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O">[111]INDICE!$A:$IV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2" hidden="1">{#N/A,#N/A,FALSE,"Hoja1";#N/A,#N/A,FALSE,"Hoja2"}</definedName>
    <definedName name="MOA" hidden="1">{#N/A,#N/A,FALSE,"Hoja1";#N/A,#N/A,FALSE,"Hoja2"}</definedName>
    <definedName name="MOD">#REF!</definedName>
    <definedName name="MODIVejec" localSheetId="2" hidden="1">{#N/A,#N/A,FALSE,"Hoja1";#N/A,#N/A,FALSE,"Hoja2"}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localSheetId="2" hidden="1">{#N/A,#N/A,FALSE,"Hoja1";#N/A,#N/A,FALSE,"Hoja2"}</definedName>
    <definedName name="MOE" hidden="1">{#N/A,#N/A,FALSE,"Hoja1";#N/A,#N/A,FALSE,"Hoja2"}</definedName>
    <definedName name="MONEDA">[112]Tablas!$AO$6:$AO$7</definedName>
    <definedName name="mono" localSheetId="2">#REF!</definedName>
    <definedName name="mono">#REF!</definedName>
    <definedName name="MONTAJE" localSheetId="2">#REF!</definedName>
    <definedName name="MONTAJE">#REF!</definedName>
    <definedName name="MontoVigenciasA1" localSheetId="2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 localSheetId="2">#REF!</definedName>
    <definedName name="MORON">#REF!</definedName>
    <definedName name="mr" localSheetId="2">#REF!</definedName>
    <definedName name="mr">#REF!</definedName>
    <definedName name="MRLART" localSheetId="2">[3]STRSUMM0!#REF!</definedName>
    <definedName name="MRLART">[3]STRSUMM0!#REF!</definedName>
    <definedName name="MRSUPDET" localSheetId="2">[49]steel!#REF!</definedName>
    <definedName name="MRSUPDET">[49]steel!#REF!</definedName>
    <definedName name="Mtz_Avance" localSheetId="2">#REF!</definedName>
    <definedName name="Mtz_Avance">#REF!</definedName>
    <definedName name="Mv" localSheetId="2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>[69]!Nada</definedName>
    <definedName name="Nafta_2" localSheetId="2">#REF!</definedName>
    <definedName name="Nafta_2">#REF!</definedName>
    <definedName name="Nafta2" localSheetId="2">#REF!</definedName>
    <definedName name="Nafta2">#REF!</definedName>
    <definedName name="Nafta3" localSheetId="2">#REF!</definedName>
    <definedName name="Nafta3">#REF!</definedName>
    <definedName name="nb">#REF!</definedName>
    <definedName name="nbv">#REF!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[44]EMPRESA!$F$8</definedName>
    <definedName name="NJH" localSheetId="2">#REF!</definedName>
    <definedName name="NJH">#REF!</definedName>
    <definedName name="NM" localSheetId="2">#REF!</definedName>
    <definedName name="NM">#REF!</definedName>
    <definedName name="Nmax" localSheetId="2">#REF!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'PUNTAJE OFERTA'!ERR</definedName>
    <definedName name="NO">[0]!ERR</definedName>
    <definedName name="No_desarrolladas">'[30]Reservas de Petróleo'!$A$2,'[30]Reservas de Petróleo'!$A$1,'[30]Reservas de Petróleo'!$D$4,'[30]Reservas de Petróleo'!$G$1:$G$65536</definedName>
    <definedName name="NOMBRE" localSheetId="2">#REF!</definedName>
    <definedName name="NOMBRE">#REF!</definedName>
    <definedName name="NombreCoordinador" localSheetId="2">#REF!</definedName>
    <definedName name="NombreCoordinador">#REF!</definedName>
    <definedName name="NombreDependencia" localSheetId="2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[3]STRSUMM0!#REF!</definedName>
    <definedName name="nr" localSheetId="2">#REF!</definedName>
    <definedName name="nr">#REF!</definedName>
    <definedName name="nt" localSheetId="2">#REF!</definedName>
    <definedName name="nt">#REF!</definedName>
    <definedName name="NUEVO" localSheetId="2">#REF!</definedName>
    <definedName name="NUEVO">#REF!</definedName>
    <definedName name="Num_Pmt_Per_Year">#REF!</definedName>
    <definedName name="Number_of_Payments" localSheetId="2">MATCH(0.01,'PUNTAJE OFERTA'!End_Bal,-1)+1</definedName>
    <definedName name="Number_of_Payments">MATCH(0.01,End_Bal,-1)+1</definedName>
    <definedName name="NUMMINCONT">[113]PRESUPUESTOS!$K$26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'[114]APU Expo Terrestre'!$J$10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[28]PRESUPUESTO!$C$10</definedName>
    <definedName name="ObjetivoProyecto" localSheetId="2">#REF!</definedName>
    <definedName name="ObjetivoProyecto">#REF!</definedName>
    <definedName name="Objeto">#N/A</definedName>
    <definedName name="Obra" localSheetId="2">#REF!</definedName>
    <definedName name="Obra">#REF!</definedName>
    <definedName name="obras" localSheetId="2" hidden="1">#REF!</definedName>
    <definedName name="obras" hidden="1">#REF!</definedName>
    <definedName name="obras1" localSheetId="2">DATE(YEAR([115]!Loan_Start),MONTH([115]!Loan_Start)+Payment_Number,DAY([115]!Loan_Start))</definedName>
    <definedName name="obras1">DATE(YEAR([115]!Loan_Start),MONTH([115]!Loan_Start)+Payment_Number,DAY([115]!Loan_Start))</definedName>
    <definedName name="obras11" localSheetId="2" hidden="1">#REF!</definedName>
    <definedName name="obras11" hidden="1">#REF!</definedName>
    <definedName name="obras111" localSheetId="2">DATE(YEAR([116]!Loan_Start),MONTH([116]!Loan_Start)+Payment_Number,DAY([116]!Loan_Start))</definedName>
    <definedName name="obras111">DATE(YEAR([116]!Loan_Start),MONTH([116]!Loan_Start)+Payment_Number,DAY([116]!Loan_Start))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 localSheetId="2">#REF!</definedName>
    <definedName name="OPERARIO">#REF!</definedName>
    <definedName name="OR" localSheetId="2">#REF!</definedName>
    <definedName name="OR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s" localSheetId="2">#REF!</definedName>
    <definedName name="os">#REF!</definedName>
    <definedName name="OTR">[117]Otros!#REF!</definedName>
    <definedName name="OTRO">[78]OTROS!$A:$IV</definedName>
    <definedName name="otros">[107]otros!$A$6:$A$1235</definedName>
    <definedName name="OTROS1" localSheetId="2">#REF!</definedName>
    <definedName name="OTROS1">#REF!</definedName>
    <definedName name="OUT" localSheetId="2">#REF!</definedName>
    <definedName name="OUT">#REF!</definedName>
    <definedName name="P" localSheetId="2">#REF!</definedName>
    <definedName name="P">#REF!</definedName>
    <definedName name="P_1">#N/A</definedName>
    <definedName name="P_2" localSheetId="2">'[2]CUAD-DIURNA'!#REF!</definedName>
    <definedName name="P_2">'[2]CUAD-DIURNA'!#REF!</definedName>
    <definedName name="P_Yacimiento" localSheetId="2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">#REF!</definedName>
    <definedName name="Page____1____of____2">#REF!</definedName>
    <definedName name="Parametro_Peso">[62]Tablas!$A$1:$A$65536</definedName>
    <definedName name="Pay_Date" localSheetId="2">#REF!</definedName>
    <definedName name="Pay_Date">#REF!</definedName>
    <definedName name="Pay_Num" localSheetId="2">#REF!</definedName>
    <definedName name="Pay_Num">#REF!</definedName>
    <definedName name="Payment_Date" localSheetId="2">DATE(YEAR(Loan_Start),MONTH(Loan_Start)+Payment_Number,DAY(Loan_Start))</definedName>
    <definedName name="Payment_Date">DATE(YEAR(Loan_Start),MONTH(Loan_Start)+Payment_Number,DAY(Loan_Start))</definedName>
    <definedName name="Payment_Date1" localSheetId="2">DATE(YEAR([116]!Loan_Start),MONTH([116]!Loan_Start)+Payment_Number,DAY([116]!Loan_Start))</definedName>
    <definedName name="Payment_Date1">DATE(YEAR([116]!Loan_Start),MONTH([116]!Loan_Start)+Payment_Number,DAY([116]!Loan_Start))</definedName>
    <definedName name="Payment_Needed">"Pago necesario"</definedName>
    <definedName name="PAZ">#REF!</definedName>
    <definedName name="Pb">#REF!</definedName>
    <definedName name="Pd">#REF!</definedName>
    <definedName name="PEJECUCION" localSheetId="1">[81]LISTAS!$F$2:$F$3</definedName>
    <definedName name="PEJECUCION">[82]LISTAS!$F$2:$F$3</definedName>
    <definedName name="PEPE" localSheetId="2">'PUNTAJE OFERTA'!ERR</definedName>
    <definedName name="PEPE">[0]!ERR</definedName>
    <definedName name="PERIODO">[118]CUMPLIMIENTO!$M$5</definedName>
    <definedName name="PeriodoPago">'[44]LIQUIDA-NOMINA'!$C$4</definedName>
    <definedName name="PeriodoRepago" localSheetId="2">#REF!</definedName>
    <definedName name="PeriodoRepago">#REF!</definedName>
    <definedName name="PeriodoRepagoCCP" localSheetId="2">#REF!</definedName>
    <definedName name="PeriodoRepagoCCP">#REF!</definedName>
    <definedName name="PERRD" localSheetId="2">#REF!</definedName>
    <definedName name="PERRD">#REF!</definedName>
    <definedName name="phed">[60]Hoja1!$C$4</definedName>
    <definedName name="phen">[60]Hoja1!$C$5</definedName>
    <definedName name="Pindis" localSheetId="2">#REF!</definedName>
    <definedName name="Pindis">#REF!</definedName>
    <definedName name="pint">'[88]7422CW00'!#REF!</definedName>
    <definedName name="pintura">'[88]7422CW00'!#REF!</definedName>
    <definedName name="pintyura">[119]STRSUMM0!#REF!</definedName>
    <definedName name="PIP" localSheetId="2">#REF!</definedName>
    <definedName name="PIP">#REF!</definedName>
    <definedName name="Piscinas" localSheetId="2">#REF!</definedName>
    <definedName name="Piscinas">#REF!</definedName>
    <definedName name="pk" localSheetId="2">#REF!</definedName>
    <definedName name="pk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[38]BASES!$E$27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M" localSheetId="1">#REF!</definedName>
    <definedName name="POM" localSheetId="2">#REF!</definedName>
    <definedName name="POM">#REF!</definedName>
    <definedName name="POO" localSheetId="2">#REF!</definedName>
    <definedName name="POO">#REF!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[39]BASES!$E$26</definedName>
    <definedName name="Porcentaje" localSheetId="2">#REF!</definedName>
    <definedName name="Porcentaje">#REF!</definedName>
    <definedName name="PORCENTAJE1" localSheetId="2">#REF!</definedName>
    <definedName name="PORCENTAJE1">#REF!</definedName>
    <definedName name="PORPO" localSheetId="1">#REF!</definedName>
    <definedName name="PORPO" localSheetId="2">#REF!</definedName>
    <definedName name="PORPO">#REF!</definedName>
    <definedName name="PORPOM" localSheetId="1">[81]EXPERIENCIA!$T$14</definedName>
    <definedName name="PORPOM">[82]EXPERIENCIA!$T$14</definedName>
    <definedName name="PORTADA2">'[120]Hoja 1 '!#REF!</definedName>
    <definedName name="POSICION_PRESUP">[11]Tablas!#REF!</definedName>
    <definedName name="POSICIONES" localSheetId="2">#REF!</definedName>
    <definedName name="POSICIONES">#REF!</definedName>
    <definedName name="POSMMLV">[113]PRESUPUESTOS!$J$16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[62]Tablas!$C$1:$C$65536</definedName>
    <definedName name="pp" localSheetId="2">#REF!</definedName>
    <definedName name="pp">#REF!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[50]medelo!$D$46</definedName>
    <definedName name="PRE" localSheetId="2">#REF!</definedName>
    <definedName name="PRE">#REF!</definedName>
    <definedName name="PRECIO">[121]PRECIOS!$A$5:$M$191</definedName>
    <definedName name="precio2" localSheetId="2">#REF!</definedName>
    <definedName name="precio2">#REF!</definedName>
    <definedName name="precios" localSheetId="2">#REF!</definedName>
    <definedName name="precios">#REF!</definedName>
    <definedName name="PreciosMP">'[122]PRECIOS ACTUALIZADOS FERRASA'!$A$2:$D$1316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2">#REF!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 localSheetId="2">#REF!</definedName>
    <definedName name="Print_Area_MI">#REF!</definedName>
    <definedName name="Print_Area_Reset" localSheetId="2">OFFSET('PUNTAJE OFERTA'!Full_Print,0,0,Last_Row)</definedName>
    <definedName name="Print_Area_Reset">OFFSET(Full_Print,0,0,Last_Row)</definedName>
    <definedName name="PRINT_TITLES_MI">#N/A</definedName>
    <definedName name="PRINT1" localSheetId="2">'[4]7422CW00'!#REF!</definedName>
    <definedName name="PRINT1">'[4]7422CW00'!#REF!</definedName>
    <definedName name="PRINT2" localSheetId="2">'[4]7422CW00'!#REF!</definedName>
    <definedName name="PRINT2">'[4]7422CW00'!#REF!</definedName>
    <definedName name="PRIVADO" localSheetId="2">#REF!</definedName>
    <definedName name="PRIVADO">#REF!</definedName>
    <definedName name="prn">[60]Hoja1!$C$3</definedName>
    <definedName name="prnf">[60]Hoja1!$C$6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ESIONAL">#REF!</definedName>
    <definedName name="PrOfic">[38]BASES!$B$31</definedName>
    <definedName name="PROG" localSheetId="2" hidden="1">#REF!</definedName>
    <definedName name="PROG" hidden="1">#REF!</definedName>
    <definedName name="PROGDES" localSheetId="2">#REF!</definedName>
    <definedName name="PROGDES">#REF!</definedName>
    <definedName name="Programa" localSheetId="2">#REF!</definedName>
    <definedName name="Programa">#REF!</definedName>
    <definedName name="programainv" localSheetId="2">'PUNTAJE OFERTA'!ERR</definedName>
    <definedName name="programainv">[0]!ERR</definedName>
    <definedName name="Proponente" localSheetId="2">#REF!</definedName>
    <definedName name="Proponente">#REF!</definedName>
    <definedName name="PRUEBA" localSheetId="2">#REF!</definedName>
    <definedName name="PRUEBA">#REF!</definedName>
    <definedName name="prueba1" localSheetId="2">#REF!</definedName>
    <definedName name="prueba1">#REF!</definedName>
    <definedName name="PRUEBA2" localSheetId="2">#REF!</definedName>
    <definedName name="PRUEBA2">#REF!</definedName>
    <definedName name="PRUEBAS">#REF!</definedName>
    <definedName name="ps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JETOTAL">[113]PRESUPUESTOS!$J$26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ENTE">[53]Hoja1!$A$2:$A$10</definedName>
    <definedName name="PUENTES">[53]Hoja1!$A$1:$C$10</definedName>
    <definedName name="PW" localSheetId="2">#REF!</definedName>
    <definedName name="PW">#REF!</definedName>
    <definedName name="Pwf">'[123]ORITO 02 '!$A$12</definedName>
    <definedName name="Pwf_actual">'[123]ORITO 02 '!$E$6</definedName>
    <definedName name="Pwf_i">[50]medelo!$A$66:$A$83</definedName>
    <definedName name="Pwf_min">'[123]ORITO 02 '!$E$8</definedName>
    <definedName name="Pwfd" localSheetId="2">#REF!</definedName>
    <definedName name="Pwfd">#REF!</definedName>
    <definedName name="Q" localSheetId="2">#REF!</definedName>
    <definedName name="Q">#REF!</definedName>
    <definedName name="Q_actual">'[123]ORITO 02 '!$E$7</definedName>
    <definedName name="Q_BRUTO" localSheetId="2">#REF!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" localSheetId="2">[80]TARIF2002!#REF!</definedName>
    <definedName name="QE">[80]TARIF2002!#REF!</definedName>
    <definedName name="QE_TE" localSheetId="2">[80]TARIF2002!#REF!</definedName>
    <definedName name="QE_TE">[80]TARIF2002!#REF!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I">[80]TARIF2002!#REF!</definedName>
    <definedName name="QI_TI">[80]TARIF2002!#REF!</definedName>
    <definedName name="Qmax">[50]medelo!$B$63</definedName>
    <definedName name="QN">[80]TARIF2002!#REF!</definedName>
    <definedName name="QN_QI">[80]TARIF2002!#REF!</definedName>
    <definedName name="QNS">[124]TARIF2002!#REF!</definedName>
    <definedName name="qq" localSheetId="2">#REF!</definedName>
    <definedName name="qq">#REF!</definedName>
    <definedName name="QQQ" localSheetId="2">DATE(YEAR(Loan_Start),MONTH(Loan_Start)+Payment_Number,DAY(Loan_Start))</definedName>
    <definedName name="QQQ">DATE(YEAR(Loan_Start),MONTH(Loan_Start)+Payment_Number,DAY(Loan_Start))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'[123]ORITO 02 '!$E$9</definedName>
    <definedName name="QTIES" localSheetId="2">#REF!</definedName>
    <definedName name="QTIES">#REF!</definedName>
    <definedName name="QTY" localSheetId="2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'PUNTAJE OFERTA'!ERR</definedName>
    <definedName name="QWERTY">[0]!ERR</definedName>
    <definedName name="qwewertet" localSheetId="2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[21]Hoja2!#REF!</definedName>
    <definedName name="RANGO_FECHA" localSheetId="2">#REF!</definedName>
    <definedName name="RANGO_FECHA">#REF!</definedName>
    <definedName name="Rates" localSheetId="2">#REF!</definedName>
    <definedName name="Rates">#REF!</definedName>
    <definedName name="RD" localSheetId="2">#REF!</definedName>
    <definedName name="RD">#REF!</definedName>
    <definedName name="rdq">#REF!</definedName>
    <definedName name="rds">#REF!</definedName>
    <definedName name="RE">#N/A</definedName>
    <definedName name="Reactores">#REF!</definedName>
    <definedName name="Recall_2">#REF!</definedName>
    <definedName name="Recall_3">#REF!</definedName>
    <definedName name="recursos">[125]RECURSOS!$A$8:$A$204</definedName>
    <definedName name="RED">[21]EST2!$AQ$2</definedName>
    <definedName name="REG" localSheetId="2">#REF!</definedName>
    <definedName name="REG">#REF!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[112]Tablas!$M$6:$M$8</definedName>
    <definedName name="regional">[47]CARRETERAS!$A$2</definedName>
    <definedName name="RegistroCoordinador" localSheetId="2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ICIO" localSheetId="2">'PUNTAJE OFERTA'!ERR</definedName>
    <definedName name="REICIO">[0]!ERR</definedName>
    <definedName name="Reimbursement">"Reembolso"</definedName>
    <definedName name="reinicio" localSheetId="2">'PUNTAJE OFERTA'!ERR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LLG" localSheetId="2">#REF!</definedName>
    <definedName name="RELLG">#REF!</definedName>
    <definedName name="remanentes">'[30]Reservas de Petróleo'!$A$2,'[30]Reservas de Petróleo'!$A$1,'[30]Reservas de Petróleo'!$D$4,'[30]Reservas de Petróleo'!$H$1:$H$65536</definedName>
    <definedName name="rendimiento" localSheetId="2">#REF!</definedName>
    <definedName name="rendimiento">#REF!</definedName>
    <definedName name="RENDIMIENTO____CARGA" localSheetId="2">#REF!</definedName>
    <definedName name="RENDIMIENTO____CARGA">#REF!</definedName>
    <definedName name="REPROGRAMACION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'[47]GENERALIDADES '!$E$9</definedName>
    <definedName name="Resistividad" localSheetId="2">#REF!</definedName>
    <definedName name="Resistividad">#REF!</definedName>
    <definedName name="RESU" localSheetId="2">#REF!</definedName>
    <definedName name="RESU">#REF!</definedName>
    <definedName name="resu8">[9]!resu8</definedName>
    <definedName name="resufi" localSheetId="2">#REF!</definedName>
    <definedName name="resufi">#REF!</definedName>
    <definedName name="resufi1" localSheetId="2">#REF!</definedName>
    <definedName name="resufi1">#REF!</definedName>
    <definedName name="resul" localSheetId="2">#REF!</definedName>
    <definedName name="resul">#REF!</definedName>
    <definedName name="resumen">#REF!</definedName>
    <definedName name="resumen_final">#REF!</definedName>
    <definedName name="resumen_final1">#REF!</definedName>
    <definedName name="Retenc">[38]BASES!$E$31</definedName>
    <definedName name="retro1">[126]INSUMOS!$A$36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SIÓN">[53]Hoja1!$C$13:$C$18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</definedName>
    <definedName name="RID">[127]Ingenieria!#REF!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'[4]7422CW00'!#REF!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[60]Datos!$D$12</definedName>
    <definedName name="rñ" localSheetId="2">#REF!</definedName>
    <definedName name="rñ">#REF!</definedName>
    <definedName name="Ro" localSheetId="2">#REF!,#REF!,#REF!</definedName>
    <definedName name="Ro">#REF!,#REF!,#REF!</definedName>
    <definedName name="rr" localSheetId="2">'PUNTAJE OFERTA'!ERR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'[128]Form5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">[129]items!$C$4:$J$248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'PUNTAJE OFERTA'!ERR</definedName>
    <definedName name="s">[0]!ERR</definedName>
    <definedName name="SA" localSheetId="2">[21]Hoja2!#REF!</definedName>
    <definedName name="SA">[21]Hoja2!#REF!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CTUAL" localSheetId="1">#REF!</definedName>
    <definedName name="SALACTUAL" localSheetId="2">[61]SMMLV!$H$10</definedName>
    <definedName name="SALACTUAL">#REF!</definedName>
    <definedName name="salarios" localSheetId="2">'PUNTAJE OFERTA'!ERR</definedName>
    <definedName name="salarios">[0]!ERR</definedName>
    <definedName name="SalConv">'[10]DATOS CONTRATO'!$G$14</definedName>
    <definedName name="SALID1" localSheetId="2">#REF!</definedName>
    <definedName name="SALID1">#REF!</definedName>
    <definedName name="SalMinimo">[38]BASES!$E$41</definedName>
    <definedName name="sbe" localSheetId="2">#REF!</definedName>
    <definedName name="sbe">#REF!</definedName>
    <definedName name="Sbf">[24]CALCULO!$E$61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hidden="1">{#N/A,#N/A,TRUE,"1842CWN0"}</definedName>
    <definedName name="SDE">#REF!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hidden="1">{#N/A,#N/A,TRUE,"1842CWN0"}</definedName>
    <definedName name="seccion1">#REF!</definedName>
    <definedName name="seccion2">#REF!</definedName>
    <definedName name="SECTOR" localSheetId="2">#REF!</definedName>
    <definedName name="SECTOR">#REF!</definedName>
    <definedName name="SEGUNDO">#REF!</definedName>
    <definedName name="SEMANA_C3">#REF!</definedName>
    <definedName name="sena">[60]Hoja1!$C$14</definedName>
    <definedName name="SERO" localSheetId="2">'PUNTAJE OFERTA'!ERR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[60]Hoja1!$C$12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[49]steel!#REF!</definedName>
    <definedName name="SHEET">'[4]7422CW00'!#REF!</definedName>
    <definedName name="SHEET_KP">[49]steel!$C$7:$L$47</definedName>
    <definedName name="SHEET_MR">[49]steel!$C$7:$J$47</definedName>
    <definedName name="SHEET1" localSheetId="2">#REF!</definedName>
    <definedName name="SHEET1">#REF!</definedName>
    <definedName name="SHEET10" localSheetId="2">#REF!</definedName>
    <definedName name="SHEET10">#REF!</definedName>
    <definedName name="SHEET11" localSheetId="2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'PUNTAJE OFERTA'!ERR</definedName>
    <definedName name="SI">[0]!ERR</definedName>
    <definedName name="SINGOLO" localSheetId="2">'[4]7422CW00'!#REF!</definedName>
    <definedName name="SINGOLO">'[4]7422CW00'!#REF!</definedName>
    <definedName name="SINO" localSheetId="1">[81]LISTAS!$E$2:$E$5</definedName>
    <definedName name="SINO">[82]LISTAS!$E$2:$E$5</definedName>
    <definedName name="SISISIS" localSheetId="2">'PUNTAJE OFERTA'!ERR</definedName>
    <definedName name="SISISIS">[0]!ERR</definedName>
    <definedName name="sk" localSheetId="2">#REF!</definedName>
    <definedName name="sk">#REF!</definedName>
    <definedName name="sm" localSheetId="2">#REF!</definedName>
    <definedName name="sm">#REF!</definedName>
    <definedName name="Smlv">'[10]DATOS CONTRATO'!$I$9</definedName>
    <definedName name="smlv01">[44]CONTRATO!$I$9</definedName>
    <definedName name="smlv2001">[44]CONTRATO!$H$9</definedName>
    <definedName name="SMML">'[74]ASPECTOS TECNICOS'!$O$12:$P$32</definedName>
    <definedName name="sn" localSheetId="2">#REF!</definedName>
    <definedName name="sn">#REF!</definedName>
    <definedName name="snw" localSheetId="2">#REF!</definedName>
    <definedName name="snw">#REF!</definedName>
    <definedName name="sñ" localSheetId="2">#REF!</definedName>
    <definedName name="sñ">#REF!</definedName>
    <definedName name="so">#REF!</definedName>
    <definedName name="SOBREANCHO">[21]Hoja2!#REF!</definedName>
    <definedName name="SOL" localSheetId="2">#REF!</definedName>
    <definedName name="SOL">#REF!</definedName>
    <definedName name="SOLD._4_" localSheetId="2">#REF!</definedName>
    <definedName name="SOLD._4_">#REF!</definedName>
    <definedName name="SOLD._6_" localSheetId="2">#REF!</definedName>
    <definedName name="SOLD._6_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 localSheetId="2">#REF!</definedName>
    <definedName name="SS_AVG_SIZE">#REF!</definedName>
    <definedName name="SS_WELDING" localSheetId="2">#REF!</definedName>
    <definedName name="SS_WELDING">#REF!</definedName>
    <definedName name="ssa">[60]Hoja1!$C$25</definedName>
    <definedName name="ssh">[60]Hoja1!$C$24</definedName>
    <definedName name="sss" localSheetId="2">MODULO10.auto_abrir</definedName>
    <definedName name="sss">MODULO10.auto_abrir</definedName>
    <definedName name="SSSS" localSheetId="2">'PUNTAJE OFERTA'!ERR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'[130]PxQ Cantidades'!#REF!</definedName>
    <definedName name="STONU">'[4]7422CW00'!#REF!</definedName>
    <definedName name="STRESS_RELIEVIN">#REF!</definedName>
    <definedName name="Structure">#REF!</definedName>
    <definedName name="STSUMM">'[4]7422CW00'!#REF!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A">'[131]SUB APU'!$A$1:$D$65536</definedName>
    <definedName name="SUBSANAR" localSheetId="1">#REF!</definedName>
    <definedName name="SUBSANAR" localSheetId="2">[61]LISTAS!$U$2:$U$3</definedName>
    <definedName name="SUBSANAR">#REF!</definedName>
    <definedName name="SUBSUELO" localSheetId="2">#REF!</definedName>
    <definedName name="SUBSUELO">#REF!</definedName>
    <definedName name="Subtotal" localSheetId="2">#REF!</definedName>
    <definedName name="Subtotal">#REF!</definedName>
    <definedName name="SUELDO">#REF!</definedName>
    <definedName name="suma">[57]Hoja1!$F$60</definedName>
    <definedName name="Summary" localSheetId="2">#REF!</definedName>
    <definedName name="Summary">#REF!</definedName>
    <definedName name="SUP_ART" localSheetId="2">[49]steel!#REF!</definedName>
    <definedName name="SUP_ART">[49]steel!#REF!</definedName>
    <definedName name="SUP_VEX" localSheetId="2">#REF!</definedName>
    <definedName name="SUP_VEX">#REF!</definedName>
    <definedName name="SUP_VPR" localSheetId="2">#REF!</definedName>
    <definedName name="SUP_VPR">#REF!</definedName>
    <definedName name="SUP_VPR_GEC" localSheetId="2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 localSheetId="2">#REF!</definedName>
    <definedName name="SUP_VPR_NA">#REF!</definedName>
    <definedName name="SUPER">[62]Tablas!$H$1:$H$65536</definedName>
    <definedName name="SUPERFICIE" localSheetId="2">#REF!</definedName>
    <definedName name="SUPERFICIE">#REF!</definedName>
    <definedName name="sw" localSheetId="2">'PUNTAJE OFERTA'!ERR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[16]!absc</definedName>
    <definedName name="t_1" localSheetId="2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[62]Tablas!$B$1:$B$65536</definedName>
    <definedName name="TABLA" localSheetId="2">#REF!</definedName>
    <definedName name="TABLA">#REF!</definedName>
    <definedName name="TABLA_DE_CONTENIDO__A1" comment="VOLVER A TABLA DE CONTENIDO" localSheetId="2">#REF!</definedName>
    <definedName name="TABLA_DE_CONTENIDO__A1" comment="VOLVER A TABLA DE CONTENIDO">#REF!</definedName>
    <definedName name="tabla1">[132]Hoja3!$B$4:$F$28</definedName>
    <definedName name="tabla2" localSheetId="2">#REF!</definedName>
    <definedName name="tabla2">#REF!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_DE_ALQUILER">#REF!</definedName>
    <definedName name="TarifaPension">[44]EMPRESA!$F$24</definedName>
    <definedName name="TARIFAS">[133]TARIFAS!$A$1:$F$52</definedName>
    <definedName name="TarifaSalud">[44]EMPRESA!$F$26</definedName>
    <definedName name="Tasa" localSheetId="2">#REF!</definedName>
    <definedName name="Tasa">#REF!</definedName>
    <definedName name="TASA_DE_CAMBIO" localSheetId="2">#REF!</definedName>
    <definedName name="TASA_DE_CAMBIO">#REF!</definedName>
    <definedName name="Tasa1">'[134]Bases 2A'!$C$20</definedName>
    <definedName name="TasaCCP" localSheetId="2">#REF!</definedName>
    <definedName name="TasaCCP">#REF!</definedName>
    <definedName name="Tax" localSheetId="2">#REF!</definedName>
    <definedName name="Tax">#REF!</definedName>
    <definedName name="tb" localSheetId="2">#REF!</definedName>
    <definedName name="tb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[80]TARIF2002!#REF!</definedName>
    <definedName name="TECNOLOGO" localSheetId="2">#REF!</definedName>
    <definedName name="TECNOLOGO">#REF!</definedName>
    <definedName name="telefono">[44]EMPRESA!$F$16</definedName>
    <definedName name="TEMA1" localSheetId="2">#REF!</definedName>
    <definedName name="TEMA1">#REF!</definedName>
    <definedName name="TEMA10" localSheetId="2">#REF!</definedName>
    <definedName name="TEMA10">#REF!</definedName>
    <definedName name="TEMA2" localSheetId="2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'PUNTAJE OFERTA'!ERR</definedName>
    <definedName name="TER">[0]!ERR</definedName>
    <definedName name="TERM" localSheetId="2">'PUNTAJE OFERTA'!ERR</definedName>
    <definedName name="TERM">[0]!ERR</definedName>
    <definedName name="TÉRMINOS" localSheetId="2">'PUNTAJE OFERTA'!ERR</definedName>
    <definedName name="TÉRMINOS">[0]!ERR</definedName>
    <definedName name="TERR">[28]PRESUPUESTO!$I$7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 localSheetId="2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>[80]TARIF2002!#REF!</definedName>
    <definedName name="TIEMPO">[39]BASES!$E$27</definedName>
    <definedName name="TIPO" localSheetId="2">#REF!</definedName>
    <definedName name="TIPO">#REF!</definedName>
    <definedName name="TIPO_GRUPO" localSheetId="2">#REF!</definedName>
    <definedName name="TIPO_GRUPO">#REF!</definedName>
    <definedName name="tipo1">'[135]Cuadr.'!$L$7</definedName>
    <definedName name="tipo2">'[66]Cuadr.'!$L$19</definedName>
    <definedName name="tipo3">'[67]Cuadr.'!$L$26</definedName>
    <definedName name="TIPODEVIA" localSheetId="1">#REF!</definedName>
    <definedName name="TIPODEVIA" localSheetId="2">[61]LISTAS!$Q$2:$Q$7</definedName>
    <definedName name="TIPODEVIA">#REF!</definedName>
    <definedName name="TipoGC">[112]Tablas!$U$6:$U$15</definedName>
    <definedName name="TipoNeces">[112]Tablas!$Q$6:$Q$8</definedName>
    <definedName name="TIPOPAVIMENTO" localSheetId="1">#REF!</definedName>
    <definedName name="TIPOPAVIMENTO" localSheetId="2">[61]LISTAS!$R$2:$R$6</definedName>
    <definedName name="TIPOPAVIMENTO">#REF!</definedName>
    <definedName name="TipoPro" localSheetId="2">#REF!</definedName>
    <definedName name="TipoPro">#REF!</definedName>
    <definedName name="Tipoproceso" localSheetId="2">#REF!</definedName>
    <definedName name="Tipoproceso">#REF!</definedName>
    <definedName name="tipov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j" localSheetId="2">#REF!</definedName>
    <definedName name="tj">#REF!</definedName>
    <definedName name="tk">'[10]DATOS CONTRATO'!$E$18</definedName>
    <definedName name="TK_1" hidden="1">[23]INST!#REF!</definedName>
    <definedName name="TKSLCI07">[10]EMPRESA!$F$22</definedName>
    <definedName name="tl" localSheetId="2">#REF!</definedName>
    <definedName name="tl">#REF!</definedName>
    <definedName name="tld">[60]Datos!$D$14</definedName>
    <definedName name="tn" localSheetId="2">#REF!</definedName>
    <definedName name="tn">#REF!</definedName>
    <definedName name="To" localSheetId="2">#REF!</definedName>
    <definedName name="To">#REF!</definedName>
    <definedName name="TOPGENER" localSheetId="2">#REF!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 localSheetId="2">#REF!</definedName>
    <definedName name="Total_Interest">#REF!</definedName>
    <definedName name="Total_Pay">#REF!</definedName>
    <definedName name="Total_Payment" localSheetId="2">Scheduled_Payment+Extra_Payment</definedName>
    <definedName name="Total_Payment">Scheduled_Payment+Extra_Payment</definedName>
    <definedName name="Total_Payment1" localSheetId="2">Scheduled_Payment+Extra_Payment</definedName>
    <definedName name="Total_Payment1">Scheduled_Payment+Extra_Payment</definedName>
    <definedName name="total1" localSheetId="2">#REF!</definedName>
    <definedName name="total1">#REF!</definedName>
    <definedName name="TotalCesantias">'[44]NOMINA 1'!$N$38</definedName>
    <definedName name="TOTALHH" localSheetId="2">#REF!</definedName>
    <definedName name="TOTALHH">#REF!</definedName>
    <definedName name="TOTALHH1" localSheetId="2">#REF!</definedName>
    <definedName name="TOTALHH1">#REF!</definedName>
    <definedName name="TotalVacaciones">'[44]NOMINA 1'!$N$37</definedName>
    <definedName name="TotAuxAlim">'[10]NOMINA-1'!$E$37</definedName>
    <definedName name="TotAuxAlimentacion">'[44]NOMINA 1'!$E$38</definedName>
    <definedName name="TotAuxCom">'[10]NOMINA-1'!$E$39</definedName>
    <definedName name="TotAuxComi">'[44]NOMINA 1'!$E$40</definedName>
    <definedName name="TotAuxDotacion">'[44]NOMINA 1'!$E$41</definedName>
    <definedName name="TotAuxHab">'[44]NOMINA 1'!$E$37</definedName>
    <definedName name="TotAuxTransporte">'[44]NOMINA 1'!$E$39</definedName>
    <definedName name="TotBasico">'[44]NOMINA 1'!$E$35</definedName>
    <definedName name="TotCom">'[10]NOMINA-1'!$E$41</definedName>
    <definedName name="TotComision">'[44]NOMINA 1'!$E$42</definedName>
    <definedName name="TotExtras">'[44]NOMINA 1'!$E$36</definedName>
    <definedName name="TotIntercesantias">'[44]NOMINA 1'!$N$39</definedName>
    <definedName name="TotPrimaServicios">'[44]NOMINA 1'!$N$36</definedName>
    <definedName name="TotPrimaServicos">'[44]NOMINA 1'!$N$36</definedName>
    <definedName name="TotPrimaVacaciones">'[44]NOMINA 1'!$N$41</definedName>
    <definedName name="TotPrimConv">'[10]NOMINA-1'!$N$39</definedName>
    <definedName name="TotPrimConvencional">'[44]NOMINA 1'!$N$40</definedName>
    <definedName name="TotPrimVac">'[10]NOMINA-1'!$N$40</definedName>
    <definedName name="TOTSHE1" localSheetId="2">#REF!</definedName>
    <definedName name="TOTSHE1">#REF!</definedName>
    <definedName name="TOTSHE10" localSheetId="2">#REF!</definedName>
    <definedName name="TOTSHE10">#REF!</definedName>
    <definedName name="TOTSHE11" localSheetId="2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[21]Hoja2!#REF!</definedName>
    <definedName name="Transmisores" localSheetId="2">#REF!</definedName>
    <definedName name="Transmisores">#REF!</definedName>
    <definedName name="Transporte">'[10]DATOS CONTRATO'!$E$16</definedName>
    <definedName name="Transportes">[104]Insum!$A$121:$E$125</definedName>
    <definedName name="TRAT">[136]desmonte!$E$48</definedName>
    <definedName name="TREM" localSheetId="2">#REF!</definedName>
    <definedName name="TREM">#REF!</definedName>
    <definedName name="Trenes" localSheetId="2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[137]VrEqpBasica!$I$2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ERIAS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'[110]CCP,LEYES,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dades">[138]Presup_Cancha!$J$13:$J$17</definedName>
    <definedName name="UNIT">'[139]Lista APU'!$A$3:$D$479</definedName>
    <definedName name="UNITARIO">[140]Unitarios!$A$3:$D$13</definedName>
    <definedName name="Unitarios" localSheetId="2">#REF!</definedName>
    <definedName name="Unitarios">#REF!</definedName>
    <definedName name="unj" localSheetId="2" hidden="1">[19]INST!#REF!</definedName>
    <definedName name="unj" hidden="1">[19]INST!#REF!</definedName>
    <definedName name="uno" localSheetId="2">'PUNTAJE OFERTA'!ERR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'PUNTAJE OFERTA'!ERR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SxCOL">#REF!</definedName>
    <definedName name="ut" localSheetId="2">#REF!</definedName>
    <definedName name="ut">#REF!</definedName>
    <definedName name="UTILIDAD">'[33]Formulario N° 4'!$F$131</definedName>
    <definedName name="UTL">[28]otros!$C$4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VT_2012">'[141]A. Profesional'!$M$3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">[142]INF.FINANCIERA!$A$52:$D$66</definedName>
    <definedName name="VALDECUMP">[87]EXPERIENCIA!$Y$19</definedName>
    <definedName name="VALDES" localSheetId="2">#REF!</definedName>
    <definedName name="VALDES">#REF!</definedName>
    <definedName name="VALOR">[142]INF.FINANCIERA!$A$52:$D$61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[143]CONTRATO!$E$9</definedName>
    <definedName name="ValorEjecutado" localSheetId="2">#REF!</definedName>
    <definedName name="ValorEjecutado">#REF!</definedName>
    <definedName name="ValorProyecto" localSheetId="2">#REF!</definedName>
    <definedName name="ValorProyecto">#REF!</definedName>
    <definedName name="ValorRecursosComprometidos" localSheetId="2">#REF!</definedName>
    <definedName name="ValorRecursosComprometidos">#REF!</definedName>
    <definedName name="Values_Entered" localSheetId="2">IF('PUNTAJE OFERTA'!Loan_Amount*'PUNTAJE OFERTA'!Interest_Rate*Loan_Years*Loan_Start&gt;0,1,0)</definedName>
    <definedName name="Values_Entered">IF(Loan_Amount*Interest_Rate*Loan_Years*Loan_Start&gt;0,1,0)</definedName>
    <definedName name="Válvulas" localSheetId="2">#REF!</definedName>
    <definedName name="Válvulas">#REF!</definedName>
    <definedName name="Var" localSheetId="2">#REF!</definedName>
    <definedName name="Var">#REF!</definedName>
    <definedName name="VARIACION1" localSheetId="2">#REF!</definedName>
    <definedName name="VARIACION1">#REF!</definedName>
    <definedName name="Varios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 localSheetId="2">[12]Tablas!#REF!</definedName>
    <definedName name="VEX">[12]Tablas!#REF!</definedName>
    <definedName name="VEX_ON" localSheetId="2">#REF!</definedName>
    <definedName name="VEX_ON">#REF!</definedName>
    <definedName name="VEX1_1" localSheetId="2">[12]Tablas!#REF!</definedName>
    <definedName name="VEX1_1">[12]Tablas!#REF!</definedName>
    <definedName name="VEX1_1_1" localSheetId="2">[12]Tablas!#REF!</definedName>
    <definedName name="VEX1_1_1">[12]Tablas!#REF!</definedName>
    <definedName name="VEX1_1_2" localSheetId="2">[12]Tablas!#REF!</definedName>
    <definedName name="VEX1_1_2">[12]Tablas!#REF!</definedName>
    <definedName name="VEX1_1_3" localSheetId="2">[12]Tablas!#REF!</definedName>
    <definedName name="VEX1_1_3">[12]Tablas!#REF!</definedName>
    <definedName name="VEX1_1_4" localSheetId="2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'[88]7422CW00'!#REF!</definedName>
    <definedName name="vfn" localSheetId="2">#REF!</definedName>
    <definedName name="vfn">#REF!</definedName>
    <definedName name="VFR" localSheetId="2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">#REF!</definedName>
    <definedName name="VIBRADOR">[33]EQUIPO!$D$27</definedName>
    <definedName name="VICEP_DIRECC">[112]Tablas!$A$6:$A$26</definedName>
    <definedName name="VigenciaDolares" localSheetId="2">#REF!</definedName>
    <definedName name="VigenciaDolares">#REF!</definedName>
    <definedName name="VigenciaPesos" localSheetId="2">#REF!</definedName>
    <definedName name="VigenciaPesos">#REF!</definedName>
    <definedName name="VIGFUTURA">[112]Tablas!$J$6:$J$8</definedName>
    <definedName name="VII" localSheetId="2">#REF!</definedName>
    <definedName name="VII">#REF!</definedName>
    <definedName name="villa" localSheetId="2">#REF!</definedName>
    <definedName name="villa">#REF!</definedName>
    <definedName name="VIT" localSheetId="2">[12]Tablas!#REF!</definedName>
    <definedName name="VIT">[12]Tablas!#REF!</definedName>
    <definedName name="VIT1_1" localSheetId="2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[69]Personalizar!$E$15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 localSheetId="2">#REF!</definedName>
    <definedName name="vpt">#REF!</definedName>
    <definedName name="VRP">[12]Tablas!#REF!</definedName>
    <definedName name="VRP_PETROQ" localSheetId="2">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 localSheetId="2">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'[144]2004'!#REF!</definedName>
    <definedName name="Wcut" localSheetId="2">#REF!</definedName>
    <definedName name="Wcut">#REF!</definedName>
    <definedName name="WD" localSheetId="2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'[40]Res-Accide-10'!#REF!</definedName>
    <definedName name="WE">#N/A</definedName>
    <definedName name="wedw">#REF!</definedName>
    <definedName name="WEFWE">'[40]Res-Accide-10'!#REF!</definedName>
    <definedName name="WER">'[40]Res-Accide-10'!$S$2:$S$7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'[40]Res-Accide-10'!#REF!</definedName>
    <definedName name="wj" localSheetId="2">#REF!</definedName>
    <definedName name="wj">#REF!</definedName>
    <definedName name="wl" localSheetId="2">#REF!</definedName>
    <definedName name="wl">#REF!</definedName>
    <definedName name="WorksheetSubTotal" localSheetId="2">#REF!</definedName>
    <definedName name="WorksheetSubTotal">#REF!</definedName>
    <definedName name="WorksheetTotal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2" hidden="1">{#N/A,#N/A,TRUE,"CODIGO DEPENDENCIA"}</definedName>
    <definedName name="wrn.ar." hidden="1">{#N/A,#N/A,TRUE,"CODIGO DEPENDENCIA"}</definedName>
    <definedName name="wrn.civil._.works." localSheetId="2" hidden="1">{#N/A,#N/A,TRUE,"1842CWN0"}</definedName>
    <definedName name="wrn.civil._.works." hidden="1">{#N/A,#N/A,TRUE,"1842CWN0"}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2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2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2" hidden="1">{"via1",#N/A,TRUE,"general";"via2",#N/A,TRUE,"general";"via3",#N/A,TRUE,"general"}</definedName>
    <definedName name="wrn.via._1" hidden="1">{"via1",#N/A,TRUE,"general";"via2",#N/A,TRUE,"general";"via3",#N/A,TRUE,"general"}</definedName>
    <definedName name="ws">#REF!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2">#REF!</definedName>
    <definedName name="ww">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">[145]INDICE!$A:$IV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localSheetId="2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_51" localSheetId="2">#REF!</definedName>
    <definedName name="XX_51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2">#REF!</definedName>
    <definedName name="XXXX">#REF!</definedName>
    <definedName name="xxxxx" localSheetId="2">#REF!</definedName>
    <definedName name="xxxxx">#REF!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localSheetId="2" hidden="1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>[29]!absc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'[146]AISLAMIENTO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dr" localSheetId="2">#REF!</definedName>
    <definedName name="zdr">#REF!</definedName>
    <definedName name="ZONA1" localSheetId="2">#REF!</definedName>
    <definedName name="ZONA1">#REF!</definedName>
    <definedName name="ZONA3">#REF!</definedName>
    <definedName name="ZONA4">#REF!</definedName>
    <definedName name="zx" localSheetId="2">'PUNTAJE OFERTA'!ERR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2">MATCH(0.01,'PUNTAJE OFERTA'!End_Bal,-1)+1</definedName>
    <definedName name="ZZ">MATCH(0.01,End_Bal,-1)+1</definedName>
    <definedName name="ZZZZZZZZZZZ" localSheetId="2">'[56]A. P. U.'!#REF!</definedName>
    <definedName name="ZZZZZZZZZZZ">'[56]A.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0" l="1"/>
  <c r="P17" i="7"/>
  <c r="G31" i="10"/>
  <c r="G32" i="10"/>
  <c r="G33" i="10"/>
  <c r="G35" i="10"/>
  <c r="J11" i="10"/>
  <c r="J22" i="10" l="1"/>
  <c r="F12" i="7"/>
  <c r="J15" i="10"/>
  <c r="F15" i="7"/>
  <c r="J14" i="10"/>
  <c r="J13" i="10"/>
  <c r="J12" i="10"/>
  <c r="J16" i="10"/>
  <c r="D12" i="7"/>
  <c r="E12" i="7"/>
  <c r="D13" i="7"/>
  <c r="E13" i="7"/>
  <c r="D14" i="7"/>
  <c r="E14" i="7"/>
  <c r="D15" i="7"/>
  <c r="E15" i="7"/>
  <c r="D16" i="7"/>
  <c r="E16" i="7"/>
  <c r="D17" i="7"/>
  <c r="E17" i="7"/>
  <c r="E11" i="7"/>
  <c r="D11" i="7"/>
  <c r="J17" i="10" l="1"/>
  <c r="F11" i="7"/>
  <c r="F14" i="7"/>
  <c r="F17" i="7"/>
  <c r="F13" i="7"/>
  <c r="BX84" i="8" l="1"/>
  <c r="AX84" i="8"/>
  <c r="AK84" i="8"/>
  <c r="X84" i="8"/>
  <c r="K84" i="8"/>
  <c r="BX67" i="8"/>
  <c r="BK67" i="8"/>
  <c r="AV67" i="8"/>
  <c r="AX67" i="8" s="1"/>
  <c r="AI67" i="8"/>
  <c r="AK67" i="8" s="1"/>
  <c r="V67" i="8"/>
  <c r="X67" i="8" s="1"/>
  <c r="I67" i="8"/>
  <c r="K67" i="8" s="1"/>
  <c r="BX66" i="8"/>
  <c r="BK66" i="8"/>
  <c r="AX66" i="8"/>
  <c r="AK66" i="8"/>
  <c r="X66" i="8"/>
  <c r="K66" i="8"/>
  <c r="BX65" i="8"/>
  <c r="BK65" i="8"/>
  <c r="AV65" i="8"/>
  <c r="AX65" i="8" s="1"/>
  <c r="AI65" i="8"/>
  <c r="AK65" i="8" s="1"/>
  <c r="V65" i="8"/>
  <c r="X65" i="8" s="1"/>
  <c r="I65" i="8"/>
  <c r="K65" i="8" s="1"/>
  <c r="BX58" i="8"/>
  <c r="BX59" i="8" s="1"/>
  <c r="BK58" i="8"/>
  <c r="BK59" i="8" s="1"/>
  <c r="AX58" i="8"/>
  <c r="AX59" i="8" s="1"/>
  <c r="AK58" i="8"/>
  <c r="AK59" i="8" s="1"/>
  <c r="X58" i="8"/>
  <c r="X59" i="8" s="1"/>
  <c r="K58" i="8"/>
  <c r="K59" i="8" s="1"/>
  <c r="BX53" i="8"/>
  <c r="BK53" i="8"/>
  <c r="AX53" i="8"/>
  <c r="AO53" i="8"/>
  <c r="AK53" i="8"/>
  <c r="AB53" i="8"/>
  <c r="X53" i="8"/>
  <c r="O53" i="8"/>
  <c r="K53" i="8"/>
  <c r="B53" i="8"/>
  <c r="BX49" i="8"/>
  <c r="BK49" i="8"/>
  <c r="AX49" i="8"/>
  <c r="AK49" i="8"/>
  <c r="X49" i="8"/>
  <c r="K49" i="8"/>
  <c r="BX48" i="8"/>
  <c r="BK48" i="8"/>
  <c r="AX48" i="8"/>
  <c r="AK48" i="8"/>
  <c r="X48" i="8"/>
  <c r="K48" i="8"/>
  <c r="BX47" i="8"/>
  <c r="BK47" i="8"/>
  <c r="AX47" i="8"/>
  <c r="AK47" i="8"/>
  <c r="X47" i="8"/>
  <c r="K47" i="8"/>
  <c r="BX46" i="8"/>
  <c r="BK46" i="8"/>
  <c r="AX46" i="8"/>
  <c r="AK46" i="8"/>
  <c r="X46" i="8"/>
  <c r="K46" i="8"/>
  <c r="BX45" i="8"/>
  <c r="BK45" i="8"/>
  <c r="AX45" i="8"/>
  <c r="AK45" i="8"/>
  <c r="X45" i="8"/>
  <c r="K45" i="8"/>
  <c r="BX44" i="8"/>
  <c r="BK44" i="8"/>
  <c r="AX44" i="8"/>
  <c r="AX50" i="8" s="1"/>
  <c r="AK44" i="8"/>
  <c r="X44" i="8"/>
  <c r="K44" i="8"/>
  <c r="BX40" i="8"/>
  <c r="BK40" i="8"/>
  <c r="AX40" i="8"/>
  <c r="AK40" i="8"/>
  <c r="X40" i="8"/>
  <c r="K40" i="8"/>
  <c r="BX39" i="8"/>
  <c r="BK39" i="8"/>
  <c r="AX39" i="8"/>
  <c r="AK39" i="8"/>
  <c r="X39" i="8"/>
  <c r="K39" i="8"/>
  <c r="BX38" i="8"/>
  <c r="BK38" i="8"/>
  <c r="AX38" i="8"/>
  <c r="AK38" i="8"/>
  <c r="X38" i="8"/>
  <c r="K38" i="8"/>
  <c r="BX37" i="8"/>
  <c r="BK37" i="8"/>
  <c r="AX37" i="8"/>
  <c r="AX41" i="8" s="1"/>
  <c r="AK37" i="8"/>
  <c r="X37" i="8"/>
  <c r="K37" i="8"/>
  <c r="BX36" i="8"/>
  <c r="BX41" i="8" s="1"/>
  <c r="BK36" i="8"/>
  <c r="AX36" i="8"/>
  <c r="AK36" i="8"/>
  <c r="X36" i="8"/>
  <c r="X41" i="8" s="1"/>
  <c r="K36" i="8"/>
  <c r="BX32" i="8"/>
  <c r="BK32" i="8"/>
  <c r="AX32" i="8"/>
  <c r="AK32" i="8"/>
  <c r="X32" i="8"/>
  <c r="K32" i="8"/>
  <c r="BX31" i="8"/>
  <c r="BK31" i="8"/>
  <c r="AX31" i="8"/>
  <c r="AK31" i="8"/>
  <c r="X31" i="8"/>
  <c r="K31" i="8"/>
  <c r="BX30" i="8"/>
  <c r="BK30" i="8"/>
  <c r="AX30" i="8"/>
  <c r="AK30" i="8"/>
  <c r="X30" i="8"/>
  <c r="K30" i="8"/>
  <c r="BX29" i="8"/>
  <c r="BK29" i="8"/>
  <c r="AX29" i="8"/>
  <c r="AK29" i="8"/>
  <c r="X29" i="8"/>
  <c r="K29" i="8"/>
  <c r="BX28" i="8"/>
  <c r="BK28" i="8"/>
  <c r="AX28" i="8"/>
  <c r="AK28" i="8"/>
  <c r="X28" i="8"/>
  <c r="K28" i="8"/>
  <c r="BX27" i="8"/>
  <c r="BX33" i="8" s="1"/>
  <c r="BK27" i="8"/>
  <c r="AX27" i="8"/>
  <c r="AK27" i="8"/>
  <c r="X27" i="8"/>
  <c r="X33" i="8" s="1"/>
  <c r="K27" i="8"/>
  <c r="BX23" i="8"/>
  <c r="BK23" i="8"/>
  <c r="AX23" i="8"/>
  <c r="AK23" i="8"/>
  <c r="X23" i="8"/>
  <c r="K23" i="8"/>
  <c r="BX22" i="8"/>
  <c r="BK22" i="8"/>
  <c r="AX22" i="8"/>
  <c r="AK22" i="8"/>
  <c r="X22" i="8"/>
  <c r="K22" i="8"/>
  <c r="BX21" i="8"/>
  <c r="BK21" i="8"/>
  <c r="AX21" i="8"/>
  <c r="AK21" i="8"/>
  <c r="X21" i="8"/>
  <c r="K21" i="8"/>
  <c r="BX20" i="8"/>
  <c r="BX24" i="8" s="1"/>
  <c r="BK20" i="8"/>
  <c r="AX20" i="8"/>
  <c r="AK20" i="8"/>
  <c r="X20" i="8"/>
  <c r="X24" i="8" s="1"/>
  <c r="K20" i="8"/>
  <c r="BX19" i="8"/>
  <c r="BK19" i="8"/>
  <c r="AX19" i="8"/>
  <c r="AX24" i="8" s="1"/>
  <c r="AK19" i="8"/>
  <c r="X19" i="8"/>
  <c r="K19" i="8"/>
  <c r="O12" i="7"/>
  <c r="K68" i="8" l="1"/>
  <c r="K70" i="8" s="1"/>
  <c r="K72" i="8" s="1"/>
  <c r="K33" i="8"/>
  <c r="BK33" i="8"/>
  <c r="AK50" i="8"/>
  <c r="BX68" i="8"/>
  <c r="BX70" i="8" s="1"/>
  <c r="BX72" i="8" s="1"/>
  <c r="BK68" i="8"/>
  <c r="BK70" i="8" s="1"/>
  <c r="BK72" i="8" s="1"/>
  <c r="AK68" i="8"/>
  <c r="AK70" i="8" s="1"/>
  <c r="AK72" i="8" s="1"/>
  <c r="K24" i="8"/>
  <c r="K55" i="8" s="1"/>
  <c r="K60" i="8" s="1"/>
  <c r="BK24" i="8"/>
  <c r="AK24" i="8"/>
  <c r="AK33" i="8"/>
  <c r="AK41" i="8"/>
  <c r="AK55" i="8" s="1"/>
  <c r="K41" i="8"/>
  <c r="BK41" i="8"/>
  <c r="K50" i="8"/>
  <c r="BK50" i="8"/>
  <c r="AX33" i="8"/>
  <c r="AX55" i="8" s="1"/>
  <c r="X50" i="8"/>
  <c r="X55" i="8" s="1"/>
  <c r="X60" i="8" s="1"/>
  <c r="BX50" i="8"/>
  <c r="BX55" i="8" s="1"/>
  <c r="BK55" i="8"/>
  <c r="AX68" i="8"/>
  <c r="AX70" i="8" s="1"/>
  <c r="AX72" i="8" s="1"/>
  <c r="X68" i="8"/>
  <c r="X70" i="8" s="1"/>
  <c r="X72" i="8" s="1"/>
  <c r="O13" i="7"/>
  <c r="AX60" i="8" l="1"/>
  <c r="AX74" i="8"/>
  <c r="BX60" i="8"/>
  <c r="BX74" i="8"/>
  <c r="X74" i="8"/>
  <c r="X75" i="8"/>
  <c r="K74" i="8"/>
  <c r="K75" i="8" s="1"/>
  <c r="AK60" i="8"/>
  <c r="AK74" i="8"/>
  <c r="AX75" i="8"/>
  <c r="BK74" i="8"/>
  <c r="BK60" i="8"/>
  <c r="O14" i="7"/>
  <c r="BX75" i="8" l="1"/>
  <c r="BK75" i="8"/>
  <c r="AK75" i="8"/>
  <c r="O15" i="7"/>
  <c r="O16" i="7" l="1"/>
  <c r="O17" i="7" l="1"/>
  <c r="K11" i="7" l="1"/>
  <c r="K14" i="7"/>
  <c r="K13" i="7"/>
  <c r="K12" i="7"/>
  <c r="K15" i="7"/>
  <c r="K16" i="7"/>
  <c r="K17" i="7"/>
  <c r="N11" i="7" l="1"/>
  <c r="N15" i="7"/>
  <c r="N17" i="7"/>
  <c r="N12" i="7"/>
  <c r="N13" i="7"/>
  <c r="N14" i="7"/>
  <c r="N16" i="7"/>
  <c r="Q17" i="7"/>
  <c r="P11" i="7"/>
  <c r="Q11" i="7" s="1"/>
  <c r="P16" i="7"/>
  <c r="Q16" i="7" s="1"/>
  <c r="P12" i="7"/>
  <c r="Q12" i="7" s="1"/>
  <c r="P15" i="7"/>
  <c r="Q15" i="7" s="1"/>
  <c r="P13" i="7"/>
  <c r="Q13" i="7" s="1"/>
  <c r="P14" i="7"/>
  <c r="Q14" i="7" s="1"/>
  <c r="R17" i="7" l="1"/>
  <c r="R11" i="7"/>
  <c r="R14" i="7"/>
  <c r="R13" i="7"/>
  <c r="R12" i="7"/>
  <c r="R15" i="7"/>
  <c r="R16" i="7"/>
</calcChain>
</file>

<file path=xl/sharedStrings.xml><?xml version="1.0" encoding="utf-8"?>
<sst xmlns="http://schemas.openxmlformats.org/spreadsheetml/2006/main" count="1267" uniqueCount="185">
  <si>
    <t>INSTITUTO NACIONAL DE VIAS</t>
  </si>
  <si>
    <t xml:space="preserve"> EVALUACION GENERAL SA-MC-DT-BOL-001-2024 </t>
  </si>
  <si>
    <t>"MEJORAMIENTO Y MANTENIMIENTO DE VÍAS RURALES EN EL MUNICIPIO DE SANTA ROSA DEL SUR DEP BOLIVAR, EN LA RED TERCIARIA A CARGO DEL INVIAS. CODIGOS 70650, 70652, 70657, 70653, 70613, 70667, 70651, 70606, 70649, 70675, 70648”</t>
  </si>
  <si>
    <t>RESUMEN EVALUACIÓN SA-MC-DT-BOL-001-2024</t>
  </si>
  <si>
    <t xml:space="preserve"> </t>
  </si>
  <si>
    <t>CUMPLIMIENTO POR PROPONENTE</t>
  </si>
  <si>
    <t>CUENTA</t>
  </si>
  <si>
    <t>No.</t>
  </si>
  <si>
    <t>PROPONENTE</t>
  </si>
  <si>
    <t>CAPACIDAD JURÍDICA</t>
  </si>
  <si>
    <t>CAPACIDAD FINANCIERA</t>
  </si>
  <si>
    <t>CAPACIDAD ORGANIZACIONAL</t>
  </si>
  <si>
    <t>CALIFICACIÓN RESIDUAL</t>
  </si>
  <si>
    <t>CALIFICACIÓN TECNICA</t>
  </si>
  <si>
    <t>CALIFICACION DEFINITIVA</t>
  </si>
  <si>
    <t>(CUMPLE / NO CUMPLE)</t>
  </si>
  <si>
    <t>ARMELCO SAS</t>
  </si>
  <si>
    <t>CUMPLE</t>
  </si>
  <si>
    <t>CONSORCIO ODN3C-01</t>
  </si>
  <si>
    <t>RECHAZO</t>
  </si>
  <si>
    <t>PANAMERA SAS</t>
  </si>
  <si>
    <t>DAVILA GOMEZ INGENIERIA Y CONSTRUCCION S.A.S</t>
  </si>
  <si>
    <t>CONSORCIO INFRAESTRUCTURA 2024</t>
  </si>
  <si>
    <t>CONSORCIO JC</t>
  </si>
  <si>
    <t>SONA INGENIEROS SAS</t>
  </si>
  <si>
    <t>PROPONENTE No 1: ARMELCO SAS</t>
  </si>
  <si>
    <t>PROPONENTE No 2: CONSORCIO ODN3C-01</t>
  </si>
  <si>
    <t>PROPONENTE No 3: PANAMERA SAS</t>
  </si>
  <si>
    <t>PROPONENTE No 4: DAVILA GOMEZ INGENIERIA Y CONSTRUCCION S.A.S</t>
  </si>
  <si>
    <t>PROPONENTE No 5: CONSORCIO INFRAESTRUCTURA 2024</t>
  </si>
  <si>
    <t>PROPONENTE No 7: SONA INGENIEROS SAS</t>
  </si>
  <si>
    <t>DIRECCIÓN TERRITORIAL BOLIVAR</t>
  </si>
  <si>
    <t>SA-MC-DT-BOL-001-2024</t>
  </si>
  <si>
    <t>MEJORAMIENTO Y MANTENIMIENTO DE VÍAS RURALES EN EL MUNICIPIO DE SANTA ROSA DEL SUR DEP BOLIVAR, EN LA RED TERCIARIA A CARGO DEL INVIAS. CODIGOS 70650, 70652, 70657, 70653, 70613, 70667, 70651, 70606, 70649, 70675, 70648</t>
  </si>
  <si>
    <t>FORMULARIO 2 - OFERTA ECONOMICA</t>
  </si>
  <si>
    <t>FORMULARIO 1 - PRESUPUESTO OFICIAL</t>
  </si>
  <si>
    <t>MUNICIPIO</t>
  </si>
  <si>
    <t>VIA</t>
  </si>
  <si>
    <t>Long
(Km)</t>
  </si>
  <si>
    <t>PR Inicial</t>
  </si>
  <si>
    <t>PR Final</t>
  </si>
  <si>
    <t>SANTA ROSA DEL SUR</t>
  </si>
  <si>
    <t>SANTA ROSA DEL SUR - VÍA SAN LUCAS - LA ESMERALDA</t>
  </si>
  <si>
    <t>LA ESMERALDA</t>
  </si>
  <si>
    <t>SECCIÓN 1 - ITEMS DE OBRA - ACTIVIDADES MEJORAMIENTO DE OBRA</t>
  </si>
  <si>
    <t>No</t>
  </si>
  <si>
    <t>ITEM DE PAGO</t>
  </si>
  <si>
    <t>ESPECIFICACIONES</t>
  </si>
  <si>
    <t>DESCRIPCION</t>
  </si>
  <si>
    <t>UNID</t>
  </si>
  <si>
    <t>CANTIDAD</t>
  </si>
  <si>
    <t>VALOR UNITARIO</t>
  </si>
  <si>
    <t>VALOR TOTAL</t>
  </si>
  <si>
    <t xml:space="preserve">GENERAL </t>
  </si>
  <si>
    <t>PARTICULAR</t>
  </si>
  <si>
    <t>I. EXPLANACIONES</t>
  </si>
  <si>
    <t>200.2</t>
  </si>
  <si>
    <t>200-13</t>
  </si>
  <si>
    <t>Desmonte y limpieza en zonas no boscosas</t>
  </si>
  <si>
    <t>Ha</t>
  </si>
  <si>
    <t>600.2.3</t>
  </si>
  <si>
    <t>600-13</t>
  </si>
  <si>
    <t>Excavaciones varias en material común en seco.</t>
  </si>
  <si>
    <t>m3</t>
  </si>
  <si>
    <t>210.2.2</t>
  </si>
  <si>
    <t>210-13</t>
  </si>
  <si>
    <t>Excavación en material común de la explanación y canales</t>
  </si>
  <si>
    <t>220.1</t>
  </si>
  <si>
    <t>220-13</t>
  </si>
  <si>
    <t>Terraplenes</t>
  </si>
  <si>
    <t>201-13</t>
  </si>
  <si>
    <t>Demolición de Estructuras</t>
  </si>
  <si>
    <t>Subtotal</t>
  </si>
  <si>
    <t>II. ESTRUCTURAS DE DRENAJE ALCANTARILLA L=6m</t>
  </si>
  <si>
    <t>CONSTRUCCIÓN DE</t>
  </si>
  <si>
    <t>ALCANTARILLAS TUBERIA CONCRETO REFORZADO (L =6m, Φ36")</t>
  </si>
  <si>
    <t>661.1</t>
  </si>
  <si>
    <t>661-13</t>
  </si>
  <si>
    <t>Tubería de concreto reforzado clase D, de 900 mm de diámetro interior</t>
  </si>
  <si>
    <t>m</t>
  </si>
  <si>
    <t>630.6</t>
  </si>
  <si>
    <t>630-13</t>
  </si>
  <si>
    <t>Concreto clase F (140 kg/cm2 ó 2000 PSI)</t>
  </si>
  <si>
    <t>630.4</t>
  </si>
  <si>
    <t>Concreto clase D (210 kg/cm2 ó 3000 PSI)</t>
  </si>
  <si>
    <t>640.1</t>
  </si>
  <si>
    <t>640-13</t>
  </si>
  <si>
    <t>Acero de refuerzo de FY = 4.200 Kg/cm 2 (60.000 PSI).</t>
  </si>
  <si>
    <t>Kg</t>
  </si>
  <si>
    <t>610.1</t>
  </si>
  <si>
    <t>610-13</t>
  </si>
  <si>
    <t>Relleno para Estructuras con suelo</t>
  </si>
  <si>
    <t>III. ESTRUCTURAS DE DRENAJE BOX CULVERT L=5m</t>
  </si>
  <si>
    <t xml:space="preserve">BOX CULVERT 1X1 </t>
  </si>
  <si>
    <t>IV. PLACA HUELLA</t>
  </si>
  <si>
    <t>ANCHO</t>
  </si>
  <si>
    <t>CONSTRUCCIÓN</t>
  </si>
  <si>
    <t>METROS DE PLACA HUELLA EN CONCRETO</t>
  </si>
  <si>
    <t>320.3</t>
  </si>
  <si>
    <t>Subbase Granular Clase C.</t>
  </si>
  <si>
    <t>Concreto clase D (210 kg/cm2 ó 3000 PSI) - PLACA HUELLA</t>
  </si>
  <si>
    <t>Concreto clase D (210 kg/cm2 ó 3000 PSI) - VIGAS RIOSTRAS</t>
  </si>
  <si>
    <t>Concreto clase D (210 kg/cm2 ó 3000 PSI) - CUNETAS</t>
  </si>
  <si>
    <t>630.7</t>
  </si>
  <si>
    <t>Concreto Ciclópeo (Concreto Clase D f'c = 21 MPa 60% concreto - 40% agregado ciclópeo).</t>
  </si>
  <si>
    <t>kg</t>
  </si>
  <si>
    <t>VI. CARACTERIZACIÓN VIAL</t>
  </si>
  <si>
    <t>Caracaterización del corredor</t>
  </si>
  <si>
    <t>glb</t>
  </si>
  <si>
    <t>SUB-TOTAL BÁSICO DE OBRA</t>
  </si>
  <si>
    <t>OBRAS DE COMPENSACIÓN AMBIENTAL Y/O COMPLEMENTARIAS (PAGA)</t>
  </si>
  <si>
    <t>REVISIÓN Y/O AJUSTES A ESTUDIOS Y DISEÑOS (Placa Huella, Pavimento y Estructuras de Drenaje)</t>
  </si>
  <si>
    <t>IVA - REVISIÓN, AJUSTE Y/O ACTUALIZACIÓN Y/O MODIFICACIÓN Y/O COMPLEMENTACIÓN DE ESTUDIOS Y DISEÑOS</t>
  </si>
  <si>
    <t>TOTAL ESTUDIOS Y DISEÑOS, REVISIÓN, AJUSTE Y/O ACTUALIZACIÓN Y/O MODIFICACIÓN Y/O COMPLEMENTACIÓN DE ESTUDIOS Y DISEÑOS</t>
  </si>
  <si>
    <t>VALOR ACTIVIDADES MEJORAMIENTO</t>
  </si>
  <si>
    <t>SECCIÓN 2 - ITEMS DE OBRA - ACTIVIDADES DE MANTENIMIENTO PERIODICO</t>
  </si>
  <si>
    <t>VI. EXPLANACIONES</t>
  </si>
  <si>
    <t>MANTENIMIENTO</t>
  </si>
  <si>
    <t>METROS DE VÍA EN SITIOS CRITICOS</t>
  </si>
  <si>
    <t>310.1</t>
  </si>
  <si>
    <t>Conformación de la calzada existente</t>
  </si>
  <si>
    <t>m2</t>
  </si>
  <si>
    <t>311.1</t>
  </si>
  <si>
    <t>Afirmado</t>
  </si>
  <si>
    <t>OBRAS DE COMPENSACIÓN AMBIENTAL Y/O COMPLEMENTARIAS  (PAGA)</t>
  </si>
  <si>
    <t>VALOR ACTIVIDADES MANTENIMIENTO PERIODICO</t>
  </si>
  <si>
    <t>IVA SOBRE UTILIDAD (U) 19%</t>
  </si>
  <si>
    <t>VALOR TOTAL MEJORAMIENTO Y MANTENIMIENTO PERIODICO</t>
  </si>
  <si>
    <t>PORCENTAJE</t>
  </si>
  <si>
    <t>ADMINISTRACION</t>
  </si>
  <si>
    <t>A=</t>
  </si>
  <si>
    <t>IMPREVISTO</t>
  </si>
  <si>
    <t>I=</t>
  </si>
  <si>
    <t>UTILIDAD</t>
  </si>
  <si>
    <t>U=</t>
  </si>
  <si>
    <t>TOTAL A.I.U</t>
  </si>
  <si>
    <t>A.I.U.=</t>
  </si>
  <si>
    <t>INSTITUTO NACIONAL DE VÍAS</t>
  </si>
  <si>
    <t>DETERMINACIÓN DEL PUNTAJE POR VALOR DE LA PROPUESTA</t>
  </si>
  <si>
    <t>MODULO A EJECUTAR</t>
  </si>
  <si>
    <t>Determinación del Método para la Ponderación de la Propuesta Económica</t>
  </si>
  <si>
    <t>TRM DEL SEGUNDO DIA HABIL DESPUES DEL CIERRE DEL PROCESO</t>
  </si>
  <si>
    <t xml:space="preserve">Valor = </t>
  </si>
  <si>
    <t>CENTESIMAS =</t>
  </si>
  <si>
    <t>09</t>
  </si>
  <si>
    <t>MÉTODO DE PONDERACIÓN =</t>
  </si>
  <si>
    <t>MEDIANA CON VALOR ABSOLUTO</t>
  </si>
  <si>
    <t>Parámetros para la ponderación de la propuesta económica</t>
  </si>
  <si>
    <t>Número de propuestas válidas</t>
  </si>
  <si>
    <t>Mínimo</t>
  </si>
  <si>
    <t>Máximo</t>
  </si>
  <si>
    <t>Media Aritmética = X</t>
  </si>
  <si>
    <t>Mediana= Me</t>
  </si>
  <si>
    <t>Desviación estandar=</t>
  </si>
  <si>
    <t>Valor minimo aceptable</t>
  </si>
  <si>
    <t>Puntaje por Experiencia</t>
  </si>
  <si>
    <t>1. Mediana con Valor Absoluto</t>
  </si>
  <si>
    <t>¿Número de Propuestas Válidas es Par o Impar?</t>
  </si>
  <si>
    <t>Impar</t>
  </si>
  <si>
    <t>Valor de la Propuesta Inmediatamente por debajo del Valor de la Mediana</t>
  </si>
  <si>
    <t>PROP. No.</t>
  </si>
  <si>
    <t>VALOR OFERTA ECONOMICA CORREGIDA</t>
  </si>
  <si>
    <t>PUNTAJE OFERTA ECONOMICA</t>
  </si>
  <si>
    <t>($)</t>
  </si>
  <si>
    <t>MEDIANA</t>
  </si>
  <si>
    <t>MEDIA GEOMETRICA</t>
  </si>
  <si>
    <t>DESCARTADO</t>
  </si>
  <si>
    <t>*</t>
  </si>
  <si>
    <t>CUADRO No. 4</t>
  </si>
  <si>
    <t>RESÚMEN DE LA PONDERACIÓN OTORGADA</t>
  </si>
  <si>
    <t>CUADRO No. 5</t>
  </si>
  <si>
    <t>CONSECUTIVO</t>
  </si>
  <si>
    <t>PROPUESTA NUMERO</t>
  </si>
  <si>
    <t>PUNTAJES OTORGADOS A LOS SIGUIENTES CRITERIOS:</t>
  </si>
  <si>
    <t>PUNTAJE DEFINITIVO</t>
  </si>
  <si>
    <t>ORDEN DE ELEGIBILIDAD</t>
  </si>
  <si>
    <t>Oferta economica</t>
  </si>
  <si>
    <t>Factor de Calidad</t>
  </si>
  <si>
    <t>Apoyo a la industria nacional</t>
  </si>
  <si>
    <t>Emprendimiento y empresas de mujeres</t>
  </si>
  <si>
    <t>Mipyme</t>
  </si>
  <si>
    <t>JERARQUIA</t>
  </si>
  <si>
    <t>Orden</t>
  </si>
  <si>
    <t>Número Propuesta</t>
  </si>
  <si>
    <t>PUNTAJE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</si>
</sst>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$&quot;\ * #,##0.00_-;\-&quot;$&quot;\ * #,##0.00_-;_-&quot;$&quot;\ * &quot;-&quot;??_-;_-@_-"/>
    <numFmt numFmtId="164" formatCode="&quot;RESUMEN HABILIDAD EVALUACIÓN MODULO  &quot;#"/>
    <numFmt numFmtId="165" formatCode="_(* #,##0.00_);_(* \(#,##0.00\);_(* &quot;-&quot;??_);_(@_)"/>
    <numFmt numFmtId="166" formatCode="_-* #,##0.00\ _P_t_s_-;\-* #,##0.00\ _P_t_s_-;_-* &quot;-&quot;??\ _P_t_s_-;_-@_-"/>
    <numFmt numFmtId="167" formatCode="_(* #,##0_);_(* \(#,##0\);_(* &quot;-&quot;_);_(@_)"/>
    <numFmt numFmtId="168" formatCode="&quot;NN&quot;\ 0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_(* #,##0_);_(* \(#,##0\);_(* &quot;-&quot;??_);_(@_)"/>
    <numFmt numFmtId="172" formatCode="&quot;No. &quot;0"/>
    <numFmt numFmtId="173" formatCode="_-* #,##0\ _P_t_s_-;\-* #,##0\ _P_t_s_-;_-* &quot;-&quot;??\ _P_t_s_-;_-@_-"/>
    <numFmt numFmtId="174" formatCode="dddd\-dd\-mmmm"/>
    <numFmt numFmtId="175" formatCode="_ &quot;$&quot;\ * #,##0_ ;_ &quot;$&quot;\ * \-#,##0_ ;_ &quot;$&quot;\ * &quot;-&quot;_ ;_ @_ "/>
    <numFmt numFmtId="176" formatCode="&quot;$&quot;\ #,##0.00;[Red]&quot;$&quot;\ \-#,##0.00"/>
    <numFmt numFmtId="177" formatCode="_ * #,##0.00_ ;_ * \-#,##0.00_ ;_ * &quot;-&quot;??_ ;_ @_ "/>
    <numFmt numFmtId="178" formatCode="#,##0.0000000"/>
    <numFmt numFmtId="179" formatCode="#,##0&quot;º&quot;"/>
    <numFmt numFmtId="180" formatCode="0.0000000"/>
    <numFmt numFmtId="181" formatCode="0.0"/>
    <numFmt numFmtId="182" formatCode="#,##0.0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5"/>
      <name val="Arial"/>
      <family val="2"/>
    </font>
    <font>
      <sz val="10"/>
      <color theme="0"/>
      <name val="Arial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6"/>
      <name val="Arial"/>
      <family val="2"/>
    </font>
    <font>
      <b/>
      <sz val="7"/>
      <name val="Arial"/>
      <family val="2"/>
    </font>
    <font>
      <b/>
      <sz val="11"/>
      <name val="Arial"/>
      <family val="2"/>
    </font>
    <font>
      <b/>
      <sz val="24"/>
      <name val="Arial"/>
      <family val="2"/>
    </font>
    <font>
      <b/>
      <sz val="14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2"/>
      <name val="Arial"/>
      <family val="2"/>
    </font>
    <font>
      <sz val="12"/>
      <color indexed="8"/>
      <name val="Verdana"/>
      <family val="2"/>
    </font>
    <font>
      <b/>
      <sz val="11"/>
      <name val="Arial Narrow"/>
      <family val="2"/>
    </font>
    <font>
      <i/>
      <sz val="9"/>
      <name val="Arial"/>
      <family val="2"/>
    </font>
    <font>
      <b/>
      <sz val="28"/>
      <color theme="1"/>
      <name val="Calibri"/>
      <family val="2"/>
      <scheme val="minor"/>
    </font>
    <font>
      <sz val="12"/>
      <name val="Tahoma"/>
      <family val="2"/>
    </font>
    <font>
      <u/>
      <sz val="10"/>
      <color indexed="12"/>
      <name val="Arial"/>
      <family val="2"/>
    </font>
    <font>
      <b/>
      <sz val="14"/>
      <name val="Tahoma"/>
      <family val="2"/>
    </font>
    <font>
      <b/>
      <sz val="14"/>
      <color rgb="FFFF0000"/>
      <name val="Arial Narrow"/>
      <family val="2"/>
    </font>
    <font>
      <sz val="10"/>
      <name val="Tahoma"/>
      <family val="2"/>
    </font>
    <font>
      <sz val="12"/>
      <color indexed="8"/>
      <name val="Calibri"/>
      <family val="2"/>
    </font>
    <font>
      <sz val="12"/>
      <color indexed="8"/>
      <name val="Tahoma"/>
      <family val="2"/>
    </font>
    <font>
      <sz val="14"/>
      <name val="Tahoma"/>
      <family val="2"/>
    </font>
    <font>
      <sz val="11"/>
      <color rgb="FF000000"/>
      <name val="Calibri"/>
      <family val="2"/>
    </font>
    <font>
      <b/>
      <sz val="14"/>
      <name val="Arial "/>
    </font>
    <font>
      <b/>
      <sz val="12"/>
      <color theme="1"/>
      <name val="Calibri"/>
      <family val="2"/>
      <scheme val="minor"/>
    </font>
    <font>
      <b/>
      <sz val="9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D286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DCFFC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0DCC8"/>
        <bgColor rgb="FF000000"/>
      </patternFill>
    </fill>
    <fill>
      <patternFill patternType="solid">
        <fgColor rgb="FFD28660"/>
        <bgColor rgb="FF000000"/>
      </patternFill>
    </fill>
    <fill>
      <patternFill patternType="solid">
        <fgColor rgb="FFFFCC81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dotted">
        <color indexed="64"/>
      </right>
      <top style="thin">
        <color indexed="64"/>
      </top>
      <bottom style="medium">
        <color rgb="FF000000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rgb="FF000000"/>
      </bottom>
      <diagonal/>
    </border>
    <border>
      <left style="dotted">
        <color indexed="64"/>
      </left>
      <right/>
      <top style="thin">
        <color indexed="64"/>
      </top>
      <bottom style="medium">
        <color rgb="FF000000"/>
      </bottom>
      <diagonal/>
    </border>
    <border>
      <left style="dotted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</borders>
  <cellStyleXfs count="33">
    <xf numFmtId="0" fontId="0" fillId="0" borderId="0"/>
    <xf numFmtId="0" fontId="2" fillId="0" borderId="0"/>
    <xf numFmtId="0" fontId="1" fillId="0" borderId="0"/>
    <xf numFmtId="0" fontId="2" fillId="0" borderId="0"/>
    <xf numFmtId="165" fontId="18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1" fillId="0" borderId="0"/>
    <xf numFmtId="0" fontId="27" fillId="0" borderId="0" applyNumberFormat="0" applyFill="0" applyBorder="0" applyProtection="0">
      <alignment vertical="top"/>
    </xf>
    <xf numFmtId="0" fontId="2" fillId="0" borderId="0"/>
    <xf numFmtId="0" fontId="2" fillId="0" borderId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32" fillId="0" borderId="0" applyNumberFormat="0" applyFill="0" applyBorder="0" applyAlignment="0" applyProtection="0">
      <alignment vertical="top"/>
      <protection locked="0"/>
    </xf>
    <xf numFmtId="177" fontId="2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 applyNumberFormat="0" applyBorder="0" applyAlignment="0"/>
    <xf numFmtId="0" fontId="1" fillId="0" borderId="0"/>
    <xf numFmtId="9" fontId="18" fillId="0" borderId="0" applyFont="0" applyFill="0" applyBorder="0" applyAlignment="0" applyProtection="0"/>
  </cellStyleXfs>
  <cellXfs count="520">
    <xf numFmtId="0" fontId="0" fillId="0" borderId="0" xfId="0"/>
    <xf numFmtId="0" fontId="3" fillId="0" borderId="0" xfId="1" applyFont="1" applyAlignment="1">
      <alignment horizontal="center" vertical="center"/>
    </xf>
    <xf numFmtId="0" fontId="2" fillId="0" borderId="0" xfId="1"/>
    <xf numFmtId="0" fontId="4" fillId="0" borderId="0" xfId="1" applyFont="1" applyAlignment="1">
      <alignment horizontal="center" vertical="center"/>
    </xf>
    <xf numFmtId="0" fontId="2" fillId="0" borderId="0" xfId="1" applyProtection="1">
      <protection hidden="1"/>
    </xf>
    <xf numFmtId="0" fontId="2" fillId="0" borderId="0" xfId="1" applyAlignment="1" applyProtection="1">
      <alignment horizontal="centerContinuous"/>
      <protection hidden="1"/>
    </xf>
    <xf numFmtId="0" fontId="8" fillId="0" borderId="0" xfId="1" applyFont="1" applyAlignment="1" applyProtection="1">
      <alignment horizontal="right" vertical="center"/>
      <protection hidden="1"/>
    </xf>
    <xf numFmtId="0" fontId="8" fillId="0" borderId="0" xfId="1" applyFont="1" applyAlignment="1" applyProtection="1">
      <alignment horizontal="left" vertical="center"/>
      <protection hidden="1"/>
    </xf>
    <xf numFmtId="0" fontId="16" fillId="3" borderId="0" xfId="3" applyFont="1" applyFill="1"/>
    <xf numFmtId="0" fontId="4" fillId="3" borderId="0" xfId="3" applyFont="1" applyFill="1"/>
    <xf numFmtId="0" fontId="2" fillId="3" borderId="0" xfId="3" applyFill="1"/>
    <xf numFmtId="0" fontId="4" fillId="3" borderId="0" xfId="3" applyFont="1" applyFill="1" applyAlignment="1">
      <alignment horizontal="center" vertical="center"/>
    </xf>
    <xf numFmtId="0" fontId="2" fillId="3" borderId="0" xfId="3" applyFill="1" applyAlignment="1">
      <alignment wrapText="1"/>
    </xf>
    <xf numFmtId="0" fontId="2" fillId="3" borderId="0" xfId="3" applyFill="1" applyAlignment="1">
      <alignment horizontal="left" vertical="top" wrapText="1"/>
    </xf>
    <xf numFmtId="0" fontId="2" fillId="3" borderId="0" xfId="3" applyFill="1" applyAlignment="1">
      <alignment horizontal="center" vertical="center"/>
    </xf>
    <xf numFmtId="0" fontId="2" fillId="5" borderId="0" xfId="3" applyFill="1" applyAlignment="1">
      <alignment horizontal="left" vertical="top" wrapText="1"/>
    </xf>
    <xf numFmtId="0" fontId="2" fillId="5" borderId="0" xfId="3" applyFill="1" applyAlignment="1">
      <alignment horizontal="center" vertical="center"/>
    </xf>
    <xf numFmtId="0" fontId="2" fillId="5" borderId="0" xfId="3" applyFill="1"/>
    <xf numFmtId="0" fontId="17" fillId="5" borderId="0" xfId="3" applyFont="1" applyFill="1"/>
    <xf numFmtId="165" fontId="2" fillId="3" borderId="0" xfId="4" applyFont="1" applyFill="1"/>
    <xf numFmtId="0" fontId="2" fillId="5" borderId="0" xfId="1" applyFill="1"/>
    <xf numFmtId="166" fontId="4" fillId="3" borderId="0" xfId="5" applyFont="1" applyFill="1" applyAlignment="1">
      <alignment horizontal="center" vertical="center"/>
    </xf>
    <xf numFmtId="0" fontId="2" fillId="3" borderId="23" xfId="3" applyFill="1" applyBorder="1"/>
    <xf numFmtId="0" fontId="16" fillId="3" borderId="24" xfId="3" applyFont="1" applyFill="1" applyBorder="1"/>
    <xf numFmtId="0" fontId="2" fillId="3" borderId="24" xfId="3" applyFill="1" applyBorder="1"/>
    <xf numFmtId="166" fontId="4" fillId="3" borderId="24" xfId="5" applyFont="1" applyFill="1" applyBorder="1" applyAlignment="1">
      <alignment horizontal="center" vertical="center"/>
    </xf>
    <xf numFmtId="166" fontId="4" fillId="3" borderId="11" xfId="5" applyFont="1" applyFill="1" applyBorder="1" applyAlignment="1">
      <alignment horizontal="center" vertical="center"/>
    </xf>
    <xf numFmtId="0" fontId="2" fillId="3" borderId="25" xfId="3" applyFill="1" applyBorder="1"/>
    <xf numFmtId="166" fontId="4" fillId="3" borderId="0" xfId="5" applyFont="1" applyFill="1" applyBorder="1" applyAlignment="1">
      <alignment horizontal="center" vertical="center"/>
    </xf>
    <xf numFmtId="166" fontId="4" fillId="3" borderId="4" xfId="5" applyFont="1" applyFill="1" applyBorder="1" applyAlignment="1">
      <alignment horizontal="center" vertical="center"/>
    </xf>
    <xf numFmtId="0" fontId="11" fillId="3" borderId="0" xfId="3" applyFont="1" applyFill="1" applyAlignment="1">
      <alignment horizontal="center" vertical="center"/>
    </xf>
    <xf numFmtId="0" fontId="4" fillId="0" borderId="0" xfId="1" applyFont="1"/>
    <xf numFmtId="0" fontId="16" fillId="0" borderId="0" xfId="1" applyFont="1"/>
    <xf numFmtId="167" fontId="2" fillId="7" borderId="25" xfId="6" applyFont="1" applyFill="1" applyBorder="1"/>
    <xf numFmtId="0" fontId="16" fillId="7" borderId="0" xfId="3" applyFont="1" applyFill="1"/>
    <xf numFmtId="167" fontId="2" fillId="7" borderId="0" xfId="6" applyFont="1" applyFill="1" applyBorder="1"/>
    <xf numFmtId="166" fontId="16" fillId="4" borderId="0" xfId="5" applyFont="1" applyFill="1" applyBorder="1" applyAlignment="1">
      <alignment horizontal="center" vertical="center"/>
    </xf>
    <xf numFmtId="166" fontId="16" fillId="4" borderId="4" xfId="5" applyFont="1" applyFill="1" applyBorder="1" applyAlignment="1">
      <alignment horizontal="center" vertical="center"/>
    </xf>
    <xf numFmtId="10" fontId="17" fillId="3" borderId="0" xfId="3" applyNumberFormat="1" applyFont="1" applyFill="1" applyAlignment="1">
      <alignment horizontal="center" vertical="center" wrapText="1"/>
    </xf>
    <xf numFmtId="167" fontId="2" fillId="3" borderId="0" xfId="6" applyFont="1" applyFill="1" applyBorder="1"/>
    <xf numFmtId="0" fontId="4" fillId="3" borderId="4" xfId="3" applyFont="1" applyFill="1" applyBorder="1" applyAlignment="1">
      <alignment horizontal="center" vertical="center"/>
    </xf>
    <xf numFmtId="0" fontId="20" fillId="3" borderId="0" xfId="3" applyFont="1" applyFill="1" applyAlignment="1">
      <alignment horizontal="center" vertical="center" wrapText="1"/>
    </xf>
    <xf numFmtId="0" fontId="21" fillId="8" borderId="0" xfId="3" applyFont="1" applyFill="1" applyAlignment="1">
      <alignment horizontal="center" vertical="center"/>
    </xf>
    <xf numFmtId="0" fontId="21" fillId="8" borderId="4" xfId="3" applyFont="1" applyFill="1" applyBorder="1" applyAlignment="1">
      <alignment horizontal="center" vertical="center" wrapText="1"/>
    </xf>
    <xf numFmtId="0" fontId="15" fillId="3" borderId="18" xfId="3" applyFont="1" applyFill="1" applyBorder="1"/>
    <xf numFmtId="0" fontId="21" fillId="2" borderId="21" xfId="3" applyFont="1" applyFill="1" applyBorder="1" applyAlignment="1">
      <alignment horizontal="center" vertical="center" wrapText="1"/>
    </xf>
    <xf numFmtId="0" fontId="7" fillId="3" borderId="0" xfId="3" applyFont="1" applyFill="1" applyAlignment="1">
      <alignment horizontal="centerContinuous" vertical="center" wrapText="1"/>
    </xf>
    <xf numFmtId="0" fontId="7" fillId="0" borderId="0" xfId="3" applyFont="1" applyAlignment="1">
      <alignment horizontal="centerContinuous" vertical="center" wrapText="1"/>
    </xf>
    <xf numFmtId="4" fontId="7" fillId="3" borderId="0" xfId="3" applyNumberFormat="1" applyFont="1" applyFill="1" applyAlignment="1">
      <alignment horizontal="centerContinuous" vertical="center" wrapText="1"/>
    </xf>
    <xf numFmtId="0" fontId="17" fillId="0" borderId="0" xfId="3" applyFont="1" applyAlignment="1">
      <alignment horizontal="centerContinuous" vertical="center"/>
    </xf>
    <xf numFmtId="170" fontId="17" fillId="0" borderId="0" xfId="7" applyNumberFormat="1" applyFont="1" applyFill="1" applyBorder="1" applyAlignment="1"/>
    <xf numFmtId="0" fontId="21" fillId="0" borderId="0" xfId="3" applyFont="1" applyAlignment="1">
      <alignment horizontal="left" vertical="center" wrapText="1"/>
    </xf>
    <xf numFmtId="170" fontId="17" fillId="0" borderId="0" xfId="7" applyNumberFormat="1" applyFont="1" applyFill="1" applyBorder="1" applyAlignment="1">
      <alignment horizontal="center" vertical="center"/>
    </xf>
    <xf numFmtId="170" fontId="17" fillId="3" borderId="36" xfId="7" applyNumberFormat="1" applyFont="1" applyFill="1" applyBorder="1" applyAlignment="1">
      <alignment horizontal="center" vertical="center"/>
    </xf>
    <xf numFmtId="165" fontId="17" fillId="0" borderId="0" xfId="8" applyNumberFormat="1" applyFont="1" applyFill="1" applyBorder="1" applyAlignment="1" applyProtection="1">
      <alignment vertical="center"/>
      <protection locked="0"/>
    </xf>
    <xf numFmtId="0" fontId="17" fillId="0" borderId="41" xfId="3" applyFont="1" applyBorder="1" applyAlignment="1">
      <alignment horizontal="right" vertical="center"/>
    </xf>
    <xf numFmtId="0" fontId="2" fillId="0" borderId="41" xfId="3" applyBorder="1"/>
    <xf numFmtId="0" fontId="2" fillId="3" borderId="41" xfId="3" applyFill="1" applyBorder="1"/>
    <xf numFmtId="0" fontId="17" fillId="0" borderId="16" xfId="3" applyFont="1" applyBorder="1" applyAlignment="1">
      <alignment horizontal="center" vertical="center" wrapText="1"/>
    </xf>
    <xf numFmtId="0" fontId="17" fillId="0" borderId="42" xfId="3" applyFont="1" applyBorder="1" applyAlignment="1">
      <alignment horizontal="right" vertical="center"/>
    </xf>
    <xf numFmtId="0" fontId="2" fillId="0" borderId="42" xfId="3" applyBorder="1"/>
    <xf numFmtId="0" fontId="2" fillId="3" borderId="42" xfId="3" applyFill="1" applyBorder="1"/>
    <xf numFmtId="0" fontId="17" fillId="0" borderId="42" xfId="3" applyFont="1" applyBorder="1" applyAlignment="1">
      <alignment vertical="center"/>
    </xf>
    <xf numFmtId="0" fontId="2" fillId="3" borderId="43" xfId="3" applyFill="1" applyBorder="1"/>
    <xf numFmtId="0" fontId="17" fillId="0" borderId="43" xfId="3" applyFont="1" applyBorder="1" applyAlignment="1">
      <alignment horizontal="left" vertical="center"/>
    </xf>
    <xf numFmtId="171" fontId="17" fillId="0" borderId="0" xfId="8" applyNumberFormat="1" applyFont="1" applyFill="1" applyBorder="1" applyAlignment="1" applyProtection="1">
      <alignment vertical="center"/>
      <protection locked="0"/>
    </xf>
    <xf numFmtId="0" fontId="21" fillId="0" borderId="0" xfId="3" applyFont="1" applyAlignment="1">
      <alignment horizontal="center" vertical="center" wrapText="1"/>
    </xf>
    <xf numFmtId="0" fontId="17" fillId="0" borderId="0" xfId="3" applyFont="1" applyAlignment="1">
      <alignment horizontal="center" vertical="center"/>
    </xf>
    <xf numFmtId="173" fontId="17" fillId="0" borderId="0" xfId="5" applyNumberFormat="1" applyFont="1" applyFill="1" applyBorder="1" applyAlignment="1" applyProtection="1">
      <alignment horizontal="center" vertical="center" wrapText="1"/>
    </xf>
    <xf numFmtId="166" fontId="17" fillId="0" borderId="0" xfId="5" applyFont="1" applyFill="1" applyBorder="1" applyAlignment="1" applyProtection="1">
      <alignment horizontal="center" vertical="center" wrapText="1"/>
    </xf>
    <xf numFmtId="0" fontId="17" fillId="0" borderId="0" xfId="3" applyFont="1" applyAlignment="1">
      <alignment horizontal="center" vertical="center" wrapText="1"/>
    </xf>
    <xf numFmtId="1" fontId="17" fillId="0" borderId="0" xfId="3" applyNumberFormat="1" applyFont="1" applyAlignment="1">
      <alignment horizontal="center" vertical="center" wrapText="1"/>
    </xf>
    <xf numFmtId="1" fontId="23" fillId="0" borderId="0" xfId="3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12" fillId="0" borderId="17" xfId="1" applyNumberFormat="1" applyFont="1" applyBorder="1" applyAlignment="1" applyProtection="1">
      <alignment horizontal="center" vertical="center"/>
      <protection hidden="1"/>
    </xf>
    <xf numFmtId="0" fontId="12" fillId="0" borderId="17" xfId="1" applyFont="1" applyBorder="1" applyAlignment="1" applyProtection="1">
      <alignment horizontal="left" vertical="center" wrapText="1"/>
      <protection hidden="1"/>
    </xf>
    <xf numFmtId="0" fontId="17" fillId="0" borderId="41" xfId="3" applyFont="1" applyBorder="1" applyAlignment="1">
      <alignment horizontal="center" vertical="center"/>
    </xf>
    <xf numFmtId="44" fontId="0" fillId="0" borderId="0" xfId="22" applyFont="1"/>
    <xf numFmtId="0" fontId="12" fillId="0" borderId="0" xfId="0" applyFont="1" applyAlignment="1" applyProtection="1">
      <alignment horizontal="centerContinuous" vertical="center" wrapText="1"/>
      <protection hidden="1"/>
    </xf>
    <xf numFmtId="0" fontId="12" fillId="0" borderId="17" xfId="12" applyFont="1" applyBorder="1" applyAlignment="1" applyProtection="1">
      <alignment horizontal="center" vertical="center" wrapText="1"/>
      <protection hidden="1"/>
    </xf>
    <xf numFmtId="2" fontId="12" fillId="0" borderId="17" xfId="12" applyNumberFormat="1" applyFont="1" applyBorder="1" applyAlignment="1" applyProtection="1">
      <alignment horizontal="center" vertical="center" wrapText="1"/>
      <protection hidden="1"/>
    </xf>
    <xf numFmtId="0" fontId="14" fillId="0" borderId="0" xfId="0" applyFont="1" applyProtection="1">
      <protection hidden="1"/>
    </xf>
    <xf numFmtId="1" fontId="12" fillId="0" borderId="0" xfId="3" applyNumberFormat="1" applyFont="1" applyAlignment="1">
      <alignment horizontal="centerContinuous" vertical="center" wrapText="1"/>
    </xf>
    <xf numFmtId="0" fontId="14" fillId="0" borderId="0" xfId="0" applyFont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Continuous" vertical="center" wrapText="1"/>
      <protection hidden="1"/>
    </xf>
    <xf numFmtId="0" fontId="14" fillId="0" borderId="0" xfId="0" applyFont="1" applyAlignment="1" applyProtection="1">
      <alignment horizontal="center" vertical="center" wrapText="1"/>
      <protection hidden="1"/>
    </xf>
    <xf numFmtId="0" fontId="12" fillId="3" borderId="49" xfId="0" applyFont="1" applyFill="1" applyBorder="1" applyAlignment="1" applyProtection="1">
      <alignment horizontal="center"/>
      <protection hidden="1"/>
    </xf>
    <xf numFmtId="0" fontId="12" fillId="3" borderId="0" xfId="0" applyFont="1" applyFill="1" applyAlignment="1" applyProtection="1">
      <alignment horizontal="center"/>
      <protection hidden="1"/>
    </xf>
    <xf numFmtId="0" fontId="29" fillId="3" borderId="0" xfId="0" applyFont="1" applyFill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2" fillId="0" borderId="50" xfId="0" applyFont="1" applyBorder="1" applyAlignment="1" applyProtection="1">
      <alignment horizontal="center" vertical="center"/>
      <protection hidden="1"/>
    </xf>
    <xf numFmtId="0" fontId="12" fillId="0" borderId="62" xfId="0" applyFont="1" applyBorder="1" applyAlignment="1" applyProtection="1">
      <alignment horizontal="left" vertical="center" wrapText="1"/>
      <protection hidden="1"/>
    </xf>
    <xf numFmtId="0" fontId="12" fillId="0" borderId="63" xfId="0" applyFont="1" applyBorder="1" applyAlignment="1" applyProtection="1">
      <alignment horizontal="center" vertical="center" wrapText="1"/>
      <protection hidden="1"/>
    </xf>
    <xf numFmtId="180" fontId="12" fillId="0" borderId="17" xfId="12" applyNumberFormat="1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 textRotation="90"/>
      <protection hidden="1"/>
    </xf>
    <xf numFmtId="0" fontId="14" fillId="0" borderId="0" xfId="0" applyFont="1" applyAlignment="1" applyProtection="1">
      <alignment vertical="center" textRotation="90"/>
      <protection hidden="1"/>
    </xf>
    <xf numFmtId="0" fontId="12" fillId="11" borderId="17" xfId="0" applyFont="1" applyFill="1" applyBorder="1" applyAlignment="1" applyProtection="1">
      <alignment horizontal="center" vertical="center" wrapText="1"/>
      <protection hidden="1"/>
    </xf>
    <xf numFmtId="0" fontId="12" fillId="11" borderId="61" xfId="0" applyFont="1" applyFill="1" applyBorder="1" applyAlignment="1" applyProtection="1">
      <alignment horizontal="center" vertical="center" wrapText="1"/>
      <protection hidden="1"/>
    </xf>
    <xf numFmtId="0" fontId="5" fillId="0" borderId="4" xfId="23" applyFont="1" applyBorder="1" applyAlignment="1">
      <alignment horizontal="center" vertical="center"/>
    </xf>
    <xf numFmtId="0" fontId="5" fillId="0" borderId="0" xfId="23" applyFont="1" applyAlignment="1">
      <alignment horizontal="center" vertical="center"/>
    </xf>
    <xf numFmtId="44" fontId="5" fillId="0" borderId="0" xfId="22" applyFont="1" applyBorder="1" applyAlignment="1">
      <alignment horizontal="center" vertical="center"/>
    </xf>
    <xf numFmtId="44" fontId="5" fillId="0" borderId="25" xfId="22" applyFont="1" applyBorder="1" applyAlignment="1">
      <alignment horizontal="center" vertical="center"/>
    </xf>
    <xf numFmtId="0" fontId="0" fillId="0" borderId="4" xfId="0" applyBorder="1"/>
    <xf numFmtId="0" fontId="25" fillId="0" borderId="11" xfId="24" applyFont="1" applyBorder="1"/>
    <xf numFmtId="0" fontId="5" fillId="0" borderId="24" xfId="23" applyFont="1" applyBorder="1" applyAlignment="1">
      <alignment vertical="center"/>
    </xf>
    <xf numFmtId="0" fontId="25" fillId="0" borderId="24" xfId="24" applyFont="1" applyBorder="1"/>
    <xf numFmtId="0" fontId="0" fillId="0" borderId="24" xfId="0" applyBorder="1"/>
    <xf numFmtId="0" fontId="0" fillId="0" borderId="23" xfId="0" applyBorder="1"/>
    <xf numFmtId="44" fontId="25" fillId="0" borderId="24" xfId="22" applyFont="1" applyBorder="1"/>
    <xf numFmtId="0" fontId="7" fillId="12" borderId="60" xfId="25" applyFont="1" applyFill="1" applyBorder="1" applyAlignment="1">
      <alignment horizontal="center" vertical="center" wrapText="1" shrinkToFit="1"/>
    </xf>
    <xf numFmtId="181" fontId="26" fillId="12" borderId="21" xfId="25" applyNumberFormat="1" applyFont="1" applyFill="1" applyBorder="1" applyAlignment="1">
      <alignment horizontal="center" vertical="center" wrapText="1" shrinkToFit="1"/>
    </xf>
    <xf numFmtId="3" fontId="31" fillId="0" borderId="51" xfId="26" applyNumberFormat="1" applyFont="1" applyBorder="1" applyAlignment="1">
      <alignment horizontal="center" vertical="center"/>
    </xf>
    <xf numFmtId="182" fontId="31" fillId="0" borderId="17" xfId="27" applyNumberFormat="1" applyFont="1" applyFill="1" applyBorder="1" applyAlignment="1" applyProtection="1">
      <alignment horizontal="center" vertical="center"/>
    </xf>
    <xf numFmtId="3" fontId="31" fillId="0" borderId="31" xfId="12" applyNumberFormat="1" applyFont="1" applyBorder="1" applyAlignment="1">
      <alignment horizontal="center" vertical="center"/>
    </xf>
    <xf numFmtId="4" fontId="31" fillId="0" borderId="31" xfId="26" applyNumberFormat="1" applyFont="1" applyBorder="1" applyAlignment="1">
      <alignment horizontal="center" vertical="center" wrapText="1"/>
    </xf>
    <xf numFmtId="4" fontId="31" fillId="0" borderId="31" xfId="28" applyNumberFormat="1" applyFont="1" applyFill="1" applyBorder="1" applyAlignment="1" applyProtection="1">
      <alignment horizontal="center" vertical="center"/>
      <protection hidden="1"/>
    </xf>
    <xf numFmtId="44" fontId="31" fillId="0" borderId="31" xfId="22" applyFont="1" applyFill="1" applyBorder="1" applyAlignment="1">
      <alignment horizontal="right" vertical="center" wrapText="1"/>
    </xf>
    <xf numFmtId="3" fontId="31" fillId="0" borderId="27" xfId="26" applyNumberFormat="1" applyFont="1" applyBorder="1" applyAlignment="1">
      <alignment horizontal="center" vertical="center"/>
    </xf>
    <xf numFmtId="3" fontId="31" fillId="0" borderId="17" xfId="12" applyNumberFormat="1" applyFont="1" applyBorder="1" applyAlignment="1">
      <alignment horizontal="center" vertical="center"/>
    </xf>
    <xf numFmtId="4" fontId="31" fillId="0" borderId="17" xfId="26" applyNumberFormat="1" applyFont="1" applyBorder="1" applyAlignment="1">
      <alignment horizontal="center" vertical="center" wrapText="1"/>
    </xf>
    <xf numFmtId="4" fontId="31" fillId="0" borderId="17" xfId="28" applyNumberFormat="1" applyFont="1" applyFill="1" applyBorder="1" applyAlignment="1" applyProtection="1">
      <alignment horizontal="center" vertical="center"/>
      <protection hidden="1"/>
    </xf>
    <xf numFmtId="44" fontId="31" fillId="0" borderId="17" xfId="22" applyFont="1" applyFill="1" applyBorder="1" applyAlignment="1">
      <alignment horizontal="right" vertical="center" wrapText="1"/>
    </xf>
    <xf numFmtId="3" fontId="31" fillId="0" borderId="35" xfId="26" applyNumberFormat="1" applyFont="1" applyBorder="1" applyAlignment="1">
      <alignment horizontal="center" vertical="center"/>
    </xf>
    <xf numFmtId="182" fontId="31" fillId="0" borderId="21" xfId="27" applyNumberFormat="1" applyFont="1" applyFill="1" applyBorder="1" applyAlignment="1" applyProtection="1">
      <alignment horizontal="center" vertical="center"/>
    </xf>
    <xf numFmtId="3" fontId="31" fillId="0" borderId="21" xfId="12" applyNumberFormat="1" applyFont="1" applyBorder="1" applyAlignment="1">
      <alignment horizontal="center" vertical="center"/>
    </xf>
    <xf numFmtId="4" fontId="31" fillId="0" borderId="21" xfId="26" applyNumberFormat="1" applyFont="1" applyBorder="1" applyAlignment="1">
      <alignment horizontal="center" vertical="center" wrapText="1"/>
    </xf>
    <xf numFmtId="4" fontId="31" fillId="0" borderId="21" xfId="28" applyNumberFormat="1" applyFont="1" applyFill="1" applyBorder="1" applyAlignment="1" applyProtection="1">
      <alignment horizontal="center" vertical="center"/>
      <protection hidden="1"/>
    </xf>
    <xf numFmtId="44" fontId="31" fillId="0" borderId="21" xfId="22" applyFont="1" applyFill="1" applyBorder="1" applyAlignment="1">
      <alignment horizontal="right" vertical="center" wrapText="1"/>
    </xf>
    <xf numFmtId="3" fontId="33" fillId="0" borderId="1" xfId="26" applyNumberFormat="1" applyFont="1" applyBorder="1" applyAlignment="1">
      <alignment vertical="center"/>
    </xf>
    <xf numFmtId="3" fontId="33" fillId="0" borderId="2" xfId="26" applyNumberFormat="1" applyFont="1" applyBorder="1" applyAlignment="1">
      <alignment vertical="center"/>
    </xf>
    <xf numFmtId="0" fontId="34" fillId="14" borderId="6" xfId="25" applyFont="1" applyFill="1" applyBorder="1" applyAlignment="1">
      <alignment horizontal="center" vertical="center" wrapText="1"/>
    </xf>
    <xf numFmtId="182" fontId="31" fillId="0" borderId="31" xfId="27" applyNumberFormat="1" applyFont="1" applyFill="1" applyBorder="1" applyAlignment="1" applyProtection="1">
      <alignment horizontal="center" vertical="center"/>
    </xf>
    <xf numFmtId="4" fontId="31" fillId="3" borderId="31" xfId="26" applyNumberFormat="1" applyFont="1" applyFill="1" applyBorder="1" applyAlignment="1">
      <alignment horizontal="center" vertical="center" wrapText="1"/>
    </xf>
    <xf numFmtId="4" fontId="35" fillId="0" borderId="17" xfId="26" applyNumberFormat="1" applyFont="1" applyBorder="1" applyAlignment="1">
      <alignment horizontal="center" vertical="center" wrapText="1"/>
    </xf>
    <xf numFmtId="4" fontId="31" fillId="5" borderId="17" xfId="26" applyNumberFormat="1" applyFont="1" applyFill="1" applyBorder="1" applyAlignment="1">
      <alignment horizontal="center" vertical="center" wrapText="1"/>
    </xf>
    <xf numFmtId="4" fontId="31" fillId="3" borderId="17" xfId="26" applyNumberFormat="1" applyFont="1" applyFill="1" applyBorder="1" applyAlignment="1">
      <alignment horizontal="center" vertical="center" wrapText="1"/>
    </xf>
    <xf numFmtId="3" fontId="31" fillId="0" borderId="17" xfId="27" applyNumberFormat="1" applyFont="1" applyFill="1" applyBorder="1" applyAlignment="1" applyProtection="1">
      <alignment horizontal="center" vertical="center"/>
    </xf>
    <xf numFmtId="4" fontId="35" fillId="0" borderId="17" xfId="12" applyNumberFormat="1" applyFont="1" applyBorder="1" applyAlignment="1">
      <alignment horizontal="center" vertical="center"/>
    </xf>
    <xf numFmtId="4" fontId="31" fillId="0" borderId="17" xfId="12" applyNumberFormat="1" applyFont="1" applyBorder="1" applyAlignment="1">
      <alignment horizontal="center" vertical="center" wrapText="1"/>
    </xf>
    <xf numFmtId="44" fontId="31" fillId="0" borderId="17" xfId="22" applyFont="1" applyFill="1" applyBorder="1" applyAlignment="1" applyProtection="1">
      <alignment horizontal="right" vertical="center" wrapText="1"/>
    </xf>
    <xf numFmtId="0" fontId="34" fillId="14" borderId="13" xfId="25" applyFont="1" applyFill="1" applyBorder="1" applyAlignment="1">
      <alignment horizontal="center" vertical="center" wrapText="1"/>
    </xf>
    <xf numFmtId="44" fontId="31" fillId="4" borderId="17" xfId="22" applyFont="1" applyFill="1" applyBorder="1" applyAlignment="1">
      <alignment horizontal="right" vertical="center" wrapText="1"/>
    </xf>
    <xf numFmtId="44" fontId="31" fillId="0" borderId="20" xfId="22" applyFont="1" applyFill="1" applyBorder="1" applyAlignment="1" applyProtection="1">
      <alignment horizontal="right" vertical="center" wrapText="1"/>
    </xf>
    <xf numFmtId="44" fontId="33" fillId="15" borderId="3" xfId="22" applyFont="1" applyFill="1" applyBorder="1" applyAlignment="1" applyProtection="1">
      <alignment horizontal="center" vertical="center"/>
    </xf>
    <xf numFmtId="0" fontId="5" fillId="14" borderId="2" xfId="25" applyFont="1" applyFill="1" applyBorder="1" applyAlignment="1">
      <alignment vertical="center" wrapText="1"/>
    </xf>
    <xf numFmtId="0" fontId="5" fillId="14" borderId="2" xfId="25" applyFont="1" applyFill="1" applyBorder="1" applyAlignment="1">
      <alignment horizontal="center" vertical="center" wrapText="1"/>
    </xf>
    <xf numFmtId="44" fontId="5" fillId="14" borderId="2" xfId="22" applyFont="1" applyFill="1" applyBorder="1" applyAlignment="1">
      <alignment vertical="center" wrapText="1"/>
    </xf>
    <xf numFmtId="44" fontId="5" fillId="14" borderId="3" xfId="22" applyFont="1" applyFill="1" applyBorder="1" applyAlignment="1">
      <alignment vertical="center" wrapText="1"/>
    </xf>
    <xf numFmtId="1" fontId="34" fillId="14" borderId="72" xfId="25" applyNumberFormat="1" applyFont="1" applyFill="1" applyBorder="1" applyAlignment="1">
      <alignment horizontal="center" vertical="center" wrapText="1"/>
    </xf>
    <xf numFmtId="182" fontId="31" fillId="0" borderId="17" xfId="28" applyNumberFormat="1" applyFont="1" applyFill="1" applyBorder="1" applyAlignment="1" applyProtection="1">
      <alignment horizontal="center" vertical="center"/>
      <protection hidden="1"/>
    </xf>
    <xf numFmtId="3" fontId="31" fillId="0" borderId="21" xfId="27" applyNumberFormat="1" applyFont="1" applyFill="1" applyBorder="1" applyAlignment="1" applyProtection="1">
      <alignment horizontal="center" vertical="center"/>
    </xf>
    <xf numFmtId="4" fontId="31" fillId="3" borderId="21" xfId="26" applyNumberFormat="1" applyFont="1" applyFill="1" applyBorder="1" applyAlignment="1">
      <alignment horizontal="center" vertical="center" wrapText="1"/>
    </xf>
    <xf numFmtId="182" fontId="31" fillId="0" borderId="21" xfId="28" applyNumberFormat="1" applyFont="1" applyFill="1" applyBorder="1" applyAlignment="1" applyProtection="1">
      <alignment horizontal="center" vertical="center"/>
      <protection hidden="1"/>
    </xf>
    <xf numFmtId="44" fontId="33" fillId="0" borderId="2" xfId="22" applyFont="1" applyBorder="1" applyAlignment="1">
      <alignment vertical="center"/>
    </xf>
    <xf numFmtId="44" fontId="33" fillId="15" borderId="2" xfId="22" applyFont="1" applyFill="1" applyBorder="1" applyAlignment="1" applyProtection="1">
      <alignment horizontal="center" vertical="center"/>
    </xf>
    <xf numFmtId="3" fontId="31" fillId="0" borderId="73" xfId="26" applyNumberFormat="1" applyFont="1" applyBorder="1" applyAlignment="1">
      <alignment horizontal="center" vertical="center"/>
    </xf>
    <xf numFmtId="4" fontId="35" fillId="0" borderId="72" xfId="27" applyNumberFormat="1" applyFont="1" applyFill="1" applyBorder="1" applyAlignment="1" applyProtection="1">
      <alignment horizontal="center" vertical="center"/>
    </xf>
    <xf numFmtId="4" fontId="35" fillId="0" borderId="72" xfId="12" applyNumberFormat="1" applyFont="1" applyBorder="1" applyAlignment="1">
      <alignment horizontal="center" vertical="center"/>
    </xf>
    <xf numFmtId="9" fontId="31" fillId="3" borderId="72" xfId="29" applyFont="1" applyFill="1" applyBorder="1" applyAlignment="1">
      <alignment horizontal="center" vertical="center" wrapText="1"/>
    </xf>
    <xf numFmtId="4" fontId="37" fillId="0" borderId="72" xfId="28" applyNumberFormat="1" applyFont="1" applyFill="1" applyBorder="1" applyAlignment="1" applyProtection="1">
      <alignment horizontal="center" vertical="center"/>
      <protection hidden="1"/>
    </xf>
    <xf numFmtId="44" fontId="31" fillId="5" borderId="72" xfId="22" applyFont="1" applyFill="1" applyBorder="1" applyAlignment="1">
      <alignment horizontal="right" vertical="center" wrapText="1"/>
    </xf>
    <xf numFmtId="1" fontId="5" fillId="14" borderId="7" xfId="25" applyNumberFormat="1" applyFont="1" applyFill="1" applyBorder="1" applyAlignment="1">
      <alignment horizontal="center" vertical="center" wrapText="1"/>
    </xf>
    <xf numFmtId="182" fontId="31" fillId="0" borderId="60" xfId="27" applyNumberFormat="1" applyFont="1" applyFill="1" applyBorder="1" applyAlignment="1" applyProtection="1">
      <alignment horizontal="center" vertical="center"/>
    </xf>
    <xf numFmtId="3" fontId="31" fillId="0" borderId="60" xfId="12" applyNumberFormat="1" applyFont="1" applyBorder="1" applyAlignment="1">
      <alignment horizontal="center" vertical="center"/>
    </xf>
    <xf numFmtId="4" fontId="31" fillId="0" borderId="60" xfId="26" applyNumberFormat="1" applyFont="1" applyBorder="1" applyAlignment="1">
      <alignment horizontal="center" vertical="center" wrapText="1"/>
    </xf>
    <xf numFmtId="3" fontId="31" fillId="0" borderId="64" xfId="26" applyNumberFormat="1" applyFont="1" applyBorder="1" applyAlignment="1">
      <alignment horizontal="center" vertical="center"/>
    </xf>
    <xf numFmtId="182" fontId="31" fillId="0" borderId="20" xfId="27" applyNumberFormat="1" applyFont="1" applyFill="1" applyBorder="1" applyAlignment="1" applyProtection="1">
      <alignment horizontal="center" vertical="center"/>
    </xf>
    <xf numFmtId="3" fontId="31" fillId="0" borderId="20" xfId="12" applyNumberFormat="1" applyFont="1" applyBorder="1" applyAlignment="1">
      <alignment horizontal="center" vertical="center"/>
    </xf>
    <xf numFmtId="4" fontId="31" fillId="0" borderId="20" xfId="26" applyNumberFormat="1" applyFont="1" applyBorder="1" applyAlignment="1">
      <alignment horizontal="center" vertical="center" wrapText="1"/>
    </xf>
    <xf numFmtId="4" fontId="31" fillId="0" borderId="20" xfId="28" applyNumberFormat="1" applyFont="1" applyFill="1" applyBorder="1" applyAlignment="1" applyProtection="1">
      <alignment horizontal="center" vertical="center"/>
      <protection hidden="1"/>
    </xf>
    <xf numFmtId="44" fontId="31" fillId="0" borderId="20" xfId="22" applyFont="1" applyFill="1" applyBorder="1" applyAlignment="1">
      <alignment horizontal="right" vertical="center" wrapText="1"/>
    </xf>
    <xf numFmtId="3" fontId="33" fillId="0" borderId="1" xfId="26" applyNumberFormat="1" applyFont="1" applyBorder="1" applyAlignment="1">
      <alignment horizontal="left" vertical="center"/>
    </xf>
    <xf numFmtId="3" fontId="33" fillId="0" borderId="2" xfId="26" applyNumberFormat="1" applyFont="1" applyBorder="1" applyAlignment="1">
      <alignment horizontal="left" vertical="center"/>
    </xf>
    <xf numFmtId="44" fontId="33" fillId="0" borderId="2" xfId="22" applyFont="1" applyBorder="1" applyAlignment="1">
      <alignment horizontal="left" vertical="center"/>
    </xf>
    <xf numFmtId="0" fontId="25" fillId="0" borderId="4" xfId="24" applyFont="1" applyBorder="1"/>
    <xf numFmtId="0" fontId="25" fillId="0" borderId="0" xfId="24" applyFont="1"/>
    <xf numFmtId="0" fontId="25" fillId="0" borderId="0" xfId="24" applyFont="1" applyAlignment="1">
      <alignment horizontal="center"/>
    </xf>
    <xf numFmtId="0" fontId="25" fillId="0" borderId="0" xfId="24" applyFont="1" applyAlignment="1">
      <alignment horizontal="justify"/>
    </xf>
    <xf numFmtId="0" fontId="24" fillId="0" borderId="0" xfId="24" applyFont="1"/>
    <xf numFmtId="44" fontId="25" fillId="0" borderId="0" xfId="22" applyFont="1" applyBorder="1"/>
    <xf numFmtId="44" fontId="25" fillId="0" borderId="25" xfId="22" applyFont="1" applyBorder="1"/>
    <xf numFmtId="0" fontId="39" fillId="0" borderId="34" xfId="30" applyBorder="1"/>
    <xf numFmtId="0" fontId="39" fillId="0" borderId="18" xfId="30" applyBorder="1"/>
    <xf numFmtId="44" fontId="39" fillId="0" borderId="18" xfId="22" applyFont="1" applyBorder="1"/>
    <xf numFmtId="44" fontId="39" fillId="0" borderId="15" xfId="22" applyFont="1" applyBorder="1"/>
    <xf numFmtId="0" fontId="39" fillId="0" borderId="4" xfId="30" applyBorder="1"/>
    <xf numFmtId="0" fontId="39" fillId="0" borderId="0" xfId="30" applyBorder="1"/>
    <xf numFmtId="44" fontId="39" fillId="0" borderId="0" xfId="22" applyFont="1" applyBorder="1"/>
    <xf numFmtId="44" fontId="39" fillId="0" borderId="25" xfId="22" applyFont="1" applyBorder="1"/>
    <xf numFmtId="44" fontId="6" fillId="5" borderId="19" xfId="22" applyFont="1" applyFill="1" applyBorder="1" applyAlignment="1">
      <alignment horizontal="center" vertical="center"/>
    </xf>
    <xf numFmtId="44" fontId="6" fillId="5" borderId="31" xfId="22" applyFont="1" applyFill="1" applyBorder="1" applyAlignment="1">
      <alignment horizontal="center" vertical="center"/>
    </xf>
    <xf numFmtId="9" fontId="24" fillId="5" borderId="52" xfId="32" applyFont="1" applyFill="1" applyBorder="1" applyAlignment="1">
      <alignment horizontal="center" vertical="center"/>
    </xf>
    <xf numFmtId="44" fontId="6" fillId="5" borderId="17" xfId="22" applyFont="1" applyFill="1" applyBorder="1" applyAlignment="1">
      <alignment horizontal="center" vertical="center"/>
    </xf>
    <xf numFmtId="9" fontId="24" fillId="5" borderId="26" xfId="32" applyFont="1" applyFill="1" applyBorder="1" applyAlignment="1">
      <alignment horizontal="center" vertical="center"/>
    </xf>
    <xf numFmtId="0" fontId="0" fillId="0" borderId="11" xfId="0" applyBorder="1"/>
    <xf numFmtId="0" fontId="24" fillId="0" borderId="24" xfId="24" applyFont="1" applyBorder="1"/>
    <xf numFmtId="44" fontId="25" fillId="0" borderId="23" xfId="22" applyFont="1" applyBorder="1"/>
    <xf numFmtId="0" fontId="7" fillId="3" borderId="0" xfId="3" applyFont="1" applyFill="1" applyAlignment="1">
      <alignment horizontal="centerContinuous" wrapText="1"/>
    </xf>
    <xf numFmtId="174" fontId="19" fillId="6" borderId="47" xfId="3" applyNumberFormat="1" applyFont="1" applyFill="1" applyBorder="1" applyAlignment="1">
      <alignment horizontal="right" vertical="center" wrapText="1"/>
    </xf>
    <xf numFmtId="166" fontId="19" fillId="6" borderId="46" xfId="5" applyFont="1" applyFill="1" applyBorder="1" applyAlignment="1" applyProtection="1">
      <alignment horizontal="right" vertical="center" wrapText="1"/>
    </xf>
    <xf numFmtId="49" fontId="19" fillId="3" borderId="36" xfId="5" applyNumberFormat="1" applyFont="1" applyFill="1" applyBorder="1" applyAlignment="1" applyProtection="1">
      <alignment horizontal="right" vertical="center" wrapText="1"/>
    </xf>
    <xf numFmtId="170" fontId="17" fillId="3" borderId="48" xfId="7" applyNumberFormat="1" applyFont="1" applyFill="1" applyBorder="1" applyAlignment="1">
      <alignment horizontal="center" vertical="center"/>
    </xf>
    <xf numFmtId="3" fontId="0" fillId="0" borderId="0" xfId="0" applyNumberFormat="1"/>
    <xf numFmtId="171" fontId="17" fillId="0" borderId="46" xfId="8" applyNumberFormat="1" applyFont="1" applyFill="1" applyBorder="1" applyAlignment="1" applyProtection="1">
      <alignment horizontal="center" vertical="center"/>
      <protection locked="0"/>
    </xf>
    <xf numFmtId="170" fontId="17" fillId="3" borderId="46" xfId="7" applyNumberFormat="1" applyFont="1" applyFill="1" applyBorder="1" applyAlignment="1">
      <alignment horizontal="center" vertical="center"/>
    </xf>
    <xf numFmtId="165" fontId="17" fillId="0" borderId="45" xfId="8" applyNumberFormat="1" applyFont="1" applyFill="1" applyBorder="1" applyAlignment="1" applyProtection="1">
      <alignment horizontal="center" vertical="center"/>
      <protection locked="0"/>
    </xf>
    <xf numFmtId="0" fontId="21" fillId="2" borderId="39" xfId="3" applyFont="1" applyFill="1" applyBorder="1" applyAlignment="1">
      <alignment horizontal="center" vertical="center" wrapText="1"/>
    </xf>
    <xf numFmtId="0" fontId="2" fillId="3" borderId="74" xfId="3" applyFill="1" applyBorder="1"/>
    <xf numFmtId="0" fontId="2" fillId="3" borderId="53" xfId="3" applyFill="1" applyBorder="1"/>
    <xf numFmtId="0" fontId="2" fillId="0" borderId="53" xfId="3" applyBorder="1"/>
    <xf numFmtId="0" fontId="17" fillId="0" borderId="53" xfId="3" applyFont="1" applyBorder="1" applyAlignment="1">
      <alignment horizontal="right" vertical="center"/>
    </xf>
    <xf numFmtId="170" fontId="17" fillId="3" borderId="81" xfId="7" applyNumberFormat="1" applyFont="1" applyFill="1" applyBorder="1" applyAlignment="1">
      <alignment horizontal="center" vertical="center"/>
    </xf>
    <xf numFmtId="0" fontId="17" fillId="3" borderId="0" xfId="3" applyFont="1" applyFill="1"/>
    <xf numFmtId="0" fontId="41" fillId="16" borderId="0" xfId="0" applyFont="1" applyFill="1" applyAlignment="1">
      <alignment horizontal="center" vertical="center"/>
    </xf>
    <xf numFmtId="0" fontId="41" fillId="16" borderId="17" xfId="0" applyFont="1" applyFill="1" applyBorder="1" applyAlignment="1">
      <alignment horizontal="center" vertical="center"/>
    </xf>
    <xf numFmtId="1" fontId="12" fillId="0" borderId="83" xfId="1" applyNumberFormat="1" applyFont="1" applyBorder="1" applyAlignment="1" applyProtection="1">
      <alignment horizontal="center" vertical="center"/>
      <protection hidden="1"/>
    </xf>
    <xf numFmtId="1" fontId="12" fillId="0" borderId="84" xfId="1" applyNumberFormat="1" applyFont="1" applyBorder="1" applyAlignment="1" applyProtection="1">
      <alignment horizontal="center" vertical="center"/>
      <protection hidden="1"/>
    </xf>
    <xf numFmtId="0" fontId="12" fillId="0" borderId="84" xfId="1" applyFont="1" applyBorder="1" applyAlignment="1" applyProtection="1">
      <alignment horizontal="left" vertical="center" wrapText="1"/>
      <protection hidden="1"/>
    </xf>
    <xf numFmtId="180" fontId="12" fillId="0" borderId="84" xfId="12" applyNumberFormat="1" applyFont="1" applyBorder="1" applyAlignment="1" applyProtection="1">
      <alignment horizontal="center" vertical="center" wrapText="1"/>
      <protection hidden="1"/>
    </xf>
    <xf numFmtId="1" fontId="12" fillId="0" borderId="84" xfId="12" applyNumberFormat="1" applyFont="1" applyBorder="1" applyAlignment="1" applyProtection="1">
      <alignment horizontal="center" vertical="center"/>
      <protection hidden="1"/>
    </xf>
    <xf numFmtId="0" fontId="12" fillId="0" borderId="84" xfId="12" applyFont="1" applyBorder="1" applyAlignment="1" applyProtection="1">
      <alignment horizontal="center" vertical="center" wrapText="1"/>
      <protection hidden="1"/>
    </xf>
    <xf numFmtId="2" fontId="12" fillId="0" borderId="84" xfId="12" applyNumberFormat="1" applyFont="1" applyBorder="1" applyAlignment="1" applyProtection="1">
      <alignment horizontal="center" vertical="center" wrapText="1"/>
      <protection hidden="1"/>
    </xf>
    <xf numFmtId="180" fontId="12" fillId="0" borderId="85" xfId="12" applyNumberFormat="1" applyFont="1" applyBorder="1" applyAlignment="1" applyProtection="1">
      <alignment horizontal="center" vertical="center" wrapText="1"/>
      <protection hidden="1"/>
    </xf>
    <xf numFmtId="1" fontId="12" fillId="0" borderId="86" xfId="1" applyNumberFormat="1" applyFont="1" applyBorder="1" applyAlignment="1" applyProtection="1">
      <alignment horizontal="center" vertical="center"/>
      <protection hidden="1"/>
    </xf>
    <xf numFmtId="180" fontId="12" fillId="0" borderId="87" xfId="12" applyNumberFormat="1" applyFont="1" applyBorder="1" applyAlignment="1" applyProtection="1">
      <alignment horizontal="center" vertical="center" wrapText="1"/>
      <protection hidden="1"/>
    </xf>
    <xf numFmtId="1" fontId="12" fillId="0" borderId="88" xfId="1" applyNumberFormat="1" applyFont="1" applyBorder="1" applyAlignment="1" applyProtection="1">
      <alignment horizontal="center" vertical="center"/>
      <protection hidden="1"/>
    </xf>
    <xf numFmtId="1" fontId="12" fillId="0" borderId="89" xfId="1" applyNumberFormat="1" applyFont="1" applyBorder="1" applyAlignment="1" applyProtection="1">
      <alignment horizontal="center" vertical="center"/>
      <protection hidden="1"/>
    </xf>
    <xf numFmtId="0" fontId="12" fillId="0" borderId="89" xfId="1" applyFont="1" applyBorder="1" applyAlignment="1" applyProtection="1">
      <alignment horizontal="left" vertical="center" wrapText="1"/>
      <protection hidden="1"/>
    </xf>
    <xf numFmtId="180" fontId="12" fillId="0" borderId="89" xfId="12" applyNumberFormat="1" applyFont="1" applyBorder="1" applyAlignment="1" applyProtection="1">
      <alignment horizontal="center" vertical="center" wrapText="1"/>
      <protection hidden="1"/>
    </xf>
    <xf numFmtId="0" fontId="12" fillId="0" borderId="89" xfId="12" applyFont="1" applyBorder="1" applyAlignment="1" applyProtection="1">
      <alignment horizontal="center" vertical="center" wrapText="1"/>
      <protection hidden="1"/>
    </xf>
    <xf numFmtId="2" fontId="12" fillId="0" borderId="89" xfId="12" applyNumberFormat="1" applyFont="1" applyBorder="1" applyAlignment="1" applyProtection="1">
      <alignment horizontal="center" vertical="center" wrapText="1"/>
      <protection hidden="1"/>
    </xf>
    <xf numFmtId="180" fontId="12" fillId="0" borderId="90" xfId="12" applyNumberFormat="1" applyFont="1" applyBorder="1" applyAlignment="1" applyProtection="1">
      <alignment horizontal="center" vertical="center" wrapText="1"/>
      <protection hidden="1"/>
    </xf>
    <xf numFmtId="1" fontId="12" fillId="0" borderId="44" xfId="1" applyNumberFormat="1" applyFont="1" applyBorder="1" applyAlignment="1" applyProtection="1">
      <alignment horizontal="center" vertical="center"/>
      <protection hidden="1"/>
    </xf>
    <xf numFmtId="180" fontId="42" fillId="0" borderId="17" xfId="12" applyNumberFormat="1" applyFont="1" applyBorder="1" applyAlignment="1" applyProtection="1">
      <alignment horizontal="center" vertical="center" wrapText="1"/>
      <protection hidden="1"/>
    </xf>
    <xf numFmtId="0" fontId="42" fillId="0" borderId="17" xfId="12" applyFont="1" applyBorder="1" applyAlignment="1" applyProtection="1">
      <alignment horizontal="center" vertical="center" wrapText="1"/>
      <protection hidden="1"/>
    </xf>
    <xf numFmtId="2" fontId="42" fillId="0" borderId="17" xfId="12" applyNumberFormat="1" applyFont="1" applyBorder="1" applyAlignment="1" applyProtection="1">
      <alignment horizontal="center" vertical="center" wrapText="1"/>
      <protection hidden="1"/>
    </xf>
    <xf numFmtId="180" fontId="42" fillId="0" borderId="87" xfId="12" applyNumberFormat="1" applyFont="1" applyBorder="1" applyAlignment="1" applyProtection="1">
      <alignment horizontal="center" vertical="center" wrapText="1"/>
      <protection hidden="1"/>
    </xf>
    <xf numFmtId="0" fontId="10" fillId="2" borderId="99" xfId="2" applyFont="1" applyFill="1" applyBorder="1" applyAlignment="1">
      <alignment horizontal="center" vertical="center" wrapText="1"/>
    </xf>
    <xf numFmtId="0" fontId="10" fillId="2" borderId="100" xfId="2" applyFont="1" applyFill="1" applyBorder="1" applyAlignment="1">
      <alignment horizontal="center" vertical="center" wrapText="1"/>
    </xf>
    <xf numFmtId="168" fontId="13" fillId="0" borderId="22" xfId="1" applyNumberFormat="1" applyFont="1" applyBorder="1" applyAlignment="1">
      <alignment horizontal="left" vertical="center" wrapText="1"/>
    </xf>
    <xf numFmtId="0" fontId="13" fillId="0" borderId="101" xfId="1" applyFont="1" applyBorder="1" applyAlignment="1">
      <alignment horizontal="center" vertical="center" wrapText="1"/>
    </xf>
    <xf numFmtId="0" fontId="13" fillId="0" borderId="102" xfId="1" applyFont="1" applyBorder="1" applyAlignment="1">
      <alignment horizontal="center" vertical="center" wrapText="1"/>
    </xf>
    <xf numFmtId="168" fontId="13" fillId="0" borderId="42" xfId="1" applyNumberFormat="1" applyFont="1" applyBorder="1" applyAlignment="1">
      <alignment horizontal="left" vertical="center" wrapText="1"/>
    </xf>
    <xf numFmtId="0" fontId="13" fillId="0" borderId="78" xfId="1" applyFont="1" applyBorder="1" applyAlignment="1">
      <alignment horizontal="center" vertical="center" wrapText="1"/>
    </xf>
    <xf numFmtId="0" fontId="13" fillId="0" borderId="97" xfId="1" applyFont="1" applyBorder="1" applyAlignment="1">
      <alignment horizontal="center" vertical="center" wrapText="1"/>
    </xf>
    <xf numFmtId="0" fontId="13" fillId="0" borderId="103" xfId="1" applyFont="1" applyBorder="1" applyAlignment="1">
      <alignment horizontal="center" vertical="center" wrapText="1"/>
    </xf>
    <xf numFmtId="168" fontId="13" fillId="0" borderId="104" xfId="1" applyNumberFormat="1" applyFont="1" applyBorder="1" applyAlignment="1">
      <alignment horizontal="left" vertical="center" wrapText="1"/>
    </xf>
    <xf numFmtId="0" fontId="13" fillId="0" borderId="99" xfId="1" applyFont="1" applyBorder="1" applyAlignment="1">
      <alignment horizontal="center" vertical="center" wrapText="1"/>
    </xf>
    <xf numFmtId="0" fontId="13" fillId="0" borderId="105" xfId="1" applyFont="1" applyBorder="1" applyAlignment="1">
      <alignment horizontal="center" vertical="center" wrapText="1"/>
    </xf>
    <xf numFmtId="0" fontId="13" fillId="0" borderId="100" xfId="1" applyFont="1" applyBorder="1" applyAlignment="1">
      <alignment horizontal="center" vertical="center" wrapText="1"/>
    </xf>
    <xf numFmtId="0" fontId="13" fillId="0" borderId="109" xfId="1" applyFont="1" applyBorder="1" applyAlignment="1">
      <alignment horizontal="center" vertical="center" wrapText="1"/>
    </xf>
    <xf numFmtId="0" fontId="13" fillId="0" borderId="110" xfId="1" applyFont="1" applyBorder="1" applyAlignment="1">
      <alignment horizontal="center" vertical="center" wrapText="1"/>
    </xf>
    <xf numFmtId="0" fontId="13" fillId="0" borderId="111" xfId="1" applyFont="1" applyBorder="1" applyAlignment="1">
      <alignment horizontal="center" vertical="center" wrapText="1"/>
    </xf>
    <xf numFmtId="1" fontId="11" fillId="0" borderId="112" xfId="1" applyNumberFormat="1" applyFont="1" applyBorder="1" applyAlignment="1">
      <alignment horizontal="center" vertical="center" wrapText="1"/>
    </xf>
    <xf numFmtId="1" fontId="11" fillId="0" borderId="96" xfId="1" applyNumberFormat="1" applyFont="1" applyBorder="1" applyAlignment="1">
      <alignment horizontal="center" vertical="center" wrapText="1"/>
    </xf>
    <xf numFmtId="1" fontId="11" fillId="0" borderId="98" xfId="1" applyNumberFormat="1" applyFont="1" applyBorder="1" applyAlignment="1">
      <alignment horizontal="center" vertical="center" wrapText="1"/>
    </xf>
    <xf numFmtId="168" fontId="12" fillId="0" borderId="78" xfId="1" applyNumberFormat="1" applyFont="1" applyBorder="1" applyAlignment="1">
      <alignment horizontal="left" vertical="center" wrapText="1"/>
    </xf>
    <xf numFmtId="3" fontId="17" fillId="0" borderId="78" xfId="3" applyNumberFormat="1" applyFont="1" applyBorder="1" applyAlignment="1">
      <alignment horizontal="center" vertical="center" wrapText="1"/>
    </xf>
    <xf numFmtId="168" fontId="13" fillId="0" borderId="78" xfId="1" applyNumberFormat="1" applyFont="1" applyBorder="1" applyAlignment="1">
      <alignment horizontal="left" vertical="center" wrapText="1"/>
    </xf>
    <xf numFmtId="168" fontId="17" fillId="0" borderId="78" xfId="1" applyNumberFormat="1" applyFont="1" applyBorder="1" applyAlignment="1">
      <alignment horizontal="center" vertical="center" wrapText="1"/>
    </xf>
    <xf numFmtId="1" fontId="12" fillId="0" borderId="94" xfId="1" applyNumberFormat="1" applyFont="1" applyBorder="1" applyAlignment="1" applyProtection="1">
      <alignment horizontal="center" vertical="center"/>
      <protection hidden="1"/>
    </xf>
    <xf numFmtId="168" fontId="12" fillId="0" borderId="77" xfId="1" applyNumberFormat="1" applyFont="1" applyBorder="1" applyAlignment="1">
      <alignment horizontal="left" vertical="center" wrapText="1"/>
    </xf>
    <xf numFmtId="3" fontId="17" fillId="0" borderId="77" xfId="3" applyNumberFormat="1" applyFont="1" applyBorder="1" applyAlignment="1">
      <alignment horizontal="center" vertical="center" wrapText="1"/>
    </xf>
    <xf numFmtId="178" fontId="17" fillId="0" borderId="95" xfId="3" applyNumberFormat="1" applyFont="1" applyBorder="1" applyAlignment="1">
      <alignment horizontal="center" vertical="center" wrapText="1"/>
    </xf>
    <xf numFmtId="1" fontId="12" fillId="0" borderId="96" xfId="1" applyNumberFormat="1" applyFont="1" applyBorder="1" applyAlignment="1" applyProtection="1">
      <alignment horizontal="center" vertical="center"/>
      <protection hidden="1"/>
    </xf>
    <xf numFmtId="178" fontId="17" fillId="0" borderId="97" xfId="3" applyNumberFormat="1" applyFont="1" applyBorder="1" applyAlignment="1">
      <alignment horizontal="center" vertical="center" wrapText="1"/>
    </xf>
    <xf numFmtId="1" fontId="12" fillId="0" borderId="98" xfId="1" applyNumberFormat="1" applyFont="1" applyBorder="1" applyAlignment="1" applyProtection="1">
      <alignment horizontal="center" vertical="center"/>
      <protection hidden="1"/>
    </xf>
    <xf numFmtId="168" fontId="12" fillId="0" borderId="99" xfId="1" applyNumberFormat="1" applyFont="1" applyBorder="1" applyAlignment="1">
      <alignment horizontal="left" vertical="center" wrapText="1"/>
    </xf>
    <xf numFmtId="168" fontId="13" fillId="0" borderId="99" xfId="1" applyNumberFormat="1" applyFont="1" applyBorder="1" applyAlignment="1">
      <alignment horizontal="left" vertical="center" wrapText="1"/>
    </xf>
    <xf numFmtId="3" fontId="17" fillId="0" borderId="99" xfId="3" applyNumberFormat="1" applyFont="1" applyBorder="1" applyAlignment="1">
      <alignment horizontal="center" vertical="center" wrapText="1"/>
    </xf>
    <xf numFmtId="178" fontId="17" fillId="0" borderId="100" xfId="3" applyNumberFormat="1" applyFont="1" applyBorder="1" applyAlignment="1">
      <alignment horizontal="center" vertical="center" wrapText="1"/>
    </xf>
    <xf numFmtId="1" fontId="42" fillId="0" borderId="17" xfId="12" applyNumberFormat="1" applyFont="1" applyBorder="1" applyAlignment="1" applyProtection="1">
      <alignment horizontal="center" vertical="center"/>
      <protection hidden="1"/>
    </xf>
    <xf numFmtId="0" fontId="12" fillId="11" borderId="86" xfId="0" applyFont="1" applyFill="1" applyBorder="1" applyAlignment="1" applyProtection="1">
      <alignment horizontal="center" vertical="center" wrapText="1"/>
      <protection hidden="1"/>
    </xf>
    <xf numFmtId="0" fontId="12" fillId="11" borderId="87" xfId="0" applyFont="1" applyFill="1" applyBorder="1" applyAlignment="1" applyProtection="1">
      <alignment horizontal="center" vertical="center" wrapText="1"/>
      <protection hidden="1"/>
    </xf>
    <xf numFmtId="0" fontId="12" fillId="0" borderId="115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12" fillId="0" borderId="116" xfId="0" applyFont="1" applyBorder="1" applyAlignment="1" applyProtection="1">
      <alignment horizontal="center"/>
      <protection hidden="1"/>
    </xf>
    <xf numFmtId="179" fontId="12" fillId="0" borderId="117" xfId="0" applyNumberFormat="1" applyFont="1" applyBorder="1" applyAlignment="1" applyProtection="1">
      <alignment horizontal="center" vertical="center"/>
      <protection hidden="1"/>
    </xf>
    <xf numFmtId="178" fontId="12" fillId="0" borderId="118" xfId="0" applyNumberFormat="1" applyFont="1" applyBorder="1" applyAlignment="1" applyProtection="1">
      <alignment horizontal="right" vertical="center"/>
      <protection hidden="1"/>
    </xf>
    <xf numFmtId="179" fontId="12" fillId="0" borderId="119" xfId="0" applyNumberFormat="1" applyFont="1" applyBorder="1" applyAlignment="1" applyProtection="1">
      <alignment horizontal="center" vertical="center"/>
      <protection hidden="1"/>
    </xf>
    <xf numFmtId="0" fontId="12" fillId="0" borderId="120" xfId="0" applyFont="1" applyBorder="1" applyAlignment="1" applyProtection="1">
      <alignment horizontal="left" vertical="center" wrapText="1"/>
      <protection hidden="1"/>
    </xf>
    <xf numFmtId="0" fontId="12" fillId="0" borderId="121" xfId="0" applyFont="1" applyBorder="1" applyAlignment="1" applyProtection="1">
      <alignment horizontal="center" vertical="center" wrapText="1"/>
      <protection hidden="1"/>
    </xf>
    <xf numFmtId="178" fontId="12" fillId="0" borderId="122" xfId="0" applyNumberFormat="1" applyFont="1" applyBorder="1" applyAlignment="1" applyProtection="1">
      <alignment horizontal="right" vertical="center"/>
      <protection hidden="1"/>
    </xf>
    <xf numFmtId="0" fontId="10" fillId="2" borderId="95" xfId="2" applyFont="1" applyFill="1" applyBorder="1" applyAlignment="1">
      <alignment horizontal="center" vertical="center" wrapText="1"/>
    </xf>
    <xf numFmtId="0" fontId="10" fillId="2" borderId="97" xfId="2" applyFont="1" applyFill="1" applyBorder="1" applyAlignment="1">
      <alignment horizontal="center" vertical="center" wrapText="1"/>
    </xf>
    <xf numFmtId="1" fontId="5" fillId="0" borderId="0" xfId="1" applyNumberFormat="1" applyFont="1" applyAlignment="1">
      <alignment horizontal="center" vertical="center" wrapText="1"/>
    </xf>
    <xf numFmtId="1" fontId="6" fillId="0" borderId="0" xfId="1" applyNumberFormat="1" applyFont="1" applyAlignment="1">
      <alignment horizontal="center" vertical="center" wrapText="1"/>
    </xf>
    <xf numFmtId="164" fontId="5" fillId="0" borderId="0" xfId="1" applyNumberFormat="1" applyFont="1" applyAlignment="1" applyProtection="1">
      <alignment horizontal="center" vertical="center" wrapText="1"/>
      <protection hidden="1"/>
    </xf>
    <xf numFmtId="0" fontId="9" fillId="2" borderId="91" xfId="2" applyFont="1" applyFill="1" applyBorder="1" applyAlignment="1">
      <alignment horizontal="center" vertical="center" wrapText="1"/>
    </xf>
    <xf numFmtId="0" fontId="9" fillId="2" borderId="92" xfId="2" applyFont="1" applyFill="1" applyBorder="1" applyAlignment="1">
      <alignment horizontal="center" vertical="center" wrapText="1"/>
    </xf>
    <xf numFmtId="0" fontId="9" fillId="2" borderId="93" xfId="2" applyFont="1" applyFill="1" applyBorder="1" applyAlignment="1">
      <alignment horizontal="center" vertical="center" wrapText="1"/>
    </xf>
    <xf numFmtId="0" fontId="10" fillId="2" borderId="94" xfId="2" applyFont="1" applyFill="1" applyBorder="1" applyAlignment="1">
      <alignment horizontal="center" vertical="center" wrapText="1"/>
    </xf>
    <xf numFmtId="0" fontId="10" fillId="2" borderId="96" xfId="2" applyFont="1" applyFill="1" applyBorder="1" applyAlignment="1">
      <alignment horizontal="center" vertical="center" wrapText="1"/>
    </xf>
    <xf numFmtId="0" fontId="10" fillId="2" borderId="98" xfId="2" applyFont="1" applyFill="1" applyBorder="1" applyAlignment="1">
      <alignment horizontal="center" vertical="center" wrapText="1"/>
    </xf>
    <xf numFmtId="0" fontId="10" fillId="2" borderId="106" xfId="2" applyFont="1" applyFill="1" applyBorder="1" applyAlignment="1">
      <alignment horizontal="center" vertical="center" wrapText="1"/>
    </xf>
    <xf numFmtId="0" fontId="10" fillId="2" borderId="107" xfId="2" applyFont="1" applyFill="1" applyBorder="1" applyAlignment="1">
      <alignment horizontal="center" vertical="center" wrapText="1"/>
    </xf>
    <xf numFmtId="0" fontId="10" fillId="2" borderId="108" xfId="2" applyFont="1" applyFill="1" applyBorder="1" applyAlignment="1">
      <alignment horizontal="center" vertical="center" wrapText="1"/>
    </xf>
    <xf numFmtId="0" fontId="10" fillId="2" borderId="77" xfId="2" applyFont="1" applyFill="1" applyBorder="1" applyAlignment="1">
      <alignment horizontal="center" vertical="center" wrapText="1"/>
    </xf>
    <xf numFmtId="0" fontId="10" fillId="2" borderId="78" xfId="2" applyFont="1" applyFill="1" applyBorder="1" applyAlignment="1">
      <alignment horizontal="center" vertical="center" wrapText="1"/>
    </xf>
    <xf numFmtId="0" fontId="10" fillId="2" borderId="99" xfId="2" applyFont="1" applyFill="1" applyBorder="1" applyAlignment="1">
      <alignment horizontal="center" vertical="center" wrapText="1"/>
    </xf>
    <xf numFmtId="44" fontId="28" fillId="16" borderId="82" xfId="22" applyFont="1" applyFill="1" applyBorder="1" applyAlignment="1">
      <alignment horizontal="center" vertical="center"/>
    </xf>
    <xf numFmtId="44" fontId="28" fillId="16" borderId="33" xfId="22" applyFont="1" applyFill="1" applyBorder="1" applyAlignment="1">
      <alignment horizontal="center" vertical="center"/>
    </xf>
    <xf numFmtId="44" fontId="28" fillId="16" borderId="30" xfId="22" applyFont="1" applyFill="1" applyBorder="1" applyAlignment="1">
      <alignment horizontal="center" vertical="center"/>
    </xf>
    <xf numFmtId="3" fontId="6" fillId="5" borderId="74" xfId="31" applyNumberFormat="1" applyFont="1" applyFill="1" applyBorder="1" applyAlignment="1">
      <alignment horizontal="center" vertical="center"/>
    </xf>
    <xf numFmtId="3" fontId="6" fillId="5" borderId="75" xfId="31" applyNumberFormat="1" applyFont="1" applyFill="1" applyBorder="1" applyAlignment="1">
      <alignment horizontal="center" vertical="center"/>
    </xf>
    <xf numFmtId="3" fontId="6" fillId="5" borderId="4" xfId="31" applyNumberFormat="1" applyFont="1" applyFill="1" applyBorder="1" applyAlignment="1">
      <alignment horizontal="center" vertical="center"/>
    </xf>
    <xf numFmtId="3" fontId="6" fillId="5" borderId="57" xfId="31" applyNumberFormat="1" applyFont="1" applyFill="1" applyBorder="1" applyAlignment="1">
      <alignment horizontal="center" vertical="center"/>
    </xf>
    <xf numFmtId="3" fontId="6" fillId="5" borderId="11" xfId="31" applyNumberFormat="1" applyFont="1" applyFill="1" applyBorder="1" applyAlignment="1">
      <alignment horizontal="center" vertical="center"/>
    </xf>
    <xf numFmtId="3" fontId="6" fillId="5" borderId="56" xfId="31" applyNumberFormat="1" applyFont="1" applyFill="1" applyBorder="1" applyAlignment="1">
      <alignment horizontal="center" vertical="center"/>
    </xf>
    <xf numFmtId="44" fontId="6" fillId="5" borderId="20" xfId="22" applyFont="1" applyFill="1" applyBorder="1" applyAlignment="1">
      <alignment horizontal="center" vertical="center"/>
    </xf>
    <xf numFmtId="44" fontId="6" fillId="5" borderId="6" xfId="22" applyFont="1" applyFill="1" applyBorder="1" applyAlignment="1">
      <alignment horizontal="center" vertical="center"/>
    </xf>
    <xf numFmtId="44" fontId="6" fillId="5" borderId="13" xfId="22" applyFont="1" applyFill="1" applyBorder="1" applyAlignment="1">
      <alignment horizontal="center" vertical="center"/>
    </xf>
    <xf numFmtId="9" fontId="24" fillId="5" borderId="76" xfId="32" applyFont="1" applyFill="1" applyBorder="1" applyAlignment="1">
      <alignment horizontal="center" vertical="center"/>
    </xf>
    <xf numFmtId="9" fontId="24" fillId="5" borderId="10" xfId="32" applyFont="1" applyFill="1" applyBorder="1" applyAlignment="1">
      <alignment horizontal="center" vertical="center"/>
    </xf>
    <xf numFmtId="9" fontId="24" fillId="5" borderId="14" xfId="32" applyFont="1" applyFill="1" applyBorder="1" applyAlignment="1">
      <alignment horizontal="center" vertical="center"/>
    </xf>
    <xf numFmtId="3" fontId="6" fillId="5" borderId="43" xfId="31" applyNumberFormat="1" applyFont="1" applyFill="1" applyBorder="1" applyAlignment="1">
      <alignment horizontal="center" vertical="center" wrapText="1"/>
    </xf>
    <xf numFmtId="3" fontId="6" fillId="5" borderId="44" xfId="31" applyNumberFormat="1" applyFont="1" applyFill="1" applyBorder="1" applyAlignment="1">
      <alignment horizontal="center" vertical="center" wrapText="1"/>
    </xf>
    <xf numFmtId="0" fontId="6" fillId="5" borderId="43" xfId="31" applyFont="1" applyFill="1" applyBorder="1" applyAlignment="1">
      <alignment horizontal="center" vertical="center" wrapText="1"/>
    </xf>
    <xf numFmtId="0" fontId="6" fillId="5" borderId="44" xfId="31" applyFont="1" applyFill="1" applyBorder="1" applyAlignment="1">
      <alignment horizontal="center" vertical="center" wrapText="1"/>
    </xf>
    <xf numFmtId="3" fontId="6" fillId="5" borderId="38" xfId="31" applyNumberFormat="1" applyFont="1" applyFill="1" applyBorder="1" applyAlignment="1">
      <alignment horizontal="center" vertical="center"/>
    </xf>
    <xf numFmtId="3" fontId="6" fillId="5" borderId="59" xfId="31" applyNumberFormat="1" applyFont="1" applyFill="1" applyBorder="1" applyAlignment="1">
      <alignment horizontal="center" vertical="center"/>
    </xf>
    <xf numFmtId="3" fontId="6" fillId="5" borderId="1" xfId="31" applyNumberFormat="1" applyFont="1" applyFill="1" applyBorder="1" applyAlignment="1">
      <alignment horizontal="center" vertical="center" wrapText="1"/>
    </xf>
    <xf numFmtId="3" fontId="6" fillId="5" borderId="2" xfId="31" applyNumberFormat="1" applyFont="1" applyFill="1" applyBorder="1" applyAlignment="1">
      <alignment horizontal="center" vertical="center" wrapText="1"/>
    </xf>
    <xf numFmtId="3" fontId="6" fillId="5" borderId="3" xfId="31" applyNumberFormat="1" applyFont="1" applyFill="1" applyBorder="1" applyAlignment="1">
      <alignment horizontal="center" vertical="center" wrapText="1"/>
    </xf>
    <xf numFmtId="4" fontId="33" fillId="0" borderId="1" xfId="12" applyNumberFormat="1" applyFont="1" applyBorder="1" applyAlignment="1">
      <alignment horizontal="center" vertical="center"/>
    </xf>
    <xf numFmtId="4" fontId="33" fillId="0" borderId="2" xfId="12" applyNumberFormat="1" applyFont="1" applyBorder="1" applyAlignment="1">
      <alignment horizontal="center" vertical="center"/>
    </xf>
    <xf numFmtId="4" fontId="33" fillId="0" borderId="3" xfId="12" applyNumberFormat="1" applyFont="1" applyBorder="1" applyAlignment="1">
      <alignment horizontal="center" vertical="center"/>
    </xf>
    <xf numFmtId="44" fontId="33" fillId="15" borderId="1" xfId="22" applyFont="1" applyFill="1" applyBorder="1" applyAlignment="1" applyProtection="1">
      <alignment horizontal="center" vertical="center" wrapText="1"/>
    </xf>
    <xf numFmtId="44" fontId="33" fillId="15" borderId="3" xfId="22" applyFont="1" applyFill="1" applyBorder="1" applyAlignment="1" applyProtection="1">
      <alignment horizontal="center" vertical="center" wrapText="1"/>
    </xf>
    <xf numFmtId="44" fontId="33" fillId="0" borderId="1" xfId="22" applyFont="1" applyFill="1" applyBorder="1" applyAlignment="1" applyProtection="1">
      <alignment horizontal="center" vertical="center" wrapText="1"/>
    </xf>
    <xf numFmtId="44" fontId="33" fillId="0" borderId="3" xfId="22" applyFont="1" applyFill="1" applyBorder="1" applyAlignment="1" applyProtection="1">
      <alignment horizontal="center" vertical="center" wrapText="1"/>
    </xf>
    <xf numFmtId="44" fontId="33" fillId="15" borderId="2" xfId="22" applyFont="1" applyFill="1" applyBorder="1" applyAlignment="1" applyProtection="1">
      <alignment horizontal="center" vertical="center" wrapText="1"/>
    </xf>
    <xf numFmtId="3" fontId="33" fillId="0" borderId="1" xfId="26" applyNumberFormat="1" applyFont="1" applyBorder="1" applyAlignment="1">
      <alignment horizontal="left" vertical="center"/>
    </xf>
    <xf numFmtId="3" fontId="33" fillId="0" borderId="2" xfId="26" applyNumberFormat="1" applyFont="1" applyBorder="1" applyAlignment="1">
      <alignment horizontal="left" vertical="center"/>
    </xf>
    <xf numFmtId="3" fontId="33" fillId="0" borderId="3" xfId="26" applyNumberFormat="1" applyFont="1" applyBorder="1" applyAlignment="1">
      <alignment horizontal="left" vertical="center"/>
    </xf>
    <xf numFmtId="44" fontId="33" fillId="15" borderId="16" xfId="22" applyFont="1" applyFill="1" applyBorder="1" applyAlignment="1" applyProtection="1">
      <alignment horizontal="left" vertical="center" wrapText="1"/>
    </xf>
    <xf numFmtId="44" fontId="33" fillId="15" borderId="48" xfId="22" applyFont="1" applyFill="1" applyBorder="1" applyAlignment="1" applyProtection="1">
      <alignment horizontal="left" vertical="center" wrapText="1"/>
    </xf>
    <xf numFmtId="4" fontId="31" fillId="0" borderId="68" xfId="26" applyNumberFormat="1" applyFont="1" applyBorder="1" applyAlignment="1">
      <alignment horizontal="left" vertical="center" wrapText="1"/>
    </xf>
    <xf numFmtId="4" fontId="31" fillId="0" borderId="40" xfId="26" applyNumberFormat="1" applyFont="1" applyBorder="1" applyAlignment="1">
      <alignment horizontal="left" vertical="center" wrapText="1"/>
    </xf>
    <xf numFmtId="44" fontId="31" fillId="0" borderId="61" xfId="22" applyFont="1" applyFill="1" applyBorder="1" applyAlignment="1" applyProtection="1">
      <alignment horizontal="left" vertical="center" wrapText="1"/>
    </xf>
    <xf numFmtId="44" fontId="31" fillId="0" borderId="36" xfId="22" applyFont="1" applyFill="1" applyBorder="1" applyAlignment="1" applyProtection="1">
      <alignment horizontal="left" vertical="center" wrapText="1"/>
    </xf>
    <xf numFmtId="4" fontId="31" fillId="0" borderId="61" xfId="26" applyNumberFormat="1" applyFont="1" applyBorder="1" applyAlignment="1">
      <alignment horizontal="left" vertical="center" wrapText="1"/>
    </xf>
    <xf numFmtId="4" fontId="31" fillId="0" borderId="44" xfId="26" applyNumberFormat="1" applyFont="1" applyBorder="1" applyAlignment="1">
      <alignment horizontal="left" vertical="center" wrapText="1"/>
    </xf>
    <xf numFmtId="4" fontId="31" fillId="0" borderId="67" xfId="26" applyNumberFormat="1" applyFont="1" applyBorder="1" applyAlignment="1">
      <alignment horizontal="left" vertical="center" wrapText="1"/>
    </xf>
    <xf numFmtId="4" fontId="31" fillId="0" borderId="59" xfId="26" applyNumberFormat="1" applyFont="1" applyBorder="1" applyAlignment="1">
      <alignment horizontal="left" vertical="center" wrapText="1"/>
    </xf>
    <xf numFmtId="0" fontId="5" fillId="14" borderId="1" xfId="25" applyFont="1" applyFill="1" applyBorder="1" applyAlignment="1">
      <alignment horizontal="center" vertical="center" wrapText="1"/>
    </xf>
    <xf numFmtId="0" fontId="5" fillId="14" borderId="58" xfId="25" applyFont="1" applyFill="1" applyBorder="1" applyAlignment="1">
      <alignment horizontal="center" vertical="center" wrapText="1"/>
    </xf>
    <xf numFmtId="0" fontId="5" fillId="14" borderId="8" xfId="25" applyFont="1" applyFill="1" applyBorder="1" applyAlignment="1">
      <alignment horizontal="left" vertical="center" wrapText="1"/>
    </xf>
    <xf numFmtId="0" fontId="5" fillId="14" borderId="18" xfId="25" applyFont="1" applyFill="1" applyBorder="1" applyAlignment="1">
      <alignment horizontal="left" vertical="center" wrapText="1"/>
    </xf>
    <xf numFmtId="0" fontId="5" fillId="14" borderId="15" xfId="25" applyFont="1" applyFill="1" applyBorder="1" applyAlignment="1">
      <alignment horizontal="left" vertical="center" wrapText="1"/>
    </xf>
    <xf numFmtId="0" fontId="5" fillId="14" borderId="1" xfId="25" applyFont="1" applyFill="1" applyBorder="1" applyAlignment="1">
      <alignment horizontal="left" vertical="center" wrapText="1"/>
    </xf>
    <xf numFmtId="0" fontId="5" fillId="14" borderId="2" xfId="25" applyFont="1" applyFill="1" applyBorder="1" applyAlignment="1">
      <alignment horizontal="left" vertical="center" wrapText="1"/>
    </xf>
    <xf numFmtId="0" fontId="5" fillId="14" borderId="3" xfId="25" applyFont="1" applyFill="1" applyBorder="1" applyAlignment="1">
      <alignment horizontal="left" vertical="center" wrapText="1"/>
    </xf>
    <xf numFmtId="0" fontId="19" fillId="13" borderId="1" xfId="25" applyFont="1" applyFill="1" applyBorder="1" applyAlignment="1">
      <alignment horizontal="center" vertical="center" wrapText="1" shrinkToFit="1"/>
    </xf>
    <xf numFmtId="0" fontId="19" fillId="13" borderId="2" xfId="25" applyFont="1" applyFill="1" applyBorder="1" applyAlignment="1">
      <alignment horizontal="center" vertical="center" wrapText="1" shrinkToFit="1"/>
    </xf>
    <xf numFmtId="0" fontId="19" fillId="13" borderId="3" xfId="25" applyFont="1" applyFill="1" applyBorder="1" applyAlignment="1">
      <alignment horizontal="center" vertical="center" wrapText="1" shrinkToFit="1"/>
    </xf>
    <xf numFmtId="3" fontId="33" fillId="0" borderId="1" xfId="26" applyNumberFormat="1" applyFont="1" applyBorder="1" applyAlignment="1">
      <alignment horizontal="center" vertical="center"/>
    </xf>
    <xf numFmtId="3" fontId="33" fillId="0" borderId="2" xfId="26" applyNumberFormat="1" applyFont="1" applyBorder="1" applyAlignment="1">
      <alignment horizontal="center" vertical="center"/>
    </xf>
    <xf numFmtId="3" fontId="33" fillId="0" borderId="3" xfId="26" applyNumberFormat="1" applyFont="1" applyBorder="1" applyAlignment="1">
      <alignment horizontal="center" vertical="center"/>
    </xf>
    <xf numFmtId="4" fontId="33" fillId="0" borderId="1" xfId="12" applyNumberFormat="1" applyFont="1" applyBorder="1" applyAlignment="1">
      <alignment horizontal="center" vertical="center" wrapText="1"/>
    </xf>
    <xf numFmtId="4" fontId="33" fillId="0" borderId="2" xfId="12" applyNumberFormat="1" applyFont="1" applyBorder="1" applyAlignment="1">
      <alignment horizontal="center" vertical="center" wrapText="1"/>
    </xf>
    <xf numFmtId="4" fontId="33" fillId="0" borderId="3" xfId="12" applyNumberFormat="1" applyFont="1" applyBorder="1" applyAlignment="1">
      <alignment horizontal="center" vertical="center" wrapText="1"/>
    </xf>
    <xf numFmtId="4" fontId="38" fillId="0" borderId="11" xfId="12" applyNumberFormat="1" applyFont="1" applyBorder="1" applyAlignment="1">
      <alignment horizontal="center" vertical="center" wrapText="1"/>
    </xf>
    <xf numFmtId="4" fontId="38" fillId="0" borderId="24" xfId="12" applyNumberFormat="1" applyFont="1" applyBorder="1" applyAlignment="1">
      <alignment horizontal="center" vertical="center" wrapText="1"/>
    </xf>
    <xf numFmtId="4" fontId="38" fillId="0" borderId="23" xfId="12" applyNumberFormat="1" applyFont="1" applyBorder="1" applyAlignment="1">
      <alignment horizontal="center" vertical="center" wrapText="1"/>
    </xf>
    <xf numFmtId="44" fontId="38" fillId="0" borderId="16" xfId="22" applyFont="1" applyFill="1" applyBorder="1" applyAlignment="1" applyProtection="1">
      <alignment horizontal="center" vertical="center" wrapText="1"/>
    </xf>
    <xf numFmtId="44" fontId="38" fillId="0" borderId="48" xfId="22" applyFont="1" applyFill="1" applyBorder="1" applyAlignment="1" applyProtection="1">
      <alignment horizontal="center" vertical="center" wrapText="1"/>
    </xf>
    <xf numFmtId="4" fontId="38" fillId="0" borderId="1" xfId="12" applyNumberFormat="1" applyFont="1" applyBorder="1" applyAlignment="1">
      <alignment horizontal="center" vertical="center"/>
    </xf>
    <xf numFmtId="4" fontId="38" fillId="0" borderId="2" xfId="12" applyNumberFormat="1" applyFont="1" applyBorder="1" applyAlignment="1">
      <alignment horizontal="center" vertical="center"/>
    </xf>
    <xf numFmtId="4" fontId="38" fillId="0" borderId="3" xfId="12" applyNumberFormat="1" applyFont="1" applyBorder="1" applyAlignment="1">
      <alignment horizontal="center" vertical="center"/>
    </xf>
    <xf numFmtId="44" fontId="38" fillId="0" borderId="38" xfId="22" applyFont="1" applyFill="1" applyBorder="1" applyAlignment="1" applyProtection="1">
      <alignment horizontal="center" vertical="center" wrapText="1"/>
    </xf>
    <xf numFmtId="44" fontId="38" fillId="0" borderId="28" xfId="22" applyFont="1" applyFill="1" applyBorder="1" applyAlignment="1" applyProtection="1">
      <alignment horizontal="center" vertical="center" wrapText="1"/>
    </xf>
    <xf numFmtId="44" fontId="33" fillId="0" borderId="43" xfId="22" applyFont="1" applyFill="1" applyBorder="1" applyAlignment="1" applyProtection="1">
      <alignment horizontal="center" vertical="center" wrapText="1"/>
    </xf>
    <xf numFmtId="44" fontId="33" fillId="0" borderId="36" xfId="22" applyFont="1" applyFill="1" applyBorder="1" applyAlignment="1" applyProtection="1">
      <alignment horizontal="center" vertical="center" wrapText="1"/>
    </xf>
    <xf numFmtId="4" fontId="31" fillId="5" borderId="71" xfId="12" applyNumberFormat="1" applyFont="1" applyFill="1" applyBorder="1" applyAlignment="1">
      <alignment horizontal="left" vertical="center" wrapText="1"/>
    </xf>
    <xf numFmtId="4" fontId="31" fillId="5" borderId="58" xfId="12" applyNumberFormat="1" applyFont="1" applyFill="1" applyBorder="1" applyAlignment="1">
      <alignment horizontal="left" vertical="center" wrapText="1"/>
    </xf>
    <xf numFmtId="44" fontId="33" fillId="15" borderId="71" xfId="22" applyFont="1" applyFill="1" applyBorder="1" applyAlignment="1" applyProtection="1">
      <alignment horizontal="center" vertical="center"/>
    </xf>
    <xf numFmtId="44" fontId="33" fillId="15" borderId="3" xfId="22" applyFont="1" applyFill="1" applyBorder="1" applyAlignment="1" applyProtection="1">
      <alignment horizontal="center" vertical="center"/>
    </xf>
    <xf numFmtId="3" fontId="33" fillId="0" borderId="1" xfId="26" applyNumberFormat="1" applyFont="1" applyBorder="1" applyAlignment="1">
      <alignment vertical="center"/>
    </xf>
    <xf numFmtId="3" fontId="33" fillId="0" borderId="2" xfId="26" applyNumberFormat="1" applyFont="1" applyBorder="1" applyAlignment="1">
      <alignment vertical="center"/>
    </xf>
    <xf numFmtId="3" fontId="33" fillId="0" borderId="3" xfId="26" applyNumberFormat="1" applyFont="1" applyBorder="1" applyAlignment="1">
      <alignment vertical="center"/>
    </xf>
    <xf numFmtId="44" fontId="33" fillId="15" borderId="1" xfId="22" applyFont="1" applyFill="1" applyBorder="1" applyAlignment="1" applyProtection="1">
      <alignment horizontal="center" vertical="center"/>
    </xf>
    <xf numFmtId="44" fontId="31" fillId="0" borderId="68" xfId="22" applyFont="1" applyFill="1" applyBorder="1" applyAlignment="1" applyProtection="1">
      <alignment horizontal="left" vertical="center" wrapText="1"/>
    </xf>
    <xf numFmtId="44" fontId="31" fillId="0" borderId="48" xfId="22" applyFont="1" applyFill="1" applyBorder="1" applyAlignment="1" applyProtection="1">
      <alignment horizontal="left" vertical="center" wrapText="1"/>
    </xf>
    <xf numFmtId="44" fontId="31" fillId="0" borderId="61" xfId="22" applyFont="1" applyFill="1" applyBorder="1" applyAlignment="1" applyProtection="1">
      <alignment horizontal="center" vertical="center" wrapText="1"/>
    </xf>
    <xf numFmtId="44" fontId="31" fillId="0" borderId="36" xfId="22" applyFont="1" applyFill="1" applyBorder="1" applyAlignment="1" applyProtection="1">
      <alignment horizontal="center" vertical="center" wrapText="1"/>
    </xf>
    <xf numFmtId="4" fontId="31" fillId="3" borderId="61" xfId="26" applyNumberFormat="1" applyFont="1" applyFill="1" applyBorder="1" applyAlignment="1">
      <alignment horizontal="left" vertical="center" wrapText="1"/>
    </xf>
    <xf numFmtId="4" fontId="31" fillId="3" borderId="44" xfId="26" applyNumberFormat="1" applyFont="1" applyFill="1" applyBorder="1" applyAlignment="1">
      <alignment horizontal="left" vertical="center" wrapText="1"/>
    </xf>
    <xf numFmtId="44" fontId="31" fillId="0" borderId="67" xfId="22" applyFont="1" applyFill="1" applyBorder="1" applyAlignment="1" applyProtection="1">
      <alignment horizontal="left" vertical="center" wrapText="1"/>
    </xf>
    <xf numFmtId="44" fontId="31" fillId="0" borderId="28" xfId="22" applyFont="1" applyFill="1" applyBorder="1" applyAlignment="1" applyProtection="1">
      <alignment horizontal="left" vertical="center" wrapText="1"/>
    </xf>
    <xf numFmtId="44" fontId="31" fillId="0" borderId="67" xfId="22" applyFont="1" applyFill="1" applyBorder="1" applyAlignment="1" applyProtection="1">
      <alignment horizontal="center" vertical="center" wrapText="1"/>
    </xf>
    <xf numFmtId="44" fontId="31" fillId="0" borderId="28" xfId="22" applyFont="1" applyFill="1" applyBorder="1" applyAlignment="1" applyProtection="1">
      <alignment horizontal="center" vertical="center" wrapText="1"/>
    </xf>
    <xf numFmtId="0" fontId="5" fillId="14" borderId="71" xfId="25" applyFont="1" applyFill="1" applyBorder="1" applyAlignment="1">
      <alignment horizontal="left" vertical="center" wrapText="1"/>
    </xf>
    <xf numFmtId="44" fontId="31" fillId="0" borderId="68" xfId="22" applyFont="1" applyFill="1" applyBorder="1" applyAlignment="1" applyProtection="1">
      <alignment horizontal="center" vertical="center" wrapText="1"/>
    </xf>
    <xf numFmtId="44" fontId="31" fillId="0" borderId="48" xfId="22" applyFont="1" applyFill="1" applyBorder="1" applyAlignment="1" applyProtection="1">
      <alignment horizontal="center" vertical="center" wrapText="1"/>
    </xf>
    <xf numFmtId="3" fontId="33" fillId="0" borderId="16" xfId="26" applyNumberFormat="1" applyFont="1" applyBorder="1" applyAlignment="1">
      <alignment vertical="center"/>
    </xf>
    <xf numFmtId="3" fontId="33" fillId="0" borderId="41" xfId="26" applyNumberFormat="1" applyFont="1" applyBorder="1" applyAlignment="1">
      <alignment vertical="center"/>
    </xf>
    <xf numFmtId="3" fontId="33" fillId="0" borderId="48" xfId="26" applyNumberFormat="1" applyFont="1" applyBorder="1" applyAlignment="1">
      <alignment vertical="center"/>
    </xf>
    <xf numFmtId="44" fontId="33" fillId="15" borderId="16" xfId="22" applyFont="1" applyFill="1" applyBorder="1" applyAlignment="1" applyProtection="1">
      <alignment horizontal="center" vertical="center"/>
    </xf>
    <xf numFmtId="44" fontId="33" fillId="15" borderId="48" xfId="22" applyFont="1" applyFill="1" applyBorder="1" applyAlignment="1" applyProtection="1">
      <alignment horizontal="center" vertical="center"/>
    </xf>
    <xf numFmtId="44" fontId="31" fillId="0" borderId="41" xfId="22" applyFont="1" applyFill="1" applyBorder="1" applyAlignment="1" applyProtection="1">
      <alignment horizontal="center" vertical="center" wrapText="1"/>
    </xf>
    <xf numFmtId="44" fontId="31" fillId="0" borderId="42" xfId="22" applyFont="1" applyFill="1" applyBorder="1" applyAlignment="1" applyProtection="1">
      <alignment horizontal="center" vertical="center" wrapText="1"/>
    </xf>
    <xf numFmtId="44" fontId="31" fillId="0" borderId="37" xfId="22" applyFont="1" applyFill="1" applyBorder="1" applyAlignment="1" applyProtection="1">
      <alignment horizontal="center" vertical="center" wrapText="1"/>
    </xf>
    <xf numFmtId="0" fontId="5" fillId="14" borderId="34" xfId="25" applyFont="1" applyFill="1" applyBorder="1" applyAlignment="1">
      <alignment horizontal="left" vertical="center" wrapText="1"/>
    </xf>
    <xf numFmtId="0" fontId="12" fillId="0" borderId="67" xfId="25" applyFont="1" applyBorder="1" applyAlignment="1">
      <alignment horizontal="center" vertical="center" wrapText="1"/>
    </xf>
    <xf numFmtId="0" fontId="12" fillId="0" borderId="59" xfId="25" applyFont="1" applyBorder="1" applyAlignment="1">
      <alignment horizontal="center" vertical="center" wrapText="1"/>
    </xf>
    <xf numFmtId="0" fontId="12" fillId="0" borderId="8" xfId="25" applyFont="1" applyBorder="1" applyAlignment="1">
      <alignment horizontal="center" vertical="center"/>
    </xf>
    <xf numFmtId="0" fontId="12" fillId="0" borderId="66" xfId="25" applyFont="1" applyBorder="1" applyAlignment="1">
      <alignment horizontal="center" vertical="center"/>
    </xf>
    <xf numFmtId="0" fontId="12" fillId="0" borderId="5" xfId="25" applyFont="1" applyBorder="1" applyAlignment="1">
      <alignment horizontal="center" vertical="center"/>
    </xf>
    <xf numFmtId="0" fontId="12" fillId="0" borderId="57" xfId="25" applyFont="1" applyBorder="1" applyAlignment="1">
      <alignment horizontal="center" vertical="center"/>
    </xf>
    <xf numFmtId="0" fontId="12" fillId="0" borderId="12" xfId="25" applyFont="1" applyBorder="1" applyAlignment="1">
      <alignment horizontal="center" vertical="center"/>
    </xf>
    <xf numFmtId="0" fontId="12" fillId="0" borderId="56" xfId="25" applyFont="1" applyBorder="1" applyAlignment="1">
      <alignment horizontal="center" vertical="center"/>
    </xf>
    <xf numFmtId="0" fontId="12" fillId="0" borderId="7" xfId="25" applyFont="1" applyBorder="1" applyAlignment="1">
      <alignment horizontal="center" vertical="center"/>
    </xf>
    <xf numFmtId="0" fontId="12" fillId="0" borderId="6" xfId="25" applyFont="1" applyBorder="1" applyAlignment="1">
      <alignment horizontal="center" vertical="center"/>
    </xf>
    <xf numFmtId="0" fontId="12" fillId="0" borderId="13" xfId="25" applyFont="1" applyBorder="1" applyAlignment="1">
      <alignment horizontal="center" vertical="center"/>
    </xf>
    <xf numFmtId="182" fontId="12" fillId="0" borderId="7" xfId="25" applyNumberFormat="1" applyFont="1" applyBorder="1" applyAlignment="1">
      <alignment horizontal="center" vertical="center" wrapText="1"/>
    </xf>
    <xf numFmtId="182" fontId="12" fillId="0" borderId="6" xfId="25" applyNumberFormat="1" applyFont="1" applyBorder="1" applyAlignment="1">
      <alignment horizontal="center" vertical="center" wrapText="1"/>
    </xf>
    <xf numFmtId="182" fontId="12" fillId="0" borderId="13" xfId="25" applyNumberFormat="1" applyFont="1" applyBorder="1" applyAlignment="1">
      <alignment horizontal="center" vertical="center" wrapText="1"/>
    </xf>
    <xf numFmtId="44" fontId="12" fillId="0" borderId="7" xfId="22" applyFont="1" applyFill="1" applyBorder="1" applyAlignment="1">
      <alignment horizontal="center" vertical="center" wrapText="1"/>
    </xf>
    <xf numFmtId="44" fontId="12" fillId="0" borderId="6" xfId="22" applyFont="1" applyFill="1" applyBorder="1" applyAlignment="1">
      <alignment horizontal="center" vertical="center" wrapText="1"/>
    </xf>
    <xf numFmtId="44" fontId="12" fillId="0" borderId="13" xfId="22" applyFont="1" applyFill="1" applyBorder="1" applyAlignment="1">
      <alignment horizontal="center" vertical="center" wrapText="1"/>
    </xf>
    <xf numFmtId="44" fontId="12" fillId="0" borderId="8" xfId="22" applyFont="1" applyBorder="1" applyAlignment="1">
      <alignment horizontal="center" vertical="center"/>
    </xf>
    <xf numFmtId="44" fontId="12" fillId="0" borderId="15" xfId="22" applyFont="1" applyBorder="1" applyAlignment="1">
      <alignment horizontal="center" vertical="center"/>
    </xf>
    <xf numFmtId="44" fontId="12" fillId="0" borderId="5" xfId="22" applyFont="1" applyBorder="1" applyAlignment="1">
      <alignment horizontal="center" vertical="center"/>
    </xf>
    <xf numFmtId="44" fontId="12" fillId="0" borderId="25" xfId="22" applyFont="1" applyBorder="1" applyAlignment="1">
      <alignment horizontal="center" vertical="center"/>
    </xf>
    <xf numFmtId="44" fontId="12" fillId="0" borderId="12" xfId="22" applyFont="1" applyBorder="1" applyAlignment="1">
      <alignment horizontal="center" vertical="center"/>
    </xf>
    <xf numFmtId="44" fontId="12" fillId="0" borderId="23" xfId="22" applyFont="1" applyBorder="1" applyAlignment="1">
      <alignment horizontal="center" vertical="center"/>
    </xf>
    <xf numFmtId="0" fontId="11" fillId="0" borderId="20" xfId="25" applyFont="1" applyBorder="1" applyAlignment="1">
      <alignment horizontal="center" vertical="center" wrapText="1"/>
    </xf>
    <xf numFmtId="0" fontId="11" fillId="0" borderId="13" xfId="25" applyFont="1" applyBorder="1" applyAlignment="1">
      <alignment horizontal="center" vertical="center" wrapText="1"/>
    </xf>
    <xf numFmtId="0" fontId="12" fillId="0" borderId="69" xfId="25" applyFont="1" applyBorder="1" applyAlignment="1">
      <alignment horizontal="center" vertical="center" wrapText="1"/>
    </xf>
    <xf numFmtId="0" fontId="12" fillId="0" borderId="65" xfId="25" applyFont="1" applyBorder="1" applyAlignment="1">
      <alignment horizontal="center" vertical="center" wrapText="1"/>
    </xf>
    <xf numFmtId="0" fontId="12" fillId="0" borderId="70" xfId="25" applyFont="1" applyBorder="1" applyAlignment="1">
      <alignment horizontal="center" vertical="center" wrapText="1"/>
    </xf>
    <xf numFmtId="0" fontId="12" fillId="0" borderId="7" xfId="25" applyFont="1" applyBorder="1" applyAlignment="1">
      <alignment horizontal="center" vertical="center" wrapText="1"/>
    </xf>
    <xf numFmtId="0" fontId="12" fillId="0" borderId="6" xfId="25" applyFont="1" applyBorder="1" applyAlignment="1">
      <alignment horizontal="center" vertical="center" wrapText="1"/>
    </xf>
    <xf numFmtId="0" fontId="12" fillId="0" borderId="13" xfId="25" applyFont="1" applyBorder="1" applyAlignment="1">
      <alignment horizontal="center" vertical="center" wrapText="1"/>
    </xf>
    <xf numFmtId="0" fontId="26" fillId="12" borderId="68" xfId="25" applyFont="1" applyFill="1" applyBorder="1" applyAlignment="1">
      <alignment horizontal="center" vertical="center" wrapText="1" shrinkToFit="1"/>
    </xf>
    <xf numFmtId="0" fontId="26" fillId="12" borderId="40" xfId="25" applyFont="1" applyFill="1" applyBorder="1" applyAlignment="1">
      <alignment horizontal="center" vertical="center" wrapText="1" shrinkToFit="1"/>
    </xf>
    <xf numFmtId="44" fontId="26" fillId="12" borderId="68" xfId="22" applyFont="1" applyFill="1" applyBorder="1" applyAlignment="1">
      <alignment horizontal="center" vertical="center" wrapText="1" shrinkToFit="1"/>
    </xf>
    <xf numFmtId="44" fontId="26" fillId="12" borderId="48" xfId="22" applyFont="1" applyFill="1" applyBorder="1" applyAlignment="1">
      <alignment horizontal="center" vertical="center" wrapText="1" shrinkToFit="1"/>
    </xf>
    <xf numFmtId="0" fontId="26" fillId="12" borderId="16" xfId="25" applyFont="1" applyFill="1" applyBorder="1" applyAlignment="1">
      <alignment horizontal="center" vertical="center" wrapText="1" shrinkToFit="1"/>
    </xf>
    <xf numFmtId="0" fontId="26" fillId="12" borderId="41" xfId="25" applyFont="1" applyFill="1" applyBorder="1" applyAlignment="1">
      <alignment horizontal="center" vertical="center" wrapText="1" shrinkToFit="1"/>
    </xf>
    <xf numFmtId="0" fontId="7" fillId="12" borderId="67" xfId="25" applyFont="1" applyFill="1" applyBorder="1" applyAlignment="1">
      <alignment horizontal="center" vertical="center" wrapText="1" shrinkToFit="1"/>
    </xf>
    <xf numFmtId="0" fontId="7" fillId="12" borderId="59" xfId="25" applyFont="1" applyFill="1" applyBorder="1" applyAlignment="1">
      <alignment horizontal="center" vertical="center" wrapText="1" shrinkToFit="1"/>
    </xf>
    <xf numFmtId="44" fontId="7" fillId="12" borderId="67" xfId="22" applyFont="1" applyFill="1" applyBorder="1" applyAlignment="1">
      <alignment horizontal="center" vertical="center" wrapText="1" shrinkToFit="1"/>
    </xf>
    <xf numFmtId="44" fontId="7" fillId="12" borderId="28" xfId="22" applyFont="1" applyFill="1" applyBorder="1" applyAlignment="1">
      <alignment horizontal="center" vertical="center" wrapText="1" shrinkToFit="1"/>
    </xf>
    <xf numFmtId="0" fontId="7" fillId="12" borderId="38" xfId="25" applyFont="1" applyFill="1" applyBorder="1" applyAlignment="1">
      <alignment horizontal="center" vertical="center" wrapText="1" shrinkToFit="1"/>
    </xf>
    <xf numFmtId="0" fontId="7" fillId="12" borderId="37" xfId="25" applyFont="1" applyFill="1" applyBorder="1" applyAlignment="1">
      <alignment horizontal="center" vertical="center" wrapText="1" shrinkToFit="1"/>
    </xf>
    <xf numFmtId="0" fontId="25" fillId="0" borderId="1" xfId="24" applyFont="1" applyBorder="1" applyAlignment="1">
      <alignment horizontal="center"/>
    </xf>
    <xf numFmtId="0" fontId="25" fillId="0" borderId="2" xfId="24" applyFont="1" applyBorder="1" applyAlignment="1">
      <alignment horizontal="center"/>
    </xf>
    <xf numFmtId="0" fontId="25" fillId="0" borderId="3" xfId="24" applyFont="1" applyBorder="1" applyAlignment="1">
      <alignment horizontal="center"/>
    </xf>
    <xf numFmtId="0" fontId="5" fillId="0" borderId="4" xfId="23" applyFont="1" applyBorder="1" applyAlignment="1">
      <alignment horizontal="center" vertical="center"/>
    </xf>
    <xf numFmtId="0" fontId="5" fillId="0" borderId="0" xfId="23" applyFont="1" applyAlignment="1">
      <alignment horizontal="center" vertical="center"/>
    </xf>
    <xf numFmtId="0" fontId="5" fillId="0" borderId="25" xfId="23" applyFont="1" applyBorder="1" applyAlignment="1">
      <alignment horizontal="center" vertical="center"/>
    </xf>
    <xf numFmtId="0" fontId="5" fillId="0" borderId="4" xfId="23" applyFont="1" applyBorder="1" applyAlignment="1">
      <alignment horizontal="center" vertical="center" wrapText="1"/>
    </xf>
    <xf numFmtId="0" fontId="5" fillId="0" borderId="0" xfId="23" applyFont="1" applyAlignment="1">
      <alignment horizontal="center" vertical="center" wrapText="1"/>
    </xf>
    <xf numFmtId="0" fontId="5" fillId="0" borderId="25" xfId="23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5" fillId="0" borderId="34" xfId="23" applyFont="1" applyBorder="1" applyAlignment="1">
      <alignment horizontal="center" vertical="center"/>
    </xf>
    <xf numFmtId="0" fontId="5" fillId="0" borderId="18" xfId="23" applyFont="1" applyBorder="1" applyAlignment="1">
      <alignment horizontal="center" vertical="center"/>
    </xf>
    <xf numFmtId="0" fontId="5" fillId="0" borderId="15" xfId="23" applyFont="1" applyBorder="1" applyAlignment="1">
      <alignment horizontal="center" vertical="center"/>
    </xf>
    <xf numFmtId="0" fontId="20" fillId="3" borderId="0" xfId="3" applyFont="1" applyFill="1" applyAlignment="1">
      <alignment horizontal="center" vertical="center" wrapText="1"/>
    </xf>
    <xf numFmtId="0" fontId="15" fillId="3" borderId="34" xfId="3" applyFont="1" applyFill="1" applyBorder="1" applyAlignment="1">
      <alignment horizontal="center" vertical="center"/>
    </xf>
    <xf numFmtId="0" fontId="15" fillId="3" borderId="18" xfId="3" applyFont="1" applyFill="1" applyBorder="1" applyAlignment="1">
      <alignment horizontal="center" vertical="center"/>
    </xf>
    <xf numFmtId="167" fontId="15" fillId="3" borderId="18" xfId="6" applyFont="1" applyFill="1" applyBorder="1" applyAlignment="1">
      <alignment horizontal="center"/>
    </xf>
    <xf numFmtId="167" fontId="15" fillId="3" borderId="15" xfId="6" applyFont="1" applyFill="1" applyBorder="1" applyAlignment="1">
      <alignment horizontal="center"/>
    </xf>
    <xf numFmtId="0" fontId="21" fillId="2" borderId="9" xfId="3" applyFont="1" applyFill="1" applyBorder="1" applyAlignment="1">
      <alignment horizontal="center" vertical="center" wrapText="1"/>
    </xf>
    <xf numFmtId="0" fontId="21" fillId="2" borderId="55" xfId="3" applyFont="1" applyFill="1" applyBorder="1" applyAlignment="1">
      <alignment horizontal="center" vertical="center" wrapText="1"/>
    </xf>
    <xf numFmtId="0" fontId="17" fillId="3" borderId="16" xfId="3" applyFont="1" applyFill="1" applyBorder="1" applyAlignment="1">
      <alignment horizontal="right" vertical="center"/>
    </xf>
    <xf numFmtId="0" fontId="17" fillId="3" borderId="41" xfId="3" applyFont="1" applyFill="1" applyBorder="1" applyAlignment="1">
      <alignment horizontal="right" vertical="center"/>
    </xf>
    <xf numFmtId="0" fontId="17" fillId="3" borderId="40" xfId="3" applyFont="1" applyFill="1" applyBorder="1" applyAlignment="1">
      <alignment horizontal="right" vertical="center"/>
    </xf>
    <xf numFmtId="0" fontId="21" fillId="2" borderId="51" xfId="3" applyFont="1" applyFill="1" applyBorder="1" applyAlignment="1">
      <alignment horizontal="center" vertical="center" wrapText="1"/>
    </xf>
    <xf numFmtId="0" fontId="21" fillId="2" borderId="27" xfId="3" applyFont="1" applyFill="1" applyBorder="1" applyAlignment="1">
      <alignment horizontal="center" vertical="center" wrapText="1"/>
    </xf>
    <xf numFmtId="0" fontId="21" fillId="2" borderId="35" xfId="3" applyFont="1" applyFill="1" applyBorder="1" applyAlignment="1">
      <alignment horizontal="center" vertical="center" wrapText="1"/>
    </xf>
    <xf numFmtId="0" fontId="21" fillId="2" borderId="31" xfId="3" applyFont="1" applyFill="1" applyBorder="1" applyAlignment="1">
      <alignment horizontal="center" vertical="center"/>
    </xf>
    <xf numFmtId="0" fontId="21" fillId="2" borderId="17" xfId="3" applyFont="1" applyFill="1" applyBorder="1" applyAlignment="1">
      <alignment horizontal="center" vertical="center"/>
    </xf>
    <xf numFmtId="0" fontId="21" fillId="2" borderId="21" xfId="3" applyFont="1" applyFill="1" applyBorder="1" applyAlignment="1">
      <alignment horizontal="center" vertical="center"/>
    </xf>
    <xf numFmtId="0" fontId="21" fillId="2" borderId="7" xfId="3" applyFont="1" applyFill="1" applyBorder="1" applyAlignment="1">
      <alignment horizontal="center" vertical="center" wrapText="1"/>
    </xf>
    <xf numFmtId="0" fontId="21" fillId="2" borderId="60" xfId="3" applyFont="1" applyFill="1" applyBorder="1" applyAlignment="1">
      <alignment horizontal="center" vertical="center" wrapText="1"/>
    </xf>
    <xf numFmtId="0" fontId="17" fillId="3" borderId="43" xfId="3" applyFont="1" applyFill="1" applyBorder="1" applyAlignment="1">
      <alignment horizontal="right" vertical="center"/>
    </xf>
    <xf numFmtId="0" fontId="17" fillId="3" borderId="42" xfId="3" applyFont="1" applyFill="1" applyBorder="1" applyAlignment="1">
      <alignment horizontal="right" vertical="center"/>
    </xf>
    <xf numFmtId="0" fontId="17" fillId="3" borderId="44" xfId="3" applyFont="1" applyFill="1" applyBorder="1" applyAlignment="1">
      <alignment horizontal="right" vertical="center"/>
    </xf>
    <xf numFmtId="1" fontId="23" fillId="0" borderId="0" xfId="3" applyNumberFormat="1" applyFont="1" applyAlignment="1">
      <alignment horizontal="center" vertical="center" wrapText="1"/>
    </xf>
    <xf numFmtId="1" fontId="40" fillId="0" borderId="0" xfId="1" applyNumberFormat="1" applyFont="1" applyAlignment="1">
      <alignment horizontal="center" vertical="center" wrapText="1"/>
    </xf>
    <xf numFmtId="0" fontId="17" fillId="0" borderId="0" xfId="3" applyFont="1" applyAlignment="1">
      <alignment horizontal="center" vertical="center" wrapText="1"/>
    </xf>
    <xf numFmtId="0" fontId="21" fillId="10" borderId="34" xfId="3" applyFont="1" applyFill="1" applyBorder="1" applyAlignment="1">
      <alignment horizontal="center" vertical="center" wrapText="1"/>
    </xf>
    <xf numFmtId="0" fontId="21" fillId="10" borderId="4" xfId="3" applyFont="1" applyFill="1" applyBorder="1" applyAlignment="1">
      <alignment horizontal="center" vertical="center" wrapText="1"/>
    </xf>
    <xf numFmtId="0" fontId="21" fillId="2" borderId="38" xfId="3" applyFont="1" applyFill="1" applyBorder="1" applyAlignment="1">
      <alignment horizontal="center" vertical="center" wrapText="1"/>
    </xf>
    <xf numFmtId="0" fontId="21" fillId="2" borderId="37" xfId="3" applyFont="1" applyFill="1" applyBorder="1" applyAlignment="1">
      <alignment horizontal="center" vertical="center" wrapText="1"/>
    </xf>
    <xf numFmtId="0" fontId="17" fillId="0" borderId="42" xfId="3" applyFont="1" applyBorder="1" applyAlignment="1">
      <alignment horizontal="center" vertical="center"/>
    </xf>
    <xf numFmtId="172" fontId="22" fillId="9" borderId="4" xfId="3" applyNumberFormat="1" applyFont="1" applyFill="1" applyBorder="1" applyAlignment="1">
      <alignment horizontal="center" vertical="center"/>
    </xf>
    <xf numFmtId="172" fontId="22" fillId="9" borderId="11" xfId="3" applyNumberFormat="1" applyFont="1" applyFill="1" applyBorder="1" applyAlignment="1">
      <alignment horizontal="center" vertical="center"/>
    </xf>
    <xf numFmtId="0" fontId="17" fillId="0" borderId="41" xfId="3" applyFont="1" applyBorder="1" applyAlignment="1">
      <alignment horizontal="center" vertical="center"/>
    </xf>
    <xf numFmtId="0" fontId="17" fillId="3" borderId="41" xfId="3" applyFont="1" applyFill="1" applyBorder="1" applyAlignment="1">
      <alignment horizontal="center" vertical="center"/>
    </xf>
    <xf numFmtId="0" fontId="17" fillId="3" borderId="48" xfId="3" applyFont="1" applyFill="1" applyBorder="1" applyAlignment="1">
      <alignment horizontal="center" vertical="center"/>
    </xf>
    <xf numFmtId="0" fontId="21" fillId="2" borderId="29" xfId="3" applyFont="1" applyFill="1" applyBorder="1" applyAlignment="1">
      <alignment horizontal="center" vertical="center" wrapText="1"/>
    </xf>
    <xf numFmtId="0" fontId="21" fillId="2" borderId="32" xfId="3" applyFont="1" applyFill="1" applyBorder="1" applyAlignment="1">
      <alignment horizontal="center" vertical="center" wrapText="1"/>
    </xf>
    <xf numFmtId="0" fontId="21" fillId="2" borderId="47" xfId="3" applyFont="1" applyFill="1" applyBorder="1" applyAlignment="1">
      <alignment horizontal="center" vertical="center" wrapText="1"/>
    </xf>
    <xf numFmtId="0" fontId="21" fillId="2" borderId="38" xfId="3" applyFont="1" applyFill="1" applyBorder="1" applyAlignment="1">
      <alignment horizontal="left" vertical="center" wrapText="1"/>
    </xf>
    <xf numFmtId="0" fontId="21" fillId="2" borderId="37" xfId="3" applyFont="1" applyFill="1" applyBorder="1" applyAlignment="1">
      <alignment horizontal="left" vertical="center" wrapText="1"/>
    </xf>
    <xf numFmtId="0" fontId="21" fillId="2" borderId="28" xfId="3" applyFont="1" applyFill="1" applyBorder="1" applyAlignment="1">
      <alignment horizontal="left" vertical="center" wrapText="1"/>
    </xf>
    <xf numFmtId="0" fontId="12" fillId="2" borderId="79" xfId="3" applyFont="1" applyFill="1" applyBorder="1" applyAlignment="1">
      <alignment horizontal="center" vertical="center" wrapText="1"/>
    </xf>
    <xf numFmtId="0" fontId="12" fillId="2" borderId="33" xfId="3" applyFont="1" applyFill="1" applyBorder="1" applyAlignment="1">
      <alignment horizontal="center" vertical="center" wrapText="1"/>
    </xf>
    <xf numFmtId="0" fontId="12" fillId="2" borderId="80" xfId="3" applyFont="1" applyFill="1" applyBorder="1" applyAlignment="1">
      <alignment horizontal="center" vertical="center" wrapText="1"/>
    </xf>
    <xf numFmtId="0" fontId="12" fillId="0" borderId="0" xfId="3" applyFont="1" applyAlignment="1">
      <alignment horizontal="center" vertical="center"/>
    </xf>
    <xf numFmtId="1" fontId="12" fillId="0" borderId="0" xfId="3" applyNumberFormat="1" applyFont="1" applyAlignment="1">
      <alignment horizontal="center" vertical="center" wrapText="1"/>
    </xf>
    <xf numFmtId="0" fontId="12" fillId="2" borderId="51" xfId="3" applyFont="1" applyFill="1" applyBorder="1" applyAlignment="1">
      <alignment horizontal="center" vertical="center" wrapText="1"/>
    </xf>
    <xf numFmtId="0" fontId="12" fillId="2" borderId="27" xfId="3" applyFont="1" applyFill="1" applyBorder="1" applyAlignment="1">
      <alignment horizontal="center" vertical="center" wrapText="1"/>
    </xf>
    <xf numFmtId="0" fontId="12" fillId="2" borderId="35" xfId="3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center" vertical="center" wrapText="1"/>
    </xf>
    <xf numFmtId="0" fontId="12" fillId="2" borderId="2" xfId="3" applyFont="1" applyFill="1" applyBorder="1" applyAlignment="1">
      <alignment horizontal="center" vertical="center" wrapText="1"/>
    </xf>
    <xf numFmtId="0" fontId="12" fillId="2" borderId="3" xfId="3" applyFont="1" applyFill="1" applyBorder="1" applyAlignment="1">
      <alignment horizontal="center" vertical="center" wrapText="1"/>
    </xf>
    <xf numFmtId="0" fontId="12" fillId="11" borderId="91" xfId="0" applyFont="1" applyFill="1" applyBorder="1" applyAlignment="1" applyProtection="1">
      <alignment horizontal="center" vertical="center"/>
      <protection hidden="1"/>
    </xf>
    <xf numFmtId="0" fontId="12" fillId="11" borderId="92" xfId="0" applyFont="1" applyFill="1" applyBorder="1" applyAlignment="1" applyProtection="1">
      <alignment horizontal="center" vertical="center"/>
      <protection hidden="1"/>
    </xf>
    <xf numFmtId="0" fontId="12" fillId="11" borderId="93" xfId="0" applyFont="1" applyFill="1" applyBorder="1" applyAlignment="1" applyProtection="1">
      <alignment horizontal="center" vertical="center"/>
      <protection hidden="1"/>
    </xf>
    <xf numFmtId="0" fontId="12" fillId="11" borderId="113" xfId="0" applyFont="1" applyFill="1" applyBorder="1" applyAlignment="1" applyProtection="1">
      <alignment horizontal="center" vertical="center"/>
      <protection hidden="1"/>
    </xf>
    <xf numFmtId="0" fontId="12" fillId="11" borderId="22" xfId="0" applyFont="1" applyFill="1" applyBorder="1" applyAlignment="1" applyProtection="1">
      <alignment horizontal="center" vertical="center"/>
      <protection hidden="1"/>
    </xf>
    <xf numFmtId="0" fontId="12" fillId="11" borderId="114" xfId="0" applyFont="1" applyFill="1" applyBorder="1" applyAlignment="1" applyProtection="1">
      <alignment horizontal="center" vertical="center"/>
      <protection hidden="1"/>
    </xf>
    <xf numFmtId="0" fontId="12" fillId="2" borderId="54" xfId="3" applyFont="1" applyFill="1" applyBorder="1" applyAlignment="1">
      <alignment horizontal="center" vertical="center" wrapText="1"/>
    </xf>
  </cellXfs>
  <cellStyles count="33">
    <cellStyle name="Hipervínculo 2 2" xfId="27" xr:uid="{96BEAD2D-1B66-40A7-B012-0B3244F7254D}"/>
    <cellStyle name="Millares [0] 2" xfId="6" xr:uid="{33C6448C-23E6-4802-A807-0EDA37B8396D}"/>
    <cellStyle name="Millares 10 2" xfId="4" xr:uid="{1928A680-B52E-4851-AC8E-BB840C01F30B}"/>
    <cellStyle name="Millares 2" xfId="21" xr:uid="{8AC61061-689B-4125-9955-C6F89414ED34}"/>
    <cellStyle name="Millares 2 2 2" xfId="14" xr:uid="{A1732747-F824-4474-9AB6-BC51B0F1A1B8}"/>
    <cellStyle name="Millares 5" xfId="5" xr:uid="{C90114C7-20F4-429F-A7FD-5323C61E22CF}"/>
    <cellStyle name="Millares_PR13+654 2" xfId="28" xr:uid="{630BE1D3-A773-44B7-806D-457455248229}"/>
    <cellStyle name="Millares_PtosLicitacionesSRTaño03" xfId="8" xr:uid="{D6555612-6B33-48EC-9817-A81913815E9A}"/>
    <cellStyle name="Moneda" xfId="22" builtinId="4"/>
    <cellStyle name="Moneda 2" xfId="15" xr:uid="{CD9E0553-65F7-457D-BC4D-555B73821517}"/>
    <cellStyle name="Moneda 2 2 2 2 2" xfId="19" xr:uid="{175F6BF3-4D12-4B26-8FA8-629CA204FC92}"/>
    <cellStyle name="Moneda 3" xfId="7" xr:uid="{1C8828DE-1CCE-4C0F-9EE6-0EEE61081791}"/>
    <cellStyle name="Moneda 4" xfId="16" xr:uid="{855E09DC-12AA-4282-9942-1BC6F2A29988}"/>
    <cellStyle name="Normal" xfId="0" builtinId="0"/>
    <cellStyle name="Normal 14 2" xfId="26" xr:uid="{634B90FA-3049-472F-88BC-CC45DADD8952}"/>
    <cellStyle name="Normal 19" xfId="30" xr:uid="{EE0D7576-EF04-4A1E-87A0-F1389A5FA4AC}"/>
    <cellStyle name="Normal 2" xfId="1" xr:uid="{00000000-0005-0000-0000-000001000000}"/>
    <cellStyle name="Normal 2 10 2 2" xfId="12" xr:uid="{57ECD773-B096-40EA-882E-BE0D30C8CCF3}"/>
    <cellStyle name="Normal 2 10 3" xfId="13" xr:uid="{02CA964B-9526-49A8-B3FC-8CCDB2F1FF75}"/>
    <cellStyle name="Normal 2 2" xfId="17" xr:uid="{EF511183-4CB7-4A0D-87FA-74D06492243D}"/>
    <cellStyle name="Normal 3 11 2" xfId="10" xr:uid="{20CAC36B-0624-4DD1-92CF-94BCFD7AE7C9}"/>
    <cellStyle name="Normal 3 11 2 2" xfId="23" xr:uid="{597652F5-4D38-4188-84AC-9B98B0F7D221}"/>
    <cellStyle name="Normal 3 11 3" xfId="31" xr:uid="{0C377A54-2870-495C-855C-307CFFDFC0B8}"/>
    <cellStyle name="Normal 3 2" xfId="3" xr:uid="{D6561B3F-A045-4D47-8F21-B1474B5A23EF}"/>
    <cellStyle name="Normal 3 2 2" xfId="18" xr:uid="{801D7B81-EBF9-4C61-AE5F-3628FCED778E}"/>
    <cellStyle name="Normal 3 3" xfId="9" xr:uid="{DC7B04A2-AE12-4801-8D2E-4EA5D4746271}"/>
    <cellStyle name="Normal 3 3 2" xfId="24" xr:uid="{F81465B8-A17E-473E-8435-E268832B6BF1}"/>
    <cellStyle name="Normal 3 3 3" xfId="11" xr:uid="{FDFEC2A1-3940-4BC9-BF70-B37666D0DFFB}"/>
    <cellStyle name="Normal 5" xfId="2" xr:uid="{00000000-0005-0000-0000-000002000000}"/>
    <cellStyle name="Normal_PTO OFICIAL y APU MODELO 2010 (2)" xfId="25" xr:uid="{B2CE91F3-6CEB-4759-BABF-6BC5BF52BE32}"/>
    <cellStyle name="Porcentaje 2" xfId="20" xr:uid="{5B5B6176-6FBD-46E2-BB24-B812DD5D017E}"/>
    <cellStyle name="Porcentaje 3" xfId="29" xr:uid="{3BD9AEB2-AB04-43A7-93FD-B1E4D6AE43C9}"/>
    <cellStyle name="Porcentaje 4" xfId="32" xr:uid="{DE5F4553-30EF-4492-A298-F0F8C349DAEF}"/>
  </cellStyles>
  <dxfs count="35">
    <dxf>
      <font>
        <b/>
        <i val="0"/>
      </font>
      <fill>
        <patternFill>
          <bgColor theme="0" tint="-0.14996795556505021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ill>
        <patternFill>
          <bgColor rgb="FF00FF99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ill>
        <patternFill>
          <bgColor rgb="FF00FF99"/>
        </patternFill>
      </fill>
    </dxf>
    <dxf>
      <fill>
        <patternFill>
          <bgColor rgb="FFF0DCC8"/>
        </patternFill>
      </fill>
    </dxf>
    <dxf>
      <fill>
        <patternFill>
          <bgColor rgb="FF00FF99"/>
        </patternFill>
      </fill>
    </dxf>
    <dxf>
      <fill>
        <patternFill>
          <bgColor rgb="FFF0DCC8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0DCC8"/>
        </patternFill>
      </fill>
    </dxf>
    <dxf>
      <fill>
        <patternFill>
          <bgColor rgb="FFF0DCC8"/>
        </patternFill>
      </fill>
    </dxf>
    <dxf>
      <fill>
        <patternFill>
          <bgColor rgb="FFFFFF00"/>
        </patternFill>
      </fill>
    </dxf>
    <dxf>
      <fill>
        <patternFill>
          <bgColor rgb="FFF0DCC8"/>
        </patternFill>
      </fill>
    </dxf>
    <dxf>
      <fill>
        <patternFill>
          <bgColor rgb="FF00FF99"/>
        </patternFill>
      </fill>
    </dxf>
    <dxf>
      <fill>
        <patternFill>
          <bgColor rgb="FF00FF99"/>
        </patternFill>
      </fill>
    </dxf>
    <dxf>
      <fill>
        <patternFill>
          <bgColor rgb="FFF0DCC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60.xml"/><Relationship Id="rId118" Type="http://schemas.openxmlformats.org/officeDocument/2006/relationships/externalLink" Target="externalLinks/externalLink114.xml"/><Relationship Id="rId139" Type="http://schemas.openxmlformats.org/officeDocument/2006/relationships/externalLink" Target="externalLinks/externalLink13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55" Type="http://schemas.openxmlformats.org/officeDocument/2006/relationships/customXml" Target="../customXml/item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45" Type="http://schemas.openxmlformats.org/officeDocument/2006/relationships/externalLink" Target="externalLinks/externalLink14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51" Type="http://schemas.openxmlformats.org/officeDocument/2006/relationships/theme" Target="theme/theme1.xml"/><Relationship Id="rId156" Type="http://schemas.openxmlformats.org/officeDocument/2006/relationships/customXml" Target="../customXml/item2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157" Type="http://schemas.openxmlformats.org/officeDocument/2006/relationships/customXml" Target="../customXml/item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styles" Target="styles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sharedStrings" Target="sharedStrings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26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calcChain" Target="calcChain.xml"/><Relationship Id="rId16" Type="http://schemas.openxmlformats.org/officeDocument/2006/relationships/externalLink" Target="externalLinks/externalLink12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Relationship Id="rId27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3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80282</xdr:colOff>
      <xdr:row>3</xdr:row>
      <xdr:rowOff>1361</xdr:rowOff>
    </xdr:from>
    <xdr:ext cx="1944461" cy="873578"/>
    <xdr:pic>
      <xdr:nvPicPr>
        <xdr:cNvPr id="2" name="Imagen 3">
          <a:extLst>
            <a:ext uri="{FF2B5EF4-FFF2-40B4-BE49-F238E27FC236}">
              <a16:creationId xmlns:a16="http://schemas.microsoft.com/office/drawing/2014/main" id="{FB52B411-33F9-44E0-BE32-FE5EB2AE0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282" y="845911"/>
          <a:ext cx="1944461" cy="87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904875</xdr:colOff>
      <xdr:row>3</xdr:row>
      <xdr:rowOff>47625</xdr:rowOff>
    </xdr:from>
    <xdr:ext cx="3620861" cy="664028"/>
    <xdr:pic>
      <xdr:nvPicPr>
        <xdr:cNvPr id="3" name="Imagen 4">
          <a:extLst>
            <a:ext uri="{FF2B5EF4-FFF2-40B4-BE49-F238E27FC236}">
              <a16:creationId xmlns:a16="http://schemas.microsoft.com/office/drawing/2014/main" id="{3F54CD42-3838-438C-9849-ABF11A109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41175" y="892175"/>
          <a:ext cx="3620861" cy="664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80282</xdr:colOff>
      <xdr:row>3</xdr:row>
      <xdr:rowOff>1361</xdr:rowOff>
    </xdr:from>
    <xdr:ext cx="1944461" cy="873578"/>
    <xdr:pic>
      <xdr:nvPicPr>
        <xdr:cNvPr id="4" name="Imagen 3">
          <a:extLst>
            <a:ext uri="{FF2B5EF4-FFF2-40B4-BE49-F238E27FC236}">
              <a16:creationId xmlns:a16="http://schemas.microsoft.com/office/drawing/2014/main" id="{47B4586D-EBFC-4785-AC54-35DCDCF69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85682" y="845911"/>
          <a:ext cx="1944461" cy="87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21</xdr:col>
      <xdr:colOff>904875</xdr:colOff>
      <xdr:row>3</xdr:row>
      <xdr:rowOff>47625</xdr:rowOff>
    </xdr:from>
    <xdr:ext cx="3620861" cy="664028"/>
    <xdr:pic>
      <xdr:nvPicPr>
        <xdr:cNvPr id="5" name="Imagen 4">
          <a:extLst>
            <a:ext uri="{FF2B5EF4-FFF2-40B4-BE49-F238E27FC236}">
              <a16:creationId xmlns:a16="http://schemas.microsoft.com/office/drawing/2014/main" id="{F58B1DE2-FE9E-4DE5-9929-70B33D365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84575" y="892175"/>
          <a:ext cx="3620861" cy="664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40</xdr:col>
      <xdr:colOff>80282</xdr:colOff>
      <xdr:row>3</xdr:row>
      <xdr:rowOff>1361</xdr:rowOff>
    </xdr:from>
    <xdr:ext cx="1944461" cy="873578"/>
    <xdr:pic>
      <xdr:nvPicPr>
        <xdr:cNvPr id="6" name="Imagen 3">
          <a:extLst>
            <a:ext uri="{FF2B5EF4-FFF2-40B4-BE49-F238E27FC236}">
              <a16:creationId xmlns:a16="http://schemas.microsoft.com/office/drawing/2014/main" id="{38291C8A-89DC-40ED-A37D-21F85D608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19982" y="845911"/>
          <a:ext cx="1944461" cy="87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47</xdr:col>
      <xdr:colOff>904875</xdr:colOff>
      <xdr:row>3</xdr:row>
      <xdr:rowOff>47625</xdr:rowOff>
    </xdr:from>
    <xdr:ext cx="3620861" cy="664028"/>
    <xdr:pic>
      <xdr:nvPicPr>
        <xdr:cNvPr id="7" name="Imagen 4">
          <a:extLst>
            <a:ext uri="{FF2B5EF4-FFF2-40B4-BE49-F238E27FC236}">
              <a16:creationId xmlns:a16="http://schemas.microsoft.com/office/drawing/2014/main" id="{1A1FCEE2-53B2-4148-ACBC-EC19A58A2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18875" y="892175"/>
          <a:ext cx="3620861" cy="664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27</xdr:col>
      <xdr:colOff>60960</xdr:colOff>
      <xdr:row>2</xdr:row>
      <xdr:rowOff>167641</xdr:rowOff>
    </xdr:from>
    <xdr:to>
      <xdr:col>28</xdr:col>
      <xdr:colOff>176893</xdr:colOff>
      <xdr:row>7</xdr:row>
      <xdr:rowOff>35852</xdr:rowOff>
    </xdr:to>
    <xdr:pic>
      <xdr:nvPicPr>
        <xdr:cNvPr id="8" name="Imagen 3">
          <a:extLst>
            <a:ext uri="{FF2B5EF4-FFF2-40B4-BE49-F238E27FC236}">
              <a16:creationId xmlns:a16="http://schemas.microsoft.com/office/drawing/2014/main" id="{A92F9646-FAC0-47F6-B85E-B923D54ED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33510" y="821691"/>
          <a:ext cx="877933" cy="9794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36</xdr:col>
      <xdr:colOff>11430</xdr:colOff>
      <xdr:row>3</xdr:row>
      <xdr:rowOff>45721</xdr:rowOff>
    </xdr:from>
    <xdr:to>
      <xdr:col>37</xdr:col>
      <xdr:colOff>1002845</xdr:colOff>
      <xdr:row>8</xdr:row>
      <xdr:rowOff>64549</xdr:rowOff>
    </xdr:to>
    <xdr:pic>
      <xdr:nvPicPr>
        <xdr:cNvPr id="9" name="Imagen 4">
          <a:extLst>
            <a:ext uri="{FF2B5EF4-FFF2-40B4-BE49-F238E27FC236}">
              <a16:creationId xmlns:a16="http://schemas.microsoft.com/office/drawing/2014/main" id="{F3B1CB2D-8E92-412D-946F-C189DF2D4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33180" y="890271"/>
          <a:ext cx="2147116" cy="11681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53</xdr:col>
      <xdr:colOff>80282</xdr:colOff>
      <xdr:row>3</xdr:row>
      <xdr:rowOff>1361</xdr:rowOff>
    </xdr:from>
    <xdr:ext cx="1944461" cy="873578"/>
    <xdr:pic>
      <xdr:nvPicPr>
        <xdr:cNvPr id="10" name="Imagen 3">
          <a:extLst>
            <a:ext uri="{FF2B5EF4-FFF2-40B4-BE49-F238E27FC236}">
              <a16:creationId xmlns:a16="http://schemas.microsoft.com/office/drawing/2014/main" id="{ECE392F3-26BE-46F2-8496-72B6B3CD9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87132" y="845911"/>
          <a:ext cx="1944461" cy="87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60</xdr:col>
      <xdr:colOff>904875</xdr:colOff>
      <xdr:row>3</xdr:row>
      <xdr:rowOff>47625</xdr:rowOff>
    </xdr:from>
    <xdr:ext cx="3620861" cy="664028"/>
    <xdr:pic>
      <xdr:nvPicPr>
        <xdr:cNvPr id="11" name="Imagen 4">
          <a:extLst>
            <a:ext uri="{FF2B5EF4-FFF2-40B4-BE49-F238E27FC236}">
              <a16:creationId xmlns:a16="http://schemas.microsoft.com/office/drawing/2014/main" id="{77F26F4B-579C-4B61-AAAD-98BF8A0D3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86025" y="892175"/>
          <a:ext cx="3620861" cy="664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66</xdr:col>
      <xdr:colOff>80282</xdr:colOff>
      <xdr:row>3</xdr:row>
      <xdr:rowOff>1361</xdr:rowOff>
    </xdr:from>
    <xdr:ext cx="1944461" cy="873578"/>
    <xdr:pic>
      <xdr:nvPicPr>
        <xdr:cNvPr id="12" name="Imagen 3">
          <a:extLst>
            <a:ext uri="{FF2B5EF4-FFF2-40B4-BE49-F238E27FC236}">
              <a16:creationId xmlns:a16="http://schemas.microsoft.com/office/drawing/2014/main" id="{B23C76ED-36F1-4579-B327-0FD3663B7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721432" y="845911"/>
          <a:ext cx="1944461" cy="87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74</xdr:col>
      <xdr:colOff>605678</xdr:colOff>
      <xdr:row>3</xdr:row>
      <xdr:rowOff>58831</xdr:rowOff>
    </xdr:from>
    <xdr:ext cx="3620861" cy="664028"/>
    <xdr:pic>
      <xdr:nvPicPr>
        <xdr:cNvPr id="13" name="Imagen 4">
          <a:extLst>
            <a:ext uri="{FF2B5EF4-FFF2-40B4-BE49-F238E27FC236}">
              <a16:creationId xmlns:a16="http://schemas.microsoft.com/office/drawing/2014/main" id="{14BE43B9-6CE5-4FEA-8D17-189A8ECAE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02228" y="903381"/>
          <a:ext cx="3620861" cy="664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1506231</xdr:colOff>
      <xdr:row>5</xdr:row>
      <xdr:rowOff>77515</xdr:rowOff>
    </xdr:from>
    <xdr:ext cx="277350" cy="158750"/>
    <xdr:pic>
      <xdr:nvPicPr>
        <xdr:cNvPr id="2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9D45FD-F5A2-4FF0-8BCC-FAF625092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64731" y="1696765"/>
          <a:ext cx="2773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1506231</xdr:colOff>
      <xdr:row>13</xdr:row>
      <xdr:rowOff>77515</xdr:rowOff>
    </xdr:from>
    <xdr:ext cx="277350" cy="158750"/>
    <xdr:pic>
      <xdr:nvPicPr>
        <xdr:cNvPr id="3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BCF251-8ED2-4ED4-8DE3-2F94FBE04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37131" y="4503465"/>
          <a:ext cx="2773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WINDOWS\TEMP\CBoyaca\CUADRILLA%20DIURN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Precios%20unitario%20interventoria%20tuberias%20sin%20transporte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ABRIELA%20LUCIA%20ARIAS/Downloads/Users/dchaves/Desktop/NARI&#209;O/CONECTIVIDAD/EL%20EMPATE%20-%20LA%20UNION%20PR%2060+240%20al%20PR%2066+090/OBRA/BASE/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ABRIELA%20LUCIA%20ARIAS/Downloads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ABRIELA%20LUCIA%20ARIAS/Downloads/ZXPREPLIEGOS%20PUENTE%20ARMADA/PRESUP/ZPREPLIEGOS%20PUENTE%20ARMADA/OBRAS%20PUENTE%20ARMADA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idad\iso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leoca\temp\Mis%20documentos\Con%200605%2002\actas\acta%20noviembre02\388\Actas\HACE\Mis%20documentos\INF.BIMENSUAL\INFORME%20BIMENSUAL%20JUL-AGO-200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ABRIELA%20LUCIA%20ARIAS/Downloads/2010905_p2/Cantidades%20demolici&#243;n%20El%20Tarra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users\AndreasK\MyProjects\Estimating%20Environment\Standard%20V1.4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ABRIELA%20LUCIA%20ARIAS/Downloads/PAVICOL/MSOFFICE/LICITAR/analisis%20del%20AIU/AIU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User/OneDrive/Escritorio/MATRIZ%20TECNICA%20CMA%20005%20INF%20PRELIMINAR/u2&#8592;EVALUAR%20-%20CMA-DTE-SEP-005-2022%202.0.xlsm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ABRIELA%20LUCIA%20ARIAS/Downloads/Aquitania/Cofinanciacion/FICHAS%20Y%20FORMATOS/UNITARIOS%20GENERALE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Precios%20Unitarios%20Otro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ABRIELA%20LUCIA%20ARIAS/Downloads/Precio%20adoquin%20ladrillo%20retirado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la%20Herrera\Downloads\&#8596;EVALUAR%20-%20SA-MC-DT-CUN-006-2022%20(1).xlsm" TargetMode="External"/><Relationship Id="rId1" Type="http://schemas.openxmlformats.org/officeDocument/2006/relationships/externalLinkPath" Target="https://invias-my.sharepoint.com/personal/lmherrerag_invias_gov_co/Documents/Invias/Contrataci&#243;n%202024/SA-MC-DT-BOL-003-2024%20RED%20TERCIARIA%20MONTO%20AGOTABLE/EVALUACI&#211;N/&#8596;EVALUAR%20-%20SA-MC-DT-CUN-006-2022%20(1).xlsm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gegutierrez/AppData/Local/Microsoft/Windows/Temporary%20Internet%20Files/Content.Outlook/8S1Q000H/file:/D:/VILLA%20TAKOA/Presupuesto/APUS%20VILLA%20TAKO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8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Lila%20Herrera\Downloads\Evaluaci&#243;n%20SA%202022\1.2%20Evaluacion%20experiencia%20SA-MC-DT-BOL-001-2022-%20Nelson%20(1).xlsm" TargetMode="External"/><Relationship Id="rId2" Type="http://schemas.microsoft.com/office/2019/04/relationships/externalLinkLongPath" Target="https://invias-my.sharepoint.com/personal/lmherrerag_invias_gov_co/Documents/Invias/Contrataci&#243;n%202024/SA-MC-DT-BOL-001-2024%20SANTA%20ROSA%20DEL%20SUR/EVALUACI&#211;N/Evaluaci&#243;n%20Final/Evaluaci&#243;n%20SA%202022/1.2%20Evaluacion%20experiencia%20SA-MC-DT-BOL-001-2022-%20Nelson%20(1).xlsm?AE30AE81" TargetMode="External"/><Relationship Id="rId1" Type="http://schemas.openxmlformats.org/officeDocument/2006/relationships/externalLinkPath" Target="file:///\\AE30AE81\1.2%20Evaluacion%20experiencia%20SA-MC-DT-BOL-001-2022-%20Nelson%20(1).xlsm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la%20Herrera\Downloads\Evaluaci&#243;n%20SA%202022\1.2%20Evaluacion%20experiencia%20SA-MC-DT-BOL-001-2022-%20Nelson%20(1).xlsm" TargetMode="External"/><Relationship Id="rId1" Type="http://schemas.openxmlformats.org/officeDocument/2006/relationships/externalLinkPath" Target="https://invias-my.sharepoint.com/Users/Lila%20Herrera/Downloads/Evaluaci&#243;n%20SA%202022/1.2%20Evaluacion%20experiencia%20SA-MC-DT-BOL-001-2022-%20Nelson%20(1).xlsm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6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invias-my.sharepoint.com/personal/lmherrerag_invias_gov_co/Documents/Invias/Contrataci&#243;n%202024/SA-MC-DT-BOL-001-2024%20SANTA%20ROSA%20DEL%20SUR/EVALUACI&#211;N/Evaluaci&#243;n%20Final/EVALUACION%20TECNICA%20PRELIMINAR%20SA-MC-DT-BOL-001-2023.xlsm" TargetMode="External"/><Relationship Id="rId2" Type="http://schemas.microsoft.com/office/2019/04/relationships/externalLinkLongPath" Target="https://invias-my.sharepoint.com/personal/lmherrerag_invias_gov_co/Documents/Invias/Contrataci&#243;n%202024/SA-MC-DT-BOL-001-2024%20SANTA%20ROSA%20DEL%20SUR/EVALUACI&#211;N/Evaluaci&#243;n%20Final/EVALUACION%20TECNICA%20PRELIMINAR%20SA-MC-DT-BOL-001-2023.xlsm?EA4C947A" TargetMode="External"/><Relationship Id="rId1" Type="http://schemas.openxmlformats.org/officeDocument/2006/relationships/externalLinkPath" Target="file:///\\EA4C947A\EVALUACION%20TECNICA%20PRELIMINAR%20SA-MC-DT-BOL-001-2023.xlsm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Lila%20Herrera/Downloads/EVALUACION%20GENERAL%20SA-CM-DT-BOL-001-2023%20%20(3).xlsm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MV-02-BOL/EST.V&#205;A%20CRIT.TECNICO%20AMB-BOL-02/DICIEMBRE-2008/EST.V&#205;A%20CRITERIO%20TECNICO%2090BLB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esupuestos\Presupuestos\Grupo%2045\IMV\Unitarios%20SF-Sup%20y%20LV-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ABRIELA%20LUCIA%20ARIAS/Downloads/Users/JorgeF/Documents/amv%20grupo%203%20boyaca%202009/PRECIOS%20UNITARIOS/corregidos/2011/LICITACIONES%20AGOSTO%202011/apus%20boyaca%20VIA%20chiquinquira%20-%20TUNJA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1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la%20Herrera\Downloads\EVALUACION%20GENERAL%20-CMA-DT-BOL-001-2022%20-%20FINAL.xlsm" TargetMode="External"/><Relationship Id="rId1" Type="http://schemas.openxmlformats.org/officeDocument/2006/relationships/externalLinkPath" Target="https://invias-my.sharepoint.com/Users/Lila%20Herrera/Downloads/EVALUACION%20GENERAL%20-CMA-DT-BOL-001-2022%20-%20FINAL.xls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2003\28987%20CEMENTOS%20ANDINO%20SILO%20II\Ex-0176-03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leoca\temp\Mis%20documentos\Con%200605%2002\actas\acta%20noviembre02\Mauricio\Bases-Contrataci&#243;n\Bases%202002\Chusac&#225;-Soacha-Bosa\SCV-CD-007-02-Talud-Occidental\Form-SCV-CD-007-02-Talud-Occidental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APU%20PREFABRICADOS\Precios%20Materia%20Prima%20ceno%20y%20%20FERRASA%20a%20Marzo%2013%202003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Valoracion%20Jamarillo%20126%20acometidas%20y%20170\Precios%20Unitarios%20Otro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MV%20GRUPO2-05\presupuestos\ajuste%20presupuestos\$%20PR20%20al%20PR23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ABRIELA%20LUCIA%20ARIAS/Downloads/SIMULACI&#211;NEDIFICIO.ok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ABRIELA%20LUCIA%20ARIAS/Downloads/Aquitania/Mis%20documentos/MIKO%20EN%20EJECUCION/NUNCHIA/Cofinanciacion/FICHAS%20Y%20FORMATOS/UNITARIOS%20GENERALES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Formato%20reversion%20precios%20LIMP,READEC,TUBERIAS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laneacionnacional-my.sharepoint.com/Users/jmperez/Downloads/Users/ING~1.OSC/AppData/Local/Temp/Rar$DI01.853/Cantidades_750%20_Alta_Suelo%20AB.xlsx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ABRIELA%20LUCIA%20ARIAS/Downloads/Users/marianaortiz/Desktop/Fondo%20Adaptaci&#243;n/Estudio%20Mercado%20Tarifas%202013/Rtas%20al%20Estudio%20de%20Mercado/Copia%20de%20FAEstMerc2013R2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INTERVENTORIA%20HONDA-RIO%20ERMITA&#209;O/INFORMES/INTERVENTORIA/MENSUAL/08%20JULIO-2007/FORMATOS%20SGT%20INFORME%20INTERVENTORIA%20No.08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-DIURNA"/>
      <sheetName val="LIQU-CUAD"/>
      <sheetName val="Item y cantidades"/>
      <sheetName val="Calculo del AIU"/>
      <sheetName val="Prestaciones"/>
      <sheetName val="Relacion de personal"/>
      <sheetName val="Equipo"/>
      <sheetName val="Lista de materiales"/>
      <sheetName val="Lista de Mano de obra"/>
      <sheetName val="Hoja1"/>
      <sheetName val="Hoja3"/>
      <sheetName val="Licita"/>
      <sheetName val="Insumos"/>
      <sheetName val="CC"/>
      <sheetName val="CUADRILLA DIURN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Accidentalidad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Causa Posible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Elementos Involucrado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Lista ICCU"/>
      <sheetName val="BASE DE DATOS DE PRECIOS"/>
      <sheetName val="Patrimonio neto personal"/>
      <sheetName val="Cálculos"/>
      <sheetName val="AMOBLAMINETO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&quot;PAGA&quot;"/>
      <sheetName val="Paral. 1"/>
      <sheetName val="Paral. 2"/>
      <sheetName val="Paral. 3"/>
      <sheetName val="Paral.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_x0000_㈀㰰⌀_x0000_㈀㰮⌀_x0000_䰀଒v_x0000__x0000__x0000_頀"/>
      <sheetName val="MATERIALES Y RECURSOS"/>
      <sheetName val="ó&gt;????j0$?#???j_$?#???LÓu????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BASE_DE_DATOS_DE_PRECIOS"/>
      <sheetName val="BASE_DE_DATOS_DE_PRECIOS1"/>
      <sheetName val="resum96"/>
      <sheetName val="RELACION DE PRECIOS"/>
      <sheetName val="ACTA 5"/>
      <sheetName val="MODIF. 2"/>
      <sheetName val="MODIF. 3"/>
      <sheetName val="cant"/>
      <sheetName val="par mar19"/>
      <sheetName val="par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EMPRESAS"/>
      <sheetName val="REAJUSTESACTA1PROVI"/>
      <sheetName val="INSUMOS"/>
      <sheetName val="EQUIPOS"/>
      <sheetName val="TRANS"/>
      <sheetName val="CUADRI"/>
      <sheetName val="EQUI"/>
      <sheetName val="RESUMEN S.T.I.M.S.T "/>
      <sheetName val="TARIFAS_MATERIALES4"/>
      <sheetName val="TARIFAS_EQUIPOS_4"/>
      <sheetName val="TARIFA_SALARIOS4"/>
      <sheetName val="MYE_OBRA4"/>
      <sheetName val="MDC-1_COLOCACION_4"/>
      <sheetName val="D-20_COLOCACION_4"/>
      <sheetName val="TRANSPORTE_MEZCLA_ASFALTICA4"/>
      <sheetName val="EXT_microagomerado4"/>
      <sheetName val="Grafico_Avance4"/>
      <sheetName val="Tramo_24"/>
      <sheetName val="BASE_DE_DATOS_DE_PRECIOS4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TARIFAS_MATERIALES1"/>
      <sheetName val="TARIFAS_EQUIPOS_1"/>
      <sheetName val="TARIFA_SALARIO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TARIFAS_MATERIALES2"/>
      <sheetName val="TARIFAS_EQUIPOS_2"/>
      <sheetName val="TARIFA_SALARIOS2"/>
      <sheetName val="MYE_OBRA2"/>
      <sheetName val="MDC-1_COLOCACION_2"/>
      <sheetName val="D-20_COLOCACION_2"/>
      <sheetName val="TRANSPORTE_MEZCLA_ASFALTICA2"/>
      <sheetName val="EXT_microagomerado2"/>
      <sheetName val="Grafico_Avance2"/>
      <sheetName val="Tramo_22"/>
      <sheetName val="BASE_DE_DATOS_DE_PRECIO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TARIFAS_MATERIALES3"/>
      <sheetName val="TARIFAS_EQUIPOS_3"/>
      <sheetName val="TARIFA_SALARIOS3"/>
      <sheetName val="MYE_OBRA3"/>
      <sheetName val="MDC-1_COLOCACION_3"/>
      <sheetName val="D-20_COLOCACION_3"/>
      <sheetName val="TRANSPORTE_MEZCLA_ASFALTICA3"/>
      <sheetName val="EXT_microagomerado3"/>
      <sheetName val="Grafico_Avance3"/>
      <sheetName val="Tramo_23"/>
      <sheetName val="BASE_DE_DATOS_DE_PRECIO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Programacion"/>
      <sheetName val="ó&gt;_x0000__x0001__x0000__x0000__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 refreshError="1"/>
      <sheetData sheetId="539" refreshError="1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 refreshError="1"/>
      <sheetData sheetId="592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 refreshError="1"/>
      <sheetData sheetId="603"/>
      <sheetData sheetId="604" refreshError="1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 refreshError="1"/>
      <sheetData sheetId="1031"/>
      <sheetData sheetId="1032" refreshError="1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 refreshError="1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 refreshError="1"/>
      <sheetData sheetId="1691" refreshError="1"/>
      <sheetData sheetId="1692" refreshError="1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 refreshError="1"/>
      <sheetData sheetId="5402" refreshError="1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 refreshError="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 refreshError="1"/>
      <sheetData sheetId="5440" refreshError="1"/>
      <sheetData sheetId="544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 refreshError="1"/>
      <sheetData sheetId="5463" refreshError="1"/>
      <sheetData sheetId="5464"/>
      <sheetData sheetId="5465"/>
      <sheetData sheetId="5466" refreshError="1"/>
      <sheetData sheetId="5467" refreshError="1"/>
      <sheetData sheetId="5468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\Users\USUARIO\Downloads\a  aaI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HP\AppData\Local\Microso"/>
      <sheetName val="ESTADO VÍA-CRIT.TECNICO"/>
      <sheetName val="EQUIPOS"/>
      <sheetName val="MANO DE OBRA"/>
      <sheetName val="TRANSPORTE"/>
      <sheetName val="COSTOS UNITARIOS"/>
      <sheetName val="CA-2909"/>
      <sheetName val="HISTORICOS FUEL OIL EXP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CIDENTES_DE_1995_-_199638"/>
      <sheetName val="_a  aaInformación GRUPO 4_A MIn"/>
      <sheetName val="_aCCIDENTES_DE_1995___1996_xl_7"/>
      <sheetName val="//ccefic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SEGUIM Y REPROG MES 1 (2)"/>
      <sheetName val="_aCCIDENTES_DE_1995___1996_xl_2"/>
      <sheetName val="#REF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8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_aCCIDENTES_DE_1995___1996_x_19"/>
      <sheetName val="_aCCIDENTES_DE_1995___1996_x_20"/>
      <sheetName val="_aCCIDENTES_DE_1995___1996_x_21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_aCCIDENTES_DE_1995___1996_x_22"/>
      <sheetName val="\Users\ANDRES FELIPE MUÑOZ\Down"/>
      <sheetName val="aactividad"/>
      <sheetName val="MAT"/>
      <sheetName val="HER"/>
      <sheetName val="PER"/>
      <sheetName val="TRANS"/>
      <sheetName val="//d.docs.live.net/a  aaInformac"/>
      <sheetName val="Hoja2"/>
      <sheetName val="ITEMS ALCANT."/>
      <sheetName val="Base_Muestras"/>
      <sheetName val="Formulario_N°_4"/>
      <sheetName val="COSTOS_UNITARIOS"/>
      <sheetName val="\AMV___no_borrar\PRESUPUESTOS\a"/>
      <sheetName val="\I\AMV___no_borrar\PRESUPUESTOS"/>
      <sheetName val="\A\a__aaInformación_GRUPO_4\A_M"/>
      <sheetName val="ITEMS_ALCANT_"/>
      <sheetName val="Formulario_N°_41"/>
      <sheetName val="Base_Muestras1"/>
      <sheetName val="COSTOS_UNITARIOS1"/>
      <sheetName val="\AMV___no_borrar\PRESUPUESTOS\1"/>
      <sheetName val="\I\AMV___no_borrar\PRESUPUESTO1"/>
      <sheetName val="\A\a__aaInformación_GRUPO_4\A_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\Escritorio\amv_2011\a__aaInfo"/>
      <sheetName val="[aCCIDENTES_DE_1995_-_1996_xls]"/>
      <sheetName val="Formulario_N°_42"/>
      <sheetName val="Base_Muestras2"/>
      <sheetName val="COSTOS_UNITARIOS2"/>
      <sheetName val="\AMV___no_borrar\PRESUPUESTOS\2"/>
      <sheetName val="\I\AMV___no_borrar\PRESUPUESTO2"/>
      <sheetName val="\A\a__aaInformación_GRUPO_4\A_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\Escritorio\amv_2011\a__aaInf1"/>
      <sheetName val="[aCCIDENTES_DE_1995_-_1996_xls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\Escritorio\amv_2011\a__aaInf2"/>
      <sheetName val="[aCCIDENTES_DE_1995_-_1996_xls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REQUISITOS INF INTERVENTORÍ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_23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2007 Database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Nuevos APU Córdoba\a  aaInform"/>
      <sheetName val="\E\Nuevos APU Córdoba\a  aaInfo"/>
      <sheetName val="\Users\JoseGabriel\Documents\Mi"/>
      <sheetName val="aCCIDENTES%2520DE%25201995%2520"/>
      <sheetName val="\Users\rosalym\Desktop\BALANCE "/>
      <sheetName val="BASE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INDICE"/>
      <sheetName val="\\Giovanni\administracion_vial\"/>
      <sheetName val="\MONTO_AGOTABLE_2010\a__aaInfor"/>
      <sheetName val="\G\I\AMV___no_borrar\PRESUPUEST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\Giovanni\administracion_vial1"/>
      <sheetName val="\MONTO_AGOTABLE_2010\a__aaInfo1"/>
      <sheetName val="\G\I\AMV___no_borrar\PRESUPUES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\\Giovanni\administracion_vial2"/>
      <sheetName val="\MONTO_AGOTABLE_2010\a__aaInfo2"/>
      <sheetName val="\G\I\AMV___no_borrar\PRESUPUES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Users\USUARIO\Downloads\a__aa2"/>
      <sheetName val="Hoja1_(2)2"/>
      <sheetName val="Hoja1_(3)2"/>
      <sheetName val="SEGUIM_Y_REPROG_MES_1_(2)2"/>
      <sheetName val="DIRECTAS AMO I"/>
      <sheetName val="DIRECTAS AMO II"/>
      <sheetName val="AI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 refreshError="1"/>
      <sheetData sheetId="1614" refreshError="1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 refreshError="1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/>
      <sheetData sheetId="1742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 refreshError="1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 refreshError="1"/>
      <sheetData sheetId="2072" refreshError="1"/>
      <sheetData sheetId="207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Constantes Generales"/>
      <sheetName val="Prestaciones Soc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  <sheetName val="HORIZONTAL Barbos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uadr."/>
      <sheetName val="C_1_6&quot;"/>
      <sheetName val="C_1_14&quot;"/>
      <sheetName val="C_1_16&quot;"/>
      <sheetName val="C_1_18&quot;"/>
      <sheetName val="C_1_20&quot;"/>
      <sheetName val="C_1_24&quot;"/>
      <sheetName val="C_2_6&quot;"/>
      <sheetName val="C_2_8&quot;"/>
      <sheetName val="C_2_10&quot;"/>
      <sheetName val="C_2_12&quot;"/>
      <sheetName val="C_2_14&quot;"/>
      <sheetName val="C_2_16&quot;"/>
      <sheetName val="C_2_18&quot;"/>
      <sheetName val="C_2_20&quot;"/>
      <sheetName val="C_2_24&quot;"/>
      <sheetName val="C_I_24&quot;"/>
      <sheetName val="C_I_27&quot;"/>
      <sheetName val="C_I_30&quot;"/>
      <sheetName val="C_I_36&quot;"/>
      <sheetName val="C_I_40&quot;"/>
      <sheetName val="C_I_44&quot;"/>
      <sheetName val="C_I_48&quot;"/>
      <sheetName val="C_I_52&quot;"/>
      <sheetName val="C_I_56&quot;"/>
      <sheetName val="C_I_60&quot;"/>
      <sheetName val="C_I_64&quot;"/>
      <sheetName val="C_I_68&quot;"/>
      <sheetName val="C_I_72&quot;"/>
      <sheetName val="C_I_80&quot;"/>
      <sheetName val="C_I_86&quot;"/>
      <sheetName val="C_I_92&quot;"/>
      <sheetName val="C_II_24&quot;"/>
      <sheetName val="C_II_27&quot;"/>
      <sheetName val="C_II_30&quot;"/>
      <sheetName val="C_II_36&quot;"/>
      <sheetName val="C_II_40&quot;"/>
      <sheetName val="C_II_44&quot;"/>
      <sheetName val="C_II_48&quot;"/>
      <sheetName val="C_II_52&quot;"/>
      <sheetName val="C_II_56&quot;"/>
      <sheetName val="C_II_60&quot;"/>
      <sheetName val="C_II_64&quot;"/>
      <sheetName val="C_II_68&quot;"/>
      <sheetName val="C_II_72&quot;"/>
      <sheetName val="C_II_80&quot;"/>
      <sheetName val="C_II_86&quot;"/>
      <sheetName val="C_II_92&quot;"/>
      <sheetName val="C_III_24&quot;"/>
      <sheetName val="C_III_27&quot;"/>
      <sheetName val="C_III_30&quot;"/>
      <sheetName val="C_III_36&quot;"/>
      <sheetName val="C_III_40&quot;"/>
      <sheetName val="C_III_44&quot;"/>
      <sheetName val="C_III_48&quot;"/>
      <sheetName val="C_III_52&quot;"/>
      <sheetName val="C_III_56&quot;"/>
      <sheetName val="C_III_60&quot;"/>
      <sheetName val="C_III_64&quot;"/>
      <sheetName val="C_III_68&quot;"/>
      <sheetName val="C_III_72&quot;"/>
      <sheetName val="C_III_80&quot;"/>
      <sheetName val="C_III_86&quot;"/>
      <sheetName val="C_III_92&quot;"/>
      <sheetName val="C_IV_24&quot;"/>
      <sheetName val="C_IV_27&quot;"/>
      <sheetName val="C_IV_30&quot;"/>
      <sheetName val="C_IV_36&quot;"/>
      <sheetName val="C_IV_40&quot;"/>
      <sheetName val="C_IV_44&quot;"/>
      <sheetName val="C_IV_48&quot;"/>
      <sheetName val="C_IV_52&quot;"/>
      <sheetName val="C_IV_56&quot;"/>
      <sheetName val="C_IV_60&quot;"/>
      <sheetName val="C_IV_64&quot;"/>
      <sheetName val="C_IV_68&quot;"/>
      <sheetName val="C_IV_72&quot;"/>
      <sheetName val="C_IV_80&quot;"/>
      <sheetName val="C_IV_86&quot;"/>
      <sheetName val="C_IV_92&quot;"/>
      <sheetName val="DEMOL.CAMARAS"/>
      <sheetName val="DEMOL.SUMIDEROS"/>
      <sheetName val="RET.SUMIDEROS"/>
      <sheetName val="CAMARAS CAIDA"/>
      <sheetName val="B-600"/>
      <sheetName val="RAJON"/>
      <sheetName val="PERF._4&quot;"/>
      <sheetName val="GRP_1000"/>
      <sheetName val="A_GRP_1000"/>
      <sheetName val="GRP_1200"/>
      <sheetName val="A_GRP_1200"/>
      <sheetName val="RDE-26_6&quot;"/>
      <sheetName val="RDE-26_8&quot;"/>
      <sheetName val="NOVAFORT_14&quot;"/>
      <sheetName val="NOVAFORT_20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Sheet1"/>
      <sheetName val="OCTUBRE"/>
      <sheetName val="EQUI"/>
      <sheetName val="MH"/>
      <sheetName val="AEA_944"/>
      <sheetName val="DUB_823"/>
      <sheetName val="ESTADO FINANCIERO"/>
      <sheetName val="BASE DATOS"/>
      <sheetName val="PESOS"/>
      <sheetName val="Sanitario"/>
      <sheetName val="210.2.2"/>
      <sheetName val="EST2"/>
      <sheetName val="Hoja2"/>
      <sheetName val="TARIFAS"/>
      <sheetName val="PrecRec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aactividad"/>
      <sheetName val="\AMV _ no borrar\PRESUPUESTOS\a"/>
      <sheetName val="\I\AMV _ no borrar\PRESUPUESTOS"/>
      <sheetName val="\Users\HP\AppData\Local\Microso"/>
      <sheetName val="\A\a  aaInformación GRUPO 4\A M"/>
      <sheetName val="COSTOS UNITARIOS"/>
      <sheetName val="CA-2909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G\I\AMV _ no borrar\PRESUPUEST"/>
      <sheetName val="\G\A\a  aaInformación GRUPO 4\A"/>
      <sheetName val="PR 1"/>
      <sheetName val="HISTORICOS FUEL OIL EXP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_a  aaInformación GRUPO 4_A M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QUISITOS INF INTERVENTORÍA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\Users\USUARIO\Downloads\a  aaI"/>
      <sheetName val="Hoja1 (2)"/>
      <sheetName val="Hoja1 (3)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SEGUIM Y REPROG MES 1 (2)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\a  aaInformación GRUPO 4\A MIn"/>
      <sheetName val="Informacion"/>
      <sheetName val="INDICMICROEMP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ormacion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analisis de precios unitarios 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otros"/>
      <sheetName val="\\SERVIDOR\Public2\MANTENIMIENT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Users\USUARIO\Downloads\MANTEN"/>
      <sheetName val="CONT_ADI"/>
      <sheetName val="Formulario N° 4"/>
      <sheetName val="MATERIALES"/>
      <sheetName val="EQUIPO"/>
      <sheetName val="Datos"/>
      <sheetName val="Cuadrillas"/>
      <sheetName val="Jornal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#REF"/>
      <sheetName val="PRESUP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CrudosA"/>
      <sheetName val="casosWTI"/>
      <sheetName val="INFORME SEMANAL"/>
      <sheetName val="AVANCE SEMANAL"/>
      <sheetName val="CLIMA mes"/>
      <sheetName val="REG FOTO"/>
      <sheetName val="SISOMA"/>
      <sheetName val="PANEL"/>
      <sheetName val="_MANTENIMIENTO RUTA 1001_MARZO "/>
      <sheetName val="_I_MANTENIMIENTO RUTA 1001_MARZ"/>
      <sheetName val="PRECIOS"/>
      <sheetName val="[a  aaInformación]__cceficie_11"/>
      <sheetName val="M_O_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  <sheetName val="PREACTA"/>
      <sheetName val="Datos"/>
      <sheetName val="Hoja1"/>
      <sheetName val="INVENTARIO100% LADO IZQUIER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REQUISITOS INF INTERVENTORÍA"/>
      <sheetName val="Hoja1"/>
      <sheetName val="A. P. U."/>
      <sheetName val="Análisis de precios"/>
      <sheetName val="ANEXO 7"/>
      <sheetName val="DATOS"/>
      <sheetName val="PREACTA"/>
      <sheetName val="Informacion"/>
      <sheetName val="Mat"/>
      <sheetName val="Equi"/>
      <sheetName val="Otros"/>
      <sheetName val="equipos"/>
      <sheetName val="indice alfabetico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Informacion"/>
      <sheetName val="DATOS"/>
      <sheetName val="PREACT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EMPRESA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Materiales"/>
      <sheetName val="Cuadrillas"/>
      <sheetName val="Concretos y morteros"/>
      <sheetName val="Equipo"/>
      <sheetName val="Datos iniciales "/>
      <sheetName val="Transporte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cc%20Ago-Sep.xls"/>
      <sheetName val="INSUMOS"/>
      <sheetName val="otros"/>
      <sheetName val="\\Amd\documentos c\Documentos-W"/>
      <sheetName val="Macro1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NEXO 7"/>
      <sheetName val="AC2_AG96"/>
      <sheetName val="Formulario N° 4"/>
      <sheetName val="MATERIALES"/>
      <sheetName val="EQUIPO"/>
      <sheetName val="G.G"/>
      <sheetName val="Reprograma 4"/>
      <sheetName val="COSTOS"/>
      <sheetName val="Program"/>
      <sheetName val="EVA"/>
      <sheetName val="AIU"/>
      <sheetName val="BASE DATOS"/>
      <sheetName val="fdedo1"/>
      <sheetName val="INV"/>
      <sheetName val="Datos"/>
      <sheetName val="AASHTO"/>
      <sheetName val="PROPUESTA PRESENTADA"/>
      <sheetName val="PROPUESTA"/>
      <sheetName val="PREACTA"/>
      <sheetName val="presupuesto"/>
      <sheetName val="ACTASBAR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nd_SerieEmpcanasta gral y  (3"/>
      <sheetName val="Gabinetes ctrol, prot. y med. "/>
      <sheetName val="PREACTA 5"/>
      <sheetName val="PREACTA 6"/>
      <sheetName val="LIST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  <sheetName val="articulos"/>
      <sheetName val="INDICMICROEM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5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/>
      <sheetData sheetId="1" refreshError="1"/>
      <sheetData sheetId="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  <sheetName val="Unit costs"/>
      <sheetName val="Mat,Sum"/>
      <sheetName val="Civil work summary"/>
      <sheetName val="Civil work"/>
      <sheetName val="Totals"/>
      <sheetName val="Graph"/>
      <sheetName val="Graph-Source"/>
      <sheetName val="C41"/>
      <sheetName val="Blank Category Sheet"/>
      <sheetName val="Blank Work Sheet"/>
      <sheetName val="Pre-defined items"/>
      <sheetName val="Item y cantidades"/>
      <sheetName val="Calculo del AIU"/>
      <sheetName val="Prestaciones"/>
      <sheetName val="Relacion de personal"/>
      <sheetName val="Equipo"/>
      <sheetName val="Lista de materiales"/>
      <sheetName val="Lista de Mano de obra"/>
      <sheetName val="Hoja1"/>
      <sheetName val="Hoja3"/>
      <sheetName val="Licita"/>
      <sheetName val="Insumo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Datos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PREACTA"/>
      <sheetName val="ESTADO VÍA-CRIT.TECNICO"/>
      <sheetName val="FLUJOS"/>
      <sheetName val="BASE"/>
      <sheetName val="Capitulos"/>
      <sheetName val="Maqui Equip"/>
      <sheetName val="calidad"/>
      <sheetName val="Civil work"/>
      <sheetName val="PERSONAL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Hoja6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LISTADO APU"/>
      <sheetName val="Gener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 refreshError="1"/>
      <sheetData sheetId="101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BASE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SMMLV CTOS EXT"/>
      <sheetName val="PONDERACION EXP."/>
      <sheetName val="EQUIPO DE TRABAJO"/>
      <sheetName val="APOYO A IND. NAL."/>
      <sheetName val="VIN.PERS.DISC."/>
      <sheetName val="RNOCI"/>
      <sheetName val="RESUMEN"/>
      <sheetName val="SMMLV"/>
      <sheetName val="DEPENDENCIAS"/>
      <sheetName val="EVAL. ECONOMICA"/>
      <sheetName val="HAB.GEN."/>
      <sheetName val="RESUMENGEN"/>
      <sheetName val="ELEGIBILIDAD"/>
      <sheetName val="CUADRO INFORME"/>
      <sheetName val="VERIFICACIÓN"/>
      <sheetName val="LISTAS"/>
      <sheetName val="u2←EVALUAR - CMA-DTE-SEP-005-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-18A"/>
      <sheetName val="entibado t1"/>
      <sheetName val="12 DUCTOS 4&quot; z.d"/>
      <sheetName val="9 DUCTOS 4&quot; z.d"/>
      <sheetName val="5 DUCTOS 4&quot; z.d"/>
      <sheetName val="3 DUCTOS 4&quot; z.d"/>
      <sheetName val="CODO HD 22.5  8&quot;"/>
      <sheetName val="CODO HD 11.25  8&quot;"/>
      <sheetName val="UNION Z 8&quot;"/>
      <sheetName val="UNION Z 6&quot;"/>
      <sheetName val="INSUMOS"/>
      <sheetName val="Cuadr."/>
      <sheetName val="DEMOL.TUB."/>
      <sheetName val="CTO 4000"/>
      <sheetName val="8DE4&quot;TDP"/>
      <sheetName val="12DE4&quot;TDP"/>
      <sheetName val="16DE4&quot;TDP"/>
      <sheetName val="18DE4&quot;TDP"/>
      <sheetName val="FLUIDO30"/>
      <sheetName val="CARCAMO H=0.6"/>
      <sheetName val="CARCAMO 9-4&quot;"/>
      <sheetName val="CARCAMO 12-4&quot;"/>
      <sheetName val="CARCAMO 18-4&quot;"/>
      <sheetName val="CARCAMO CANAL"/>
      <sheetName val="NT2000"/>
      <sheetName val="T-13"/>
      <sheetName val="T-14"/>
      <sheetName val="T-18"/>
      <sheetName val="Precios Unitarios 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_1_6&quot; (2)"/>
      <sheetName val="C_1_6&quot;"/>
      <sheetName val="INSUMOS"/>
      <sheetName val="Cuadr.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S"/>
      <sheetName val="PROPONENTES"/>
      <sheetName val="INTEGRANTES"/>
      <sheetName val="EXPERIENCIA"/>
      <sheetName val="RESUMEN"/>
      <sheetName val="HAB.GEN."/>
      <sheetName val="LISTAS"/>
      <sheetName val="SML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DATOS"/>
      <sheetName val="ITEMS"/>
      <sheetName val="precios-básicos2002"/>
      <sheetName val="UNITARIO"/>
      <sheetName val="RESUMEN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ORGANIGRAMA"/>
      <sheetName val="UNIT REALES"/>
      <sheetName val="Contratos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4"/>
      <sheetName val="450.6"/>
      <sheetName val="450.7"/>
      <sheetName val="450.8"/>
      <sheetName val="451.1 (2)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416,2P"/>
      <sheetName val="432,1"/>
      <sheetName val="432,2"/>
      <sheetName val="451. 1P"/>
      <sheetName val="460,2"/>
      <sheetName val="CLASE C"/>
      <sheetName val="632,1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V%C3%ADnculoExternoRecuperado1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\Users\aljipego\Downloads\Víncu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CUADRILLA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Hoja4 (2)"/>
      <sheetName val="Hoja4 (3)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INV"/>
      <sheetName val="AASHTO"/>
      <sheetName val="PROY ORIGINAL"/>
      <sheetName val="PRESUP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ACARREO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Informe"/>
      <sheetName val="EQALT"/>
      <sheetName val="anexo2"/>
      <sheetName val="CDItem"/>
      <sheetName val="BASES"/>
      <sheetName val="ARMENIA-CLUB DE T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/>
      <sheetData sheetId="902"/>
      <sheetData sheetId="903"/>
      <sheetData sheetId="904"/>
      <sheetData sheetId="905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 refreshError="1"/>
      <sheetData sheetId="934" refreshError="1"/>
      <sheetData sheetId="935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 refreshError="1"/>
      <sheetData sheetId="943" refreshError="1"/>
      <sheetData sheetId="944"/>
      <sheetData sheetId="945" refreshError="1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/>
      <sheetData sheetId="2960"/>
      <sheetData sheetId="2961"/>
      <sheetData sheetId="2962"/>
      <sheetData sheetId="2963"/>
      <sheetData sheetId="2964" refreshError="1"/>
      <sheetData sheetId="2965"/>
      <sheetData sheetId="2966"/>
      <sheetData sheetId="2967"/>
      <sheetData sheetId="2968"/>
      <sheetData sheetId="2969"/>
      <sheetData sheetId="2970"/>
      <sheetData sheetId="297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/>
      <sheetData sheetId="3081"/>
      <sheetData sheetId="3082"/>
      <sheetData sheetId="3083"/>
      <sheetData sheetId="3084"/>
      <sheetData sheetId="3085" refreshError="1"/>
      <sheetData sheetId="3086" refreshError="1"/>
      <sheetData sheetId="3087"/>
      <sheetData sheetId="3088"/>
      <sheetData sheetId="3089"/>
      <sheetData sheetId="3090"/>
      <sheetData sheetId="3091"/>
      <sheetData sheetId="3092"/>
      <sheetData sheetId="3093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  <sheetName val="Equipo"/>
      <sheetName val="materiales"/>
      <sheetName val="otros"/>
      <sheetName val="Listado de Equipos"/>
      <sheetName val="BASES"/>
      <sheetName val="CDItem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RESUPUESTOS"/>
      <sheetName val="PROPONENTES"/>
      <sheetName val="INTEGRANTES"/>
      <sheetName val="EXPERIENCIA"/>
      <sheetName val="SUSPENSIONES"/>
      <sheetName val="RESUMEN"/>
      <sheetName val="LISTAS"/>
      <sheetName val="SMLM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S"/>
      <sheetName val="PROPONENTES"/>
      <sheetName val="INTEGRANTES"/>
      <sheetName val="EXPERIENCIA"/>
      <sheetName val="SUSPENSIONES"/>
      <sheetName val="RESUMEN"/>
      <sheetName val="LISTAS"/>
      <sheetName val="SMLM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RESUPUESTOS"/>
      <sheetName val="PROPONENTES"/>
      <sheetName val="INTEGRANTES"/>
      <sheetName val="ACREDITACIÓN SMMLV"/>
      <sheetName val="REQUERIMIENTOS EXP."/>
      <sheetName val="OFERTAS ECONOMICAS"/>
      <sheetName val="RESUM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HAB.GEN. (2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/>
      <sheetData sheetId="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210.2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Formulario N° 4"/>
      <sheetName val="MATERIALES"/>
      <sheetName val="EQUIPO"/>
      <sheetName val="PROGRAMACION "/>
      <sheetName val="DATOS SEMANALES"/>
      <sheetName val="Formular"/>
      <sheetName val="DATOS"/>
      <sheetName val="PREACTA"/>
      <sheetName val="SEÑAL 1"/>
      <sheetName val="Recurs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NT_ADI"/>
      <sheetName val="FORMULA"/>
      <sheetName val="General"/>
      <sheetName val="presupuesto"/>
      <sheetName val="PARAMETROS BASE"/>
      <sheetName val="CIRCUITOS CODENS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Formulas"/>
      <sheetName val="INDICE"/>
      <sheetName val="EQUIPO"/>
      <sheetName val="MATERIALES"/>
      <sheetName val="DISTANCIA"/>
      <sheetName val="PERSONAL"/>
      <sheetName val="otros"/>
      <sheetName val="TARIFAS"/>
      <sheetName val="Personalizar"/>
      <sheetName val="FIBRA ÓPTICA"/>
      <sheetName val="ELECTRICO"/>
      <sheetName val="Vuelta"/>
      <sheetName val="2103mar%20.xls"/>
      <sheetName val="Hoja1"/>
      <sheetName val="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Análisis de 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BASE"/>
      <sheetName val="1_Preliminares"/>
      <sheetName val="M.Obra"/>
      <sheetName val="320.1"/>
      <sheetName val="330.2"/>
      <sheetName val="700.1"/>
      <sheetName val="ManoDeObra"/>
      <sheetName val="tablas"/>
      <sheetName val="PARA INFORME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220.1"/>
      <sheetName val="330.1"/>
      <sheetName val="640.1.2"/>
      <sheetName val="673.1"/>
      <sheetName val="673.2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  <sheetName val="PR 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INDICE"/>
      <sheetName val="ESTADO RED"/>
      <sheetName val="CARRETERAS"/>
      <sheetName val="GENERALIDADES 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SE"/>
      <sheetName val="PRECIOS"/>
      <sheetName val="EQUIPO"/>
      <sheetName val="MATERIALES"/>
      <sheetName val="MANO DE OBRA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Itemes Renovación"/>
      <sheetName val="CONT_ADI"/>
      <sheetName val="OCTUBRE"/>
      <sheetName val="320.1"/>
      <sheetName val="330.2"/>
      <sheetName val="700.1"/>
      <sheetName val="General"/>
      <sheetName val="Indicadores de Producto"/>
      <sheetName val="Junta14febre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 RED"/>
      <sheetName val="CARRETERAS"/>
      <sheetName val="GENERALIDADES "/>
      <sheetName val="5.2"/>
      <sheetName val="PR 1"/>
      <sheetName val="BDATOS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F DO 2004"/>
      <sheetName val="TF MT2006"/>
      <sheetName val="C OF"/>
      <sheetName val="C CAMP"/>
      <sheetName val="UT"/>
      <sheetName val="Datos"/>
      <sheetName val="Presup"/>
      <sheetName val="AIU"/>
      <sheetName val="Insum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  <sheetName val="Insum"/>
      <sheetName val="items"/>
      <sheetName val="Informe Semanal 1"/>
      <sheetName val="Mater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  <sheetName val="RICS NUEVA HOJA DIARIA"/>
      <sheetName val="D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  <sheetName val="5.2"/>
      <sheetName val="res-accide-10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S"/>
      <sheetName val="PROPONENTES"/>
      <sheetName val="INTEGRANTES"/>
      <sheetName val="EXPERIENCIA"/>
      <sheetName val="EQUIPO DE TRABAJO"/>
      <sheetName val="APOYO A IND. NAL."/>
      <sheetName val="VIN.PERS.DISC."/>
      <sheetName val="EMPREN Y EMPR MUJERES"/>
      <sheetName val="FACT SOSTENIBILIDAD"/>
      <sheetName val="EVAL. ECONOMICA"/>
      <sheetName val="HAB.GEN."/>
      <sheetName val="PRE-ELEG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APU Expo Terrestre"/>
      <sheetName val="Containers"/>
      <sheetName val="CONT_ADI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  <sheetName val="tarif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Otros"/>
      <sheetName val="BASICOS"/>
      <sheetName val="BASICOS ACTA"/>
      <sheetName val="HOJA DE RUTA"/>
      <sheetName val="ACTA MR DEF"/>
      <sheetName val="ACTA-MSE-FR-07"/>
      <sheetName val="Inf financ 22-4-1"/>
      <sheetName val="Afectacion PPTAL"/>
      <sheetName val="NDICADORES"/>
      <sheetName val="PARAFISCALES OBRA"/>
      <sheetName val="FORMATO"/>
      <sheetName val="Hoja1"/>
      <sheetName val="FINANCIERA"/>
      <sheetName val="AFECTACIÓN"/>
      <sheetName val="INDICADORES "/>
      <sheetName val="ACTA MSE-FR-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6-2002"/>
      <sheetName val="Civil 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 Prima"/>
      <sheetName val="PRECIOS ACTUALIZADOS FERRASA"/>
      <sheetName val="APU Expo Terrestre"/>
      <sheetName val="Constantes"/>
      <sheetName val="Datos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LISTAS"/>
      <sheetName val="PRECIO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-18A"/>
      <sheetName val="entibado t1"/>
      <sheetName val="12 DUCTOS 4&quot; z.d"/>
      <sheetName val="9 DUCTOS 4&quot; z.d"/>
      <sheetName val="5 DUCTOS 4&quot; z.d"/>
      <sheetName val="3 DUCTOS 4&quot; z.d"/>
      <sheetName val="CODO HD 22.5  8&quot;"/>
      <sheetName val="CODO HD 11.25  8&quot;"/>
      <sheetName val="UNION Z 8&quot;"/>
      <sheetName val="UNION Z 6&quot;"/>
      <sheetName val="INSUMOS"/>
      <sheetName val="Cuadr."/>
      <sheetName val="DEMOL.TUB."/>
      <sheetName val="CTO 4000"/>
      <sheetName val="8DE4&quot;TDP"/>
      <sheetName val="12DE4&quot;TDP"/>
      <sheetName val="16DE4&quot;TDP"/>
      <sheetName val="18DE4&quot;TDP"/>
      <sheetName val="FLUIDO30"/>
      <sheetName val="T-13"/>
      <sheetName val="T-14"/>
      <sheetName val="T-18"/>
      <sheetName val="CARCAMO H=0.6"/>
      <sheetName val="CARCAMO 9-4&quot;"/>
      <sheetName val="CARCAMO 12-4&quot;"/>
      <sheetName val="CARCAMO 18-4&quot;"/>
      <sheetName val="CARCAMO CANAL"/>
      <sheetName val="NT2000"/>
      <sheetName val="Mode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FIJACION APU"/>
      <sheetName val="COMPARAC."/>
      <sheetName val="REVERSION"/>
      <sheetName val="DEMOL.TUB."/>
      <sheetName val="b-600-m"/>
      <sheetName val="C_I_36&quot;"/>
      <sheetName val="C_I_30&quot;"/>
      <sheetName val="C_I_27&quot;"/>
      <sheetName val="C_2_24&quot;"/>
      <sheetName val="C_1_24&quot;"/>
      <sheetName val="C_1_20&quot;"/>
      <sheetName val="C_1_18&quot;"/>
      <sheetName val="C_2_16&quot;"/>
      <sheetName val="C_1_16&quot;"/>
      <sheetName val="DEMOL.CAMARAS"/>
      <sheetName val="DEMOL.SUMIDEROS"/>
      <sheetName val="T-18A"/>
      <sheetName val="T-18"/>
      <sheetName val="T-14"/>
      <sheetName val="T-13"/>
      <sheetName val="Cuadr."/>
      <sheetName val="INSUMOS"/>
      <sheetName val="entibado 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Insum"/>
      <sheetName val="TRANSPORTE"/>
      <sheetName val="Excavación Mat. Común Estacione"/>
      <sheetName val="Demolición Pavimento"/>
      <sheetName val="SUB APU"/>
      <sheetName val="Equipo"/>
      <sheetName val="PUNITARIOS%20PARA%20241201%202S"/>
      <sheetName val="RELACION MES"/>
      <sheetName val="REC-COD,"/>
      <sheetName val="2,2,6,1 Pilotes 0,30"/>
      <sheetName val="PRESUPUESTO"/>
      <sheetName val="ESTADO VÍA-CRIT.TECNICO"/>
      <sheetName val="Listas"/>
      <sheetName val="GCB2000"/>
      <sheetName val="FORMULA"/>
      <sheetName val="A. P. U.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062"/>
      <sheetName val="LISTA DE PRECIOS"/>
      <sheetName val="Listado"/>
      <sheetName val="Summary"/>
      <sheetName val="CODCONST"/>
      <sheetName val="CLASIFICACION"/>
      <sheetName val="FINANC"/>
      <sheetName val="TODAS"/>
      <sheetName val=" Liquidacion de Obra por Tramos"/>
      <sheetName val="SALARIOS"/>
      <sheetName val="Lp"/>
      <sheetName val="PERSONAL"/>
      <sheetName val="Tarifa MT"/>
      <sheetName val="Bajadas"/>
      <sheetName val="OCTUBRE"/>
      <sheetName val="PREACTA Y CONTRATISTAS"/>
      <sheetName val="NARIÑ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APU NO PREVISTO"/>
      <sheetName val="PPTA (3)"/>
      <sheetName val="PPTA (2)"/>
      <sheetName val="PPTA"/>
      <sheetName val="7.1.8.1.1"/>
      <sheetName val="costos oficina"/>
      <sheetName val="costos campamento"/>
      <sheetName val="días habiles 2015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inst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BALANCE"/>
      <sheetName val="ITEMS NO REVISTOS"/>
      <sheetName val="APU ELECTRICOS"/>
      <sheetName val="CONT_ADI"/>
      <sheetName val="mdo"/>
      <sheetName val="equip"/>
      <sheetName val="mat"/>
      <sheetName val="CIRCUITOS CODENSA"/>
      <sheetName val="APU"/>
      <sheetName val="materiales"/>
      <sheetName val="otros"/>
      <sheetName val="PREACTA_61"/>
      <sheetName val="A_P_U1"/>
      <sheetName val="A_P_U"/>
      <sheetName val="Hoja2"/>
      <sheetName val="Cuadr."/>
      <sheetName val="PUNITARIOS PARA 241201 2S.xls"/>
      <sheetName val="OBRAS SES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BAS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  <sheetName val="desmonte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Listas"/>
      <sheetName val="AASHTO"/>
      <sheetName val="INV"/>
      <sheetName val="Presup_Cancha"/>
      <sheetName val="CRA.MODI"/>
      <sheetName val="1,01"/>
      <sheetName val="UNIT."/>
      <sheetName val="PROGR_2"/>
      <sheetName val="PROGR_3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rofesional"/>
      <sheetName val="B. Técnico - Tecnólogo"/>
      <sheetName val="C. Operario - Apoyo Gestion"/>
      <sheetName val="D. Equipos"/>
      <sheetName val="E. Ensayos de Laborato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  <sheetName val="Unitari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60414-A28C-4E27-BC86-59886D7FF6D4}">
  <dimension ref="A1:L24"/>
  <sheetViews>
    <sheetView showGridLines="0" topLeftCell="A6" zoomScale="70" zoomScaleNormal="70" workbookViewId="0">
      <selection activeCell="O13" sqref="O13"/>
    </sheetView>
  </sheetViews>
  <sheetFormatPr baseColWidth="10" defaultColWidth="11.42578125" defaultRowHeight="15"/>
  <cols>
    <col min="1" max="1" width="10.85546875" style="4" customWidth="1"/>
    <col min="2" max="2" width="4.5703125" style="4" customWidth="1"/>
    <col min="3" max="3" width="7.5703125" style="4" customWidth="1"/>
    <col min="4" max="4" width="7.42578125" style="4" customWidth="1"/>
    <col min="5" max="5" width="7.28515625" style="4" customWidth="1"/>
    <col min="6" max="6" width="45.42578125" style="4" customWidth="1"/>
    <col min="7" max="7" width="15" style="4" bestFit="1" customWidth="1"/>
    <col min="8" max="8" width="15.42578125" style="4" customWidth="1"/>
    <col min="9" max="9" width="17" style="4" customWidth="1"/>
    <col min="10" max="10" width="14.42578125" style="4" customWidth="1"/>
    <col min="11" max="11" width="14" style="4" customWidth="1"/>
    <col min="12" max="12" width="15.140625" style="4" customWidth="1"/>
  </cols>
  <sheetData>
    <row r="1" spans="1:12">
      <c r="A1" s="2"/>
      <c r="B1" s="1"/>
      <c r="C1" s="1"/>
      <c r="D1" s="2"/>
      <c r="E1" s="2"/>
      <c r="F1" s="2"/>
      <c r="G1" s="2"/>
      <c r="H1" s="2"/>
      <c r="I1" s="2"/>
      <c r="J1" s="2"/>
      <c r="K1" s="2"/>
      <c r="L1" s="2"/>
    </row>
    <row r="2" spans="1:12" ht="18">
      <c r="A2" s="2"/>
      <c r="B2" s="1"/>
      <c r="C2" s="1"/>
      <c r="D2" s="285" t="s">
        <v>0</v>
      </c>
      <c r="E2" s="285"/>
      <c r="F2" s="285"/>
      <c r="G2" s="285"/>
      <c r="H2" s="285"/>
      <c r="I2" s="285"/>
      <c r="J2" s="285"/>
      <c r="K2" s="285"/>
      <c r="L2" s="285"/>
    </row>
    <row r="3" spans="1:12" ht="15.75">
      <c r="A3" s="2"/>
      <c r="B3" s="1"/>
      <c r="C3" s="1"/>
      <c r="D3" s="286"/>
      <c r="E3" s="286"/>
      <c r="F3" s="286"/>
      <c r="G3" s="286"/>
      <c r="H3" s="286"/>
      <c r="I3" s="286"/>
      <c r="J3" s="286"/>
      <c r="K3" s="286"/>
      <c r="L3" s="2"/>
    </row>
    <row r="4" spans="1:12" ht="15.75">
      <c r="A4" s="2"/>
      <c r="B4" s="1"/>
      <c r="C4" s="1"/>
      <c r="D4" s="286" t="s">
        <v>1</v>
      </c>
      <c r="E4" s="286"/>
      <c r="F4" s="286"/>
      <c r="G4" s="286"/>
      <c r="H4" s="286"/>
      <c r="I4" s="286"/>
      <c r="J4" s="286"/>
      <c r="K4" s="286"/>
      <c r="L4" s="286"/>
    </row>
    <row r="5" spans="1:12" ht="38.450000000000003" customHeight="1">
      <c r="A5" s="2"/>
      <c r="B5" s="1"/>
      <c r="C5" s="1"/>
      <c r="D5" s="286" t="s">
        <v>2</v>
      </c>
      <c r="E5" s="286"/>
      <c r="F5" s="286"/>
      <c r="G5" s="286"/>
      <c r="H5" s="286"/>
      <c r="I5" s="286"/>
      <c r="J5" s="286"/>
      <c r="K5" s="286"/>
      <c r="L5" s="286"/>
    </row>
    <row r="6" spans="1:12" ht="18">
      <c r="D6" s="287" t="s">
        <v>3</v>
      </c>
      <c r="E6" s="287"/>
      <c r="F6" s="287"/>
      <c r="G6" s="287"/>
      <c r="H6" s="287"/>
      <c r="I6" s="287"/>
      <c r="J6" s="287"/>
      <c r="K6" s="287"/>
      <c r="L6" s="287"/>
    </row>
    <row r="7" spans="1:12" ht="23.25">
      <c r="D7" s="5" t="s">
        <v>4</v>
      </c>
      <c r="E7" s="5"/>
      <c r="F7" s="6"/>
      <c r="G7" s="7"/>
      <c r="H7" s="7"/>
      <c r="I7" s="7"/>
    </row>
    <row r="8" spans="1:12" ht="15" customHeight="1">
      <c r="D8" s="288" t="s">
        <v>5</v>
      </c>
      <c r="E8" s="289"/>
      <c r="F8" s="289"/>
      <c r="G8" s="289"/>
      <c r="H8" s="289"/>
      <c r="I8" s="289"/>
      <c r="J8" s="289"/>
      <c r="K8" s="289"/>
      <c r="L8" s="290"/>
    </row>
    <row r="9" spans="1:12" ht="14.45" customHeight="1">
      <c r="D9" s="291" t="s">
        <v>6</v>
      </c>
      <c r="E9" s="294" t="s">
        <v>7</v>
      </c>
      <c r="F9" s="297" t="s">
        <v>8</v>
      </c>
      <c r="G9" s="297" t="s">
        <v>9</v>
      </c>
      <c r="H9" s="297" t="s">
        <v>10</v>
      </c>
      <c r="I9" s="297" t="s">
        <v>11</v>
      </c>
      <c r="J9" s="297" t="s">
        <v>12</v>
      </c>
      <c r="K9" s="297" t="s">
        <v>13</v>
      </c>
      <c r="L9" s="283" t="s">
        <v>14</v>
      </c>
    </row>
    <row r="10" spans="1:12" ht="14.45" customHeight="1">
      <c r="D10" s="292"/>
      <c r="E10" s="295"/>
      <c r="F10" s="298"/>
      <c r="G10" s="298"/>
      <c r="H10" s="298"/>
      <c r="I10" s="298"/>
      <c r="J10" s="298"/>
      <c r="K10" s="298"/>
      <c r="L10" s="284"/>
    </row>
    <row r="11" spans="1:12" ht="23.45" customHeight="1">
      <c r="D11" s="293"/>
      <c r="E11" s="296"/>
      <c r="F11" s="299"/>
      <c r="G11" s="237" t="s">
        <v>15</v>
      </c>
      <c r="H11" s="237" t="s">
        <v>15</v>
      </c>
      <c r="I11" s="237" t="s">
        <v>15</v>
      </c>
      <c r="J11" s="237" t="s">
        <v>15</v>
      </c>
      <c r="K11" s="237" t="s">
        <v>15</v>
      </c>
      <c r="L11" s="238" t="s">
        <v>15</v>
      </c>
    </row>
    <row r="12" spans="1:12" ht="14.45" customHeight="1">
      <c r="D12" s="253">
        <v>1</v>
      </c>
      <c r="E12" s="250">
        <v>1</v>
      </c>
      <c r="F12" s="239" t="s">
        <v>16</v>
      </c>
      <c r="G12" s="240" t="s">
        <v>17</v>
      </c>
      <c r="H12" s="240" t="s">
        <v>17</v>
      </c>
      <c r="I12" s="240" t="s">
        <v>17</v>
      </c>
      <c r="J12" s="240" t="s">
        <v>17</v>
      </c>
      <c r="K12" s="240" t="s">
        <v>17</v>
      </c>
      <c r="L12" s="241" t="s">
        <v>17</v>
      </c>
    </row>
    <row r="13" spans="1:12" ht="14.45" customHeight="1">
      <c r="D13" s="254">
        <v>2</v>
      </c>
      <c r="E13" s="251">
        <v>2</v>
      </c>
      <c r="F13" s="242" t="s">
        <v>18</v>
      </c>
      <c r="G13" s="240" t="s">
        <v>17</v>
      </c>
      <c r="H13" s="240" t="s">
        <v>19</v>
      </c>
      <c r="I13" s="240" t="s">
        <v>19</v>
      </c>
      <c r="J13" s="240" t="s">
        <v>19</v>
      </c>
      <c r="K13" s="240" t="s">
        <v>17</v>
      </c>
      <c r="L13" s="241" t="s">
        <v>19</v>
      </c>
    </row>
    <row r="14" spans="1:12" ht="14.45" customHeight="1">
      <c r="D14" s="254">
        <v>3</v>
      </c>
      <c r="E14" s="251">
        <v>3</v>
      </c>
      <c r="F14" s="242" t="s">
        <v>20</v>
      </c>
      <c r="G14" s="243" t="s">
        <v>17</v>
      </c>
      <c r="H14" s="243" t="s">
        <v>17</v>
      </c>
      <c r="I14" s="243" t="s">
        <v>17</v>
      </c>
      <c r="J14" s="243" t="s">
        <v>17</v>
      </c>
      <c r="K14" s="243" t="s">
        <v>17</v>
      </c>
      <c r="L14" s="244" t="s">
        <v>17</v>
      </c>
    </row>
    <row r="15" spans="1:12" ht="14.1" customHeight="1">
      <c r="D15" s="254">
        <v>4</v>
      </c>
      <c r="E15" s="251">
        <v>4</v>
      </c>
      <c r="F15" s="242" t="s">
        <v>21</v>
      </c>
      <c r="G15" s="243" t="s">
        <v>17</v>
      </c>
      <c r="H15" s="243" t="s">
        <v>17</v>
      </c>
      <c r="I15" s="243" t="s">
        <v>17</v>
      </c>
      <c r="J15" s="245" t="s">
        <v>17</v>
      </c>
      <c r="K15" s="245" t="s">
        <v>17</v>
      </c>
      <c r="L15" s="244" t="s">
        <v>17</v>
      </c>
    </row>
    <row r="16" spans="1:12" ht="13.5" customHeight="1">
      <c r="D16" s="254">
        <v>5</v>
      </c>
      <c r="E16" s="251">
        <v>5</v>
      </c>
      <c r="F16" s="242" t="s">
        <v>22</v>
      </c>
      <c r="G16" s="243" t="s">
        <v>17</v>
      </c>
      <c r="H16" s="243" t="s">
        <v>17</v>
      </c>
      <c r="I16" s="243" t="s">
        <v>17</v>
      </c>
      <c r="J16" s="245" t="s">
        <v>17</v>
      </c>
      <c r="K16" s="245" t="s">
        <v>17</v>
      </c>
      <c r="L16" s="244" t="s">
        <v>17</v>
      </c>
    </row>
    <row r="17" spans="4:12" ht="14.45" customHeight="1">
      <c r="D17" s="254">
        <v>6</v>
      </c>
      <c r="E17" s="251">
        <v>6</v>
      </c>
      <c r="F17" s="242" t="s">
        <v>23</v>
      </c>
      <c r="G17" s="243" t="s">
        <v>19</v>
      </c>
      <c r="H17" s="243" t="s">
        <v>19</v>
      </c>
      <c r="I17" s="243" t="s">
        <v>19</v>
      </c>
      <c r="J17" s="245" t="s">
        <v>19</v>
      </c>
      <c r="K17" s="245" t="s">
        <v>19</v>
      </c>
      <c r="L17" s="244" t="s">
        <v>19</v>
      </c>
    </row>
    <row r="18" spans="4:12">
      <c r="D18" s="255">
        <v>7</v>
      </c>
      <c r="E18" s="252">
        <v>7</v>
      </c>
      <c r="F18" s="246" t="s">
        <v>24</v>
      </c>
      <c r="G18" s="247" t="s">
        <v>17</v>
      </c>
      <c r="H18" s="247" t="s">
        <v>17</v>
      </c>
      <c r="I18" s="247" t="s">
        <v>17</v>
      </c>
      <c r="J18" s="248" t="s">
        <v>17</v>
      </c>
      <c r="K18" s="248" t="s">
        <v>17</v>
      </c>
      <c r="L18" s="249" t="s">
        <v>17</v>
      </c>
    </row>
    <row r="20" spans="4:12">
      <c r="E20"/>
      <c r="F20"/>
      <c r="G20"/>
      <c r="H20"/>
      <c r="I20"/>
      <c r="J20"/>
      <c r="K20"/>
      <c r="L20"/>
    </row>
    <row r="21" spans="4:12">
      <c r="E21"/>
      <c r="F21"/>
      <c r="G21"/>
      <c r="H21"/>
      <c r="I21"/>
      <c r="J21"/>
      <c r="K21"/>
      <c r="L21"/>
    </row>
    <row r="22" spans="4:12" ht="15" customHeight="1">
      <c r="E22"/>
      <c r="F22"/>
      <c r="G22"/>
      <c r="H22"/>
      <c r="I22"/>
      <c r="J22"/>
      <c r="K22"/>
      <c r="L22"/>
    </row>
    <row r="23" spans="4:12" ht="15" customHeight="1">
      <c r="E23"/>
      <c r="F23"/>
      <c r="G23"/>
      <c r="H23"/>
      <c r="I23"/>
      <c r="J23"/>
      <c r="K23"/>
      <c r="L23"/>
    </row>
    <row r="24" spans="4:12">
      <c r="E24"/>
      <c r="F24"/>
      <c r="G24"/>
      <c r="H24"/>
      <c r="I24"/>
      <c r="J24"/>
      <c r="K24"/>
      <c r="L24"/>
    </row>
  </sheetData>
  <mergeCells count="15">
    <mergeCell ref="L9:L10"/>
    <mergeCell ref="D2:L2"/>
    <mergeCell ref="D3:K3"/>
    <mergeCell ref="D4:L4"/>
    <mergeCell ref="D5:L5"/>
    <mergeCell ref="D6:L6"/>
    <mergeCell ref="D8:L8"/>
    <mergeCell ref="D9:D11"/>
    <mergeCell ref="E9:E11"/>
    <mergeCell ref="F9:F11"/>
    <mergeCell ref="G9:G10"/>
    <mergeCell ref="H9:H10"/>
    <mergeCell ref="I9:I10"/>
    <mergeCell ref="J9:J10"/>
    <mergeCell ref="K9:K10"/>
  </mergeCells>
  <conditionalFormatting sqref="D12:D18">
    <cfRule type="expression" dxfId="34" priority="4">
      <formula>MOD(ROW(),2)</formula>
    </cfRule>
  </conditionalFormatting>
  <conditionalFormatting sqref="D12:D18">
    <cfRule type="expression" dxfId="33" priority="3" stopIfTrue="1">
      <formula>ROW()=CELL("ROW")</formula>
    </cfRule>
  </conditionalFormatting>
  <conditionalFormatting sqref="E12:L18">
    <cfRule type="expression" dxfId="32" priority="1" stopIfTrue="1">
      <formula>ROW()=CELL("ROW")</formula>
    </cfRule>
    <cfRule type="expression" dxfId="31" priority="2">
      <formula>MOD(ROW(),2)</formula>
    </cfRule>
  </conditionalFormatting>
  <dataValidations count="1">
    <dataValidation type="custom" allowBlank="1" showInputMessage="1" showErrorMessage="1" errorTitle="PROPONENTE REPETIDO" error="DEBES COLOCAR AL FINAL DEL NOMBRE, EL NUMERO DEL PROPONENTE ENTRE PARENTESIS (#)._x000a_PARA DIFERENCIARLO DE LOS REPETIDOS." sqref="F12:F18" xr:uid="{9531B7C0-837B-44A8-B690-EFBEAD56C197}">
      <formula1>COUNTIF($D$11:$D$17,F12)=1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7C246-5B51-4828-8FA5-86FE83905BEA}">
  <dimension ref="B1:BZ89"/>
  <sheetViews>
    <sheetView topLeftCell="A47" zoomScale="40" zoomScaleNormal="40" workbookViewId="0">
      <selection activeCell="N91" sqref="N91"/>
    </sheetView>
  </sheetViews>
  <sheetFormatPr baseColWidth="10" defaultColWidth="11.42578125" defaultRowHeight="15"/>
  <cols>
    <col min="6" max="6" width="45.140625" customWidth="1"/>
    <col min="7" max="7" width="49.42578125" customWidth="1"/>
    <col min="10" max="10" width="21" style="77" customWidth="1"/>
    <col min="11" max="11" width="16.5703125" style="77" customWidth="1"/>
    <col min="12" max="12" width="17.7109375" style="77" customWidth="1"/>
    <col min="13" max="13" width="12.7109375" customWidth="1"/>
    <col min="19" max="19" width="45.140625" customWidth="1"/>
    <col min="20" max="20" width="49.42578125" customWidth="1"/>
    <col min="23" max="23" width="21" style="77" customWidth="1"/>
    <col min="24" max="24" width="16.5703125" style="77" customWidth="1"/>
    <col min="25" max="25" width="17.7109375" style="77" customWidth="1"/>
    <col min="26" max="26" width="12.7109375" customWidth="1"/>
    <col min="32" max="32" width="45.140625" customWidth="1"/>
    <col min="33" max="33" width="49.42578125" customWidth="1"/>
    <col min="36" max="36" width="21" style="77" customWidth="1"/>
    <col min="37" max="37" width="16.5703125" style="77" customWidth="1"/>
    <col min="38" max="38" width="17.7109375" style="77" customWidth="1"/>
    <col min="45" max="45" width="45.140625" customWidth="1"/>
    <col min="46" max="46" width="49.42578125" customWidth="1"/>
    <col min="49" max="49" width="21" style="77" customWidth="1"/>
    <col min="50" max="50" width="16.5703125" style="77" customWidth="1"/>
    <col min="51" max="51" width="17.7109375" style="77" customWidth="1"/>
    <col min="52" max="52" width="12.7109375" customWidth="1"/>
    <col min="58" max="58" width="45.140625" customWidth="1"/>
    <col min="59" max="59" width="49.42578125" customWidth="1"/>
    <col min="62" max="62" width="21" style="77" customWidth="1"/>
    <col min="63" max="63" width="16.5703125" style="77" customWidth="1"/>
    <col min="64" max="64" width="17.7109375" style="77" customWidth="1"/>
    <col min="65" max="65" width="12.7109375" customWidth="1"/>
    <col min="71" max="71" width="45.140625" customWidth="1"/>
    <col min="72" max="72" width="49.42578125" customWidth="1"/>
    <col min="73" max="73" width="12.42578125" customWidth="1"/>
    <col min="74" max="74" width="13.28515625" customWidth="1"/>
    <col min="75" max="75" width="24.140625" style="77" customWidth="1"/>
    <col min="76" max="76" width="22.28515625" style="77" customWidth="1"/>
    <col min="77" max="77" width="17.7109375" style="77" customWidth="1"/>
    <col min="78" max="78" width="12.7109375" customWidth="1"/>
  </cols>
  <sheetData>
    <row r="1" spans="2:77" ht="15.75" thickBot="1"/>
    <row r="2" spans="2:77" ht="36.75" thickBot="1">
      <c r="B2" s="456" t="s">
        <v>25</v>
      </c>
      <c r="C2" s="457"/>
      <c r="D2" s="457"/>
      <c r="E2" s="457"/>
      <c r="F2" s="457"/>
      <c r="G2" s="457"/>
      <c r="H2" s="457"/>
      <c r="I2" s="457"/>
      <c r="J2" s="457"/>
      <c r="K2" s="457"/>
      <c r="L2" s="458"/>
      <c r="O2" s="456" t="s">
        <v>26</v>
      </c>
      <c r="P2" s="457"/>
      <c r="Q2" s="457"/>
      <c r="R2" s="457"/>
      <c r="S2" s="457"/>
      <c r="T2" s="457"/>
      <c r="U2" s="457"/>
      <c r="V2" s="457"/>
      <c r="W2" s="457"/>
      <c r="X2" s="457"/>
      <c r="Y2" s="458"/>
      <c r="AB2" s="456" t="s">
        <v>27</v>
      </c>
      <c r="AC2" s="457"/>
      <c r="AD2" s="457"/>
      <c r="AE2" s="457"/>
      <c r="AF2" s="457"/>
      <c r="AG2" s="457"/>
      <c r="AH2" s="457"/>
      <c r="AI2" s="457"/>
      <c r="AJ2" s="457"/>
      <c r="AK2" s="457"/>
      <c r="AL2" s="458"/>
      <c r="AO2" s="456" t="s">
        <v>28</v>
      </c>
      <c r="AP2" s="457"/>
      <c r="AQ2" s="457"/>
      <c r="AR2" s="457"/>
      <c r="AS2" s="457"/>
      <c r="AT2" s="457"/>
      <c r="AU2" s="457"/>
      <c r="AV2" s="457"/>
      <c r="AW2" s="457"/>
      <c r="AX2" s="457"/>
      <c r="AY2" s="458"/>
      <c r="BB2" s="456" t="s">
        <v>29</v>
      </c>
      <c r="BC2" s="457"/>
      <c r="BD2" s="457"/>
      <c r="BE2" s="457"/>
      <c r="BF2" s="457"/>
      <c r="BG2" s="457"/>
      <c r="BH2" s="457"/>
      <c r="BI2" s="457"/>
      <c r="BJ2" s="457"/>
      <c r="BK2" s="457"/>
      <c r="BL2" s="458"/>
      <c r="BO2" s="456" t="s">
        <v>30</v>
      </c>
      <c r="BP2" s="457"/>
      <c r="BQ2" s="457"/>
      <c r="BR2" s="457"/>
      <c r="BS2" s="457"/>
      <c r="BT2" s="457"/>
      <c r="BU2" s="457"/>
      <c r="BV2" s="457"/>
      <c r="BW2" s="457"/>
      <c r="BX2" s="457"/>
      <c r="BY2" s="458"/>
    </row>
    <row r="3" spans="2:77" ht="15.75" thickBot="1"/>
    <row r="4" spans="2:77" ht="18">
      <c r="B4" s="459" t="s">
        <v>0</v>
      </c>
      <c r="C4" s="460"/>
      <c r="D4" s="460"/>
      <c r="E4" s="460"/>
      <c r="F4" s="460"/>
      <c r="G4" s="460"/>
      <c r="H4" s="460"/>
      <c r="I4" s="460"/>
      <c r="J4" s="460"/>
      <c r="K4" s="460"/>
      <c r="L4" s="461"/>
      <c r="O4" s="459" t="s">
        <v>0</v>
      </c>
      <c r="P4" s="460"/>
      <c r="Q4" s="460"/>
      <c r="R4" s="460"/>
      <c r="S4" s="460"/>
      <c r="T4" s="460"/>
      <c r="U4" s="460"/>
      <c r="V4" s="460"/>
      <c r="W4" s="460"/>
      <c r="X4" s="460"/>
      <c r="Y4" s="461"/>
      <c r="AB4" s="459" t="s">
        <v>0</v>
      </c>
      <c r="AC4" s="460"/>
      <c r="AD4" s="460"/>
      <c r="AE4" s="460"/>
      <c r="AF4" s="460"/>
      <c r="AG4" s="460"/>
      <c r="AH4" s="460"/>
      <c r="AI4" s="460"/>
      <c r="AJ4" s="460"/>
      <c r="AK4" s="460"/>
      <c r="AL4" s="461"/>
      <c r="AO4" s="459" t="s">
        <v>0</v>
      </c>
      <c r="AP4" s="460"/>
      <c r="AQ4" s="460"/>
      <c r="AR4" s="460"/>
      <c r="AS4" s="460"/>
      <c r="AT4" s="460"/>
      <c r="AU4" s="460"/>
      <c r="AV4" s="460"/>
      <c r="AW4" s="460"/>
      <c r="AX4" s="460"/>
      <c r="AY4" s="461"/>
      <c r="BB4" s="459" t="s">
        <v>0</v>
      </c>
      <c r="BC4" s="460"/>
      <c r="BD4" s="460"/>
      <c r="BE4" s="460"/>
      <c r="BF4" s="460"/>
      <c r="BG4" s="460"/>
      <c r="BH4" s="460"/>
      <c r="BI4" s="460"/>
      <c r="BJ4" s="460"/>
      <c r="BK4" s="460"/>
      <c r="BL4" s="461"/>
      <c r="BO4" s="459" t="s">
        <v>0</v>
      </c>
      <c r="BP4" s="460"/>
      <c r="BQ4" s="460"/>
      <c r="BR4" s="460"/>
      <c r="BS4" s="460"/>
      <c r="BT4" s="460"/>
      <c r="BU4" s="460"/>
      <c r="BV4" s="460"/>
      <c r="BW4" s="460"/>
      <c r="BX4" s="460"/>
      <c r="BY4" s="461"/>
    </row>
    <row r="5" spans="2:77" ht="18">
      <c r="B5" s="450" t="s">
        <v>31</v>
      </c>
      <c r="C5" s="451"/>
      <c r="D5" s="451"/>
      <c r="E5" s="451"/>
      <c r="F5" s="451"/>
      <c r="G5" s="451"/>
      <c r="H5" s="451"/>
      <c r="I5" s="451"/>
      <c r="J5" s="451"/>
      <c r="K5" s="451"/>
      <c r="L5" s="452"/>
      <c r="O5" s="450" t="s">
        <v>31</v>
      </c>
      <c r="P5" s="451"/>
      <c r="Q5" s="451"/>
      <c r="R5" s="451"/>
      <c r="S5" s="451"/>
      <c r="T5" s="451"/>
      <c r="U5" s="451"/>
      <c r="V5" s="451"/>
      <c r="W5" s="451"/>
      <c r="X5" s="451"/>
      <c r="Y5" s="452"/>
      <c r="AB5" s="450" t="s">
        <v>31</v>
      </c>
      <c r="AC5" s="451"/>
      <c r="AD5" s="451"/>
      <c r="AE5" s="451"/>
      <c r="AF5" s="451"/>
      <c r="AG5" s="451"/>
      <c r="AH5" s="451"/>
      <c r="AI5" s="451"/>
      <c r="AJ5" s="451"/>
      <c r="AK5" s="451"/>
      <c r="AL5" s="452"/>
      <c r="AO5" s="450" t="s">
        <v>31</v>
      </c>
      <c r="AP5" s="451"/>
      <c r="AQ5" s="451"/>
      <c r="AR5" s="451"/>
      <c r="AS5" s="451"/>
      <c r="AT5" s="451"/>
      <c r="AU5" s="451"/>
      <c r="AV5" s="451"/>
      <c r="AW5" s="451"/>
      <c r="AX5" s="451"/>
      <c r="AY5" s="452"/>
      <c r="BB5" s="450" t="s">
        <v>31</v>
      </c>
      <c r="BC5" s="451"/>
      <c r="BD5" s="451"/>
      <c r="BE5" s="451"/>
      <c r="BF5" s="451"/>
      <c r="BG5" s="451"/>
      <c r="BH5" s="451"/>
      <c r="BI5" s="451"/>
      <c r="BJ5" s="451"/>
      <c r="BK5" s="451"/>
      <c r="BL5" s="452"/>
      <c r="BO5" s="450" t="s">
        <v>31</v>
      </c>
      <c r="BP5" s="451"/>
      <c r="BQ5" s="451"/>
      <c r="BR5" s="451"/>
      <c r="BS5" s="451"/>
      <c r="BT5" s="451"/>
      <c r="BU5" s="451"/>
      <c r="BV5" s="451"/>
      <c r="BW5" s="451"/>
      <c r="BX5" s="451"/>
      <c r="BY5" s="452"/>
    </row>
    <row r="6" spans="2:77" ht="18">
      <c r="B6" s="450" t="s">
        <v>32</v>
      </c>
      <c r="C6" s="451"/>
      <c r="D6" s="451"/>
      <c r="E6" s="451"/>
      <c r="F6" s="451"/>
      <c r="G6" s="451"/>
      <c r="H6" s="451"/>
      <c r="I6" s="451"/>
      <c r="J6" s="451"/>
      <c r="K6" s="451"/>
      <c r="L6" s="452"/>
      <c r="O6" s="450" t="s">
        <v>32</v>
      </c>
      <c r="P6" s="451"/>
      <c r="Q6" s="451"/>
      <c r="R6" s="451"/>
      <c r="S6" s="451"/>
      <c r="T6" s="451"/>
      <c r="U6" s="451"/>
      <c r="V6" s="451"/>
      <c r="W6" s="451"/>
      <c r="X6" s="451"/>
      <c r="Y6" s="452"/>
      <c r="AB6" s="450" t="s">
        <v>32</v>
      </c>
      <c r="AC6" s="451"/>
      <c r="AD6" s="451"/>
      <c r="AE6" s="451"/>
      <c r="AF6" s="451"/>
      <c r="AG6" s="451"/>
      <c r="AH6" s="451"/>
      <c r="AI6" s="451"/>
      <c r="AJ6" s="451"/>
      <c r="AK6" s="451"/>
      <c r="AL6" s="452"/>
      <c r="AO6" s="450" t="s">
        <v>32</v>
      </c>
      <c r="AP6" s="451"/>
      <c r="AQ6" s="451"/>
      <c r="AR6" s="451"/>
      <c r="AS6" s="451"/>
      <c r="AT6" s="451"/>
      <c r="AU6" s="451"/>
      <c r="AV6" s="451"/>
      <c r="AW6" s="451"/>
      <c r="AX6" s="451"/>
      <c r="AY6" s="452"/>
      <c r="BB6" s="450" t="s">
        <v>32</v>
      </c>
      <c r="BC6" s="451"/>
      <c r="BD6" s="451"/>
      <c r="BE6" s="451"/>
      <c r="BF6" s="451"/>
      <c r="BG6" s="451"/>
      <c r="BH6" s="451"/>
      <c r="BI6" s="451"/>
      <c r="BJ6" s="451"/>
      <c r="BK6" s="451"/>
      <c r="BL6" s="452"/>
      <c r="BO6" s="450" t="s">
        <v>32</v>
      </c>
      <c r="BP6" s="451"/>
      <c r="BQ6" s="451"/>
      <c r="BR6" s="451"/>
      <c r="BS6" s="451"/>
      <c r="BT6" s="451"/>
      <c r="BU6" s="451"/>
      <c r="BV6" s="451"/>
      <c r="BW6" s="451"/>
      <c r="BX6" s="451"/>
      <c r="BY6" s="452"/>
    </row>
    <row r="7" spans="2:77" ht="18">
      <c r="B7" s="98"/>
      <c r="C7" s="99"/>
      <c r="D7" s="99"/>
      <c r="E7" s="99"/>
      <c r="F7" s="99"/>
      <c r="G7" s="99"/>
      <c r="H7" s="99"/>
      <c r="I7" s="99"/>
      <c r="J7" s="100"/>
      <c r="K7" s="100"/>
      <c r="L7" s="101"/>
      <c r="O7" s="98"/>
      <c r="P7" s="99"/>
      <c r="Q7" s="99"/>
      <c r="R7" s="99"/>
      <c r="S7" s="99"/>
      <c r="T7" s="99"/>
      <c r="U7" s="99"/>
      <c r="V7" s="99"/>
      <c r="W7" s="100"/>
      <c r="X7" s="100"/>
      <c r="Y7" s="101"/>
      <c r="AB7" s="98"/>
      <c r="AC7" s="99"/>
      <c r="AD7" s="99"/>
      <c r="AE7" s="99"/>
      <c r="AF7" s="99"/>
      <c r="AG7" s="99"/>
      <c r="AH7" s="99"/>
      <c r="AI7" s="99"/>
      <c r="AJ7" s="100"/>
      <c r="AK7" s="100"/>
      <c r="AL7" s="101"/>
      <c r="AO7" s="98"/>
      <c r="AP7" s="99"/>
      <c r="AQ7" s="99"/>
      <c r="AR7" s="99"/>
      <c r="AS7" s="99"/>
      <c r="AT7" s="99"/>
      <c r="AU7" s="99"/>
      <c r="AV7" s="99"/>
      <c r="AW7" s="100"/>
      <c r="AX7" s="100"/>
      <c r="AY7" s="101"/>
      <c r="BB7" s="98"/>
      <c r="BC7" s="99"/>
      <c r="BD7" s="99"/>
      <c r="BE7" s="99"/>
      <c r="BF7" s="99"/>
      <c r="BG7" s="99"/>
      <c r="BH7" s="99"/>
      <c r="BI7" s="99"/>
      <c r="BJ7" s="100"/>
      <c r="BK7" s="100"/>
      <c r="BL7" s="101"/>
      <c r="BO7" s="98"/>
      <c r="BP7" s="99"/>
      <c r="BQ7" s="99"/>
      <c r="BR7" s="99"/>
      <c r="BS7" s="99"/>
      <c r="BT7" s="99"/>
      <c r="BU7" s="99"/>
      <c r="BV7" s="99"/>
      <c r="BW7" s="100"/>
      <c r="BX7" s="100"/>
      <c r="BY7" s="101"/>
    </row>
    <row r="8" spans="2:77" ht="18" customHeight="1">
      <c r="B8" s="453" t="s">
        <v>33</v>
      </c>
      <c r="C8" s="454"/>
      <c r="D8" s="454"/>
      <c r="E8" s="454"/>
      <c r="F8" s="454"/>
      <c r="G8" s="454"/>
      <c r="H8" s="454"/>
      <c r="I8" s="454"/>
      <c r="J8" s="454"/>
      <c r="K8" s="454"/>
      <c r="L8" s="455"/>
      <c r="O8" s="453" t="s">
        <v>33</v>
      </c>
      <c r="P8" s="454"/>
      <c r="Q8" s="454"/>
      <c r="R8" s="454"/>
      <c r="S8" s="454"/>
      <c r="T8" s="454"/>
      <c r="U8" s="454"/>
      <c r="V8" s="454"/>
      <c r="W8" s="454"/>
      <c r="X8" s="454"/>
      <c r="Y8" s="455"/>
      <c r="AB8" s="453" t="s">
        <v>33</v>
      </c>
      <c r="AC8" s="454"/>
      <c r="AD8" s="454"/>
      <c r="AE8" s="454"/>
      <c r="AF8" s="454"/>
      <c r="AG8" s="454"/>
      <c r="AH8" s="454"/>
      <c r="AI8" s="454"/>
      <c r="AJ8" s="454"/>
      <c r="AK8" s="454"/>
      <c r="AL8" s="455"/>
      <c r="AO8" s="453" t="s">
        <v>33</v>
      </c>
      <c r="AP8" s="454"/>
      <c r="AQ8" s="454"/>
      <c r="AR8" s="454"/>
      <c r="AS8" s="454"/>
      <c r="AT8" s="454"/>
      <c r="AU8" s="454"/>
      <c r="AV8" s="454"/>
      <c r="AW8" s="454"/>
      <c r="AX8" s="454"/>
      <c r="AY8" s="455"/>
      <c r="BB8" s="453" t="s">
        <v>33</v>
      </c>
      <c r="BC8" s="454"/>
      <c r="BD8" s="454"/>
      <c r="BE8" s="454"/>
      <c r="BF8" s="454"/>
      <c r="BG8" s="454"/>
      <c r="BH8" s="454"/>
      <c r="BI8" s="454"/>
      <c r="BJ8" s="454"/>
      <c r="BK8" s="454"/>
      <c r="BL8" s="455"/>
      <c r="BO8" s="453" t="s">
        <v>33</v>
      </c>
      <c r="BP8" s="454"/>
      <c r="BQ8" s="454"/>
      <c r="BR8" s="454"/>
      <c r="BS8" s="454"/>
      <c r="BT8" s="454"/>
      <c r="BU8" s="454"/>
      <c r="BV8" s="454"/>
      <c r="BW8" s="454"/>
      <c r="BX8" s="454"/>
      <c r="BY8" s="455"/>
    </row>
    <row r="9" spans="2:77" ht="18">
      <c r="B9" s="450" t="s">
        <v>34</v>
      </c>
      <c r="C9" s="451"/>
      <c r="D9" s="451"/>
      <c r="E9" s="451"/>
      <c r="F9" s="451"/>
      <c r="G9" s="451"/>
      <c r="H9" s="451"/>
      <c r="I9" s="451"/>
      <c r="J9" s="451"/>
      <c r="K9" s="451"/>
      <c r="L9" s="452"/>
      <c r="O9" s="450" t="s">
        <v>34</v>
      </c>
      <c r="P9" s="451"/>
      <c r="Q9" s="451"/>
      <c r="R9" s="451"/>
      <c r="S9" s="451"/>
      <c r="T9" s="451"/>
      <c r="U9" s="451"/>
      <c r="V9" s="451"/>
      <c r="W9" s="451"/>
      <c r="X9" s="451"/>
      <c r="Y9" s="452"/>
      <c r="AB9" s="450" t="s">
        <v>35</v>
      </c>
      <c r="AC9" s="451"/>
      <c r="AD9" s="451"/>
      <c r="AE9" s="451"/>
      <c r="AF9" s="451"/>
      <c r="AG9" s="451"/>
      <c r="AH9" s="451"/>
      <c r="AI9" s="451"/>
      <c r="AJ9" s="451"/>
      <c r="AK9" s="451"/>
      <c r="AL9" s="452"/>
      <c r="AO9" s="450" t="s">
        <v>34</v>
      </c>
      <c r="AP9" s="451"/>
      <c r="AQ9" s="451"/>
      <c r="AR9" s="451"/>
      <c r="AS9" s="451"/>
      <c r="AT9" s="451"/>
      <c r="AU9" s="451"/>
      <c r="AV9" s="451"/>
      <c r="AW9" s="451"/>
      <c r="AX9" s="451"/>
      <c r="AY9" s="452"/>
      <c r="BB9" s="450" t="s">
        <v>34</v>
      </c>
      <c r="BC9" s="451"/>
      <c r="BD9" s="451"/>
      <c r="BE9" s="451"/>
      <c r="BF9" s="451"/>
      <c r="BG9" s="451"/>
      <c r="BH9" s="451"/>
      <c r="BI9" s="451"/>
      <c r="BJ9" s="451"/>
      <c r="BK9" s="451"/>
      <c r="BL9" s="452"/>
      <c r="BO9" s="450" t="s">
        <v>34</v>
      </c>
      <c r="BP9" s="451"/>
      <c r="BQ9" s="451"/>
      <c r="BR9" s="451"/>
      <c r="BS9" s="451"/>
      <c r="BT9" s="451"/>
      <c r="BU9" s="451"/>
      <c r="BV9" s="451"/>
      <c r="BW9" s="451"/>
      <c r="BX9" s="451"/>
      <c r="BY9" s="452"/>
    </row>
    <row r="10" spans="2:77" ht="18.75" thickBot="1">
      <c r="B10" s="103"/>
      <c r="C10" s="104"/>
      <c r="D10" s="105"/>
      <c r="E10" s="105"/>
      <c r="F10" s="105"/>
      <c r="G10" s="105"/>
      <c r="H10" s="105"/>
      <c r="I10" s="105"/>
      <c r="J10" s="106"/>
      <c r="K10" s="106"/>
      <c r="L10" s="107"/>
      <c r="O10" s="103"/>
      <c r="P10" s="104"/>
      <c r="Q10" s="105"/>
      <c r="R10" s="105"/>
      <c r="S10" s="105"/>
      <c r="T10" s="105"/>
      <c r="U10" s="105"/>
      <c r="V10" s="105"/>
      <c r="W10" s="106"/>
      <c r="X10" s="106"/>
      <c r="Y10" s="107"/>
      <c r="AB10" s="103"/>
      <c r="AC10" s="104"/>
      <c r="AD10" s="105"/>
      <c r="AE10" s="105"/>
      <c r="AF10" s="105"/>
      <c r="AG10" s="105"/>
      <c r="AH10" s="105"/>
      <c r="AI10" s="105"/>
      <c r="AJ10" s="106"/>
      <c r="AK10" s="106"/>
      <c r="AL10" s="107"/>
      <c r="AO10" s="103"/>
      <c r="AP10" s="104"/>
      <c r="AQ10" s="105"/>
      <c r="AR10" s="105"/>
      <c r="AS10" s="105"/>
      <c r="AT10" s="105"/>
      <c r="AU10" s="105"/>
      <c r="AV10" s="105"/>
      <c r="AW10" s="108"/>
      <c r="AX10" s="106"/>
      <c r="AY10" s="107"/>
      <c r="BB10" s="103"/>
      <c r="BC10" s="104"/>
      <c r="BD10" s="105"/>
      <c r="BE10" s="105"/>
      <c r="BF10" s="105"/>
      <c r="BG10" s="105"/>
      <c r="BH10" s="105"/>
      <c r="BI10" s="105"/>
      <c r="BJ10" s="108"/>
      <c r="BK10" s="106"/>
      <c r="BL10" s="107"/>
      <c r="BO10" s="103"/>
      <c r="BP10" s="104"/>
      <c r="BQ10" s="105"/>
      <c r="BR10" s="105"/>
      <c r="BS10" s="105"/>
      <c r="BT10" s="105"/>
      <c r="BU10" s="105"/>
      <c r="BV10" s="105"/>
      <c r="BW10" s="108"/>
      <c r="BX10" s="106"/>
      <c r="BY10" s="107"/>
    </row>
    <row r="11" spans="2:77" ht="17.25" thickBot="1">
      <c r="B11" s="447"/>
      <c r="C11" s="448"/>
      <c r="D11" s="448"/>
      <c r="E11" s="448"/>
      <c r="F11" s="448"/>
      <c r="G11" s="448"/>
      <c r="H11" s="448"/>
      <c r="I11" s="448"/>
      <c r="J11" s="448"/>
      <c r="K11" s="448"/>
      <c r="L11" s="449"/>
      <c r="O11" s="447"/>
      <c r="P11" s="448"/>
      <c r="Q11" s="448"/>
      <c r="R11" s="448"/>
      <c r="S11" s="448"/>
      <c r="T11" s="448"/>
      <c r="U11" s="448"/>
      <c r="V11" s="448"/>
      <c r="W11" s="448"/>
      <c r="X11" s="448"/>
      <c r="Y11" s="449"/>
      <c r="AB11" s="447"/>
      <c r="AC11" s="448"/>
      <c r="AD11" s="448"/>
      <c r="AE11" s="448"/>
      <c r="AF11" s="448"/>
      <c r="AG11" s="448"/>
      <c r="AH11" s="448"/>
      <c r="AI11" s="448"/>
      <c r="AJ11" s="448"/>
      <c r="AK11" s="448"/>
      <c r="AL11" s="449"/>
      <c r="AO11" s="447"/>
      <c r="AP11" s="448"/>
      <c r="AQ11" s="448"/>
      <c r="AR11" s="448"/>
      <c r="AS11" s="448"/>
      <c r="AT11" s="448"/>
      <c r="AU11" s="448"/>
      <c r="AV11" s="448"/>
      <c r="AW11" s="448"/>
      <c r="AX11" s="448"/>
      <c r="AY11" s="449"/>
      <c r="BB11" s="447"/>
      <c r="BC11" s="448"/>
      <c r="BD11" s="448"/>
      <c r="BE11" s="448"/>
      <c r="BF11" s="448"/>
      <c r="BG11" s="448"/>
      <c r="BH11" s="448"/>
      <c r="BI11" s="448"/>
      <c r="BJ11" s="448"/>
      <c r="BK11" s="448"/>
      <c r="BL11" s="449"/>
      <c r="BO11" s="447"/>
      <c r="BP11" s="448"/>
      <c r="BQ11" s="448"/>
      <c r="BR11" s="448"/>
      <c r="BS11" s="448"/>
      <c r="BT11" s="448"/>
      <c r="BU11" s="448"/>
      <c r="BV11" s="448"/>
      <c r="BW11" s="448"/>
      <c r="BX11" s="448"/>
      <c r="BY11" s="449"/>
    </row>
    <row r="12" spans="2:77" ht="31.5">
      <c r="B12" s="445" t="s">
        <v>36</v>
      </c>
      <c r="C12" s="446"/>
      <c r="D12" s="446"/>
      <c r="E12" s="442"/>
      <c r="F12" s="441" t="s">
        <v>37</v>
      </c>
      <c r="G12" s="442"/>
      <c r="H12" s="109" t="s">
        <v>38</v>
      </c>
      <c r="I12" s="441" t="s">
        <v>39</v>
      </c>
      <c r="J12" s="442"/>
      <c r="K12" s="443" t="s">
        <v>40</v>
      </c>
      <c r="L12" s="444"/>
      <c r="O12" s="445" t="s">
        <v>36</v>
      </c>
      <c r="P12" s="446"/>
      <c r="Q12" s="446"/>
      <c r="R12" s="442"/>
      <c r="S12" s="441" t="s">
        <v>37</v>
      </c>
      <c r="T12" s="442"/>
      <c r="U12" s="109" t="s">
        <v>38</v>
      </c>
      <c r="V12" s="441" t="s">
        <v>39</v>
      </c>
      <c r="W12" s="442"/>
      <c r="X12" s="443" t="s">
        <v>40</v>
      </c>
      <c r="Y12" s="444"/>
      <c r="AB12" s="445" t="s">
        <v>36</v>
      </c>
      <c r="AC12" s="446"/>
      <c r="AD12" s="446"/>
      <c r="AE12" s="442"/>
      <c r="AF12" s="441" t="s">
        <v>37</v>
      </c>
      <c r="AG12" s="442"/>
      <c r="AH12" s="109" t="s">
        <v>38</v>
      </c>
      <c r="AI12" s="441" t="s">
        <v>39</v>
      </c>
      <c r="AJ12" s="442"/>
      <c r="AK12" s="443" t="s">
        <v>40</v>
      </c>
      <c r="AL12" s="444"/>
      <c r="AO12" s="445" t="s">
        <v>36</v>
      </c>
      <c r="AP12" s="446"/>
      <c r="AQ12" s="446"/>
      <c r="AR12" s="442"/>
      <c r="AS12" s="441" t="s">
        <v>37</v>
      </c>
      <c r="AT12" s="442"/>
      <c r="AU12" s="109" t="s">
        <v>38</v>
      </c>
      <c r="AV12" s="441" t="s">
        <v>39</v>
      </c>
      <c r="AW12" s="442"/>
      <c r="AX12" s="443" t="s">
        <v>40</v>
      </c>
      <c r="AY12" s="444"/>
      <c r="BB12" s="445" t="s">
        <v>36</v>
      </c>
      <c r="BC12" s="446"/>
      <c r="BD12" s="446"/>
      <c r="BE12" s="442"/>
      <c r="BF12" s="441" t="s">
        <v>37</v>
      </c>
      <c r="BG12" s="442"/>
      <c r="BH12" s="109" t="s">
        <v>38</v>
      </c>
      <c r="BI12" s="441" t="s">
        <v>39</v>
      </c>
      <c r="BJ12" s="442"/>
      <c r="BK12" s="443" t="s">
        <v>40</v>
      </c>
      <c r="BL12" s="444"/>
      <c r="BO12" s="445" t="s">
        <v>36</v>
      </c>
      <c r="BP12" s="446"/>
      <c r="BQ12" s="446"/>
      <c r="BR12" s="442"/>
      <c r="BS12" s="441" t="s">
        <v>37</v>
      </c>
      <c r="BT12" s="442"/>
      <c r="BU12" s="109" t="s">
        <v>38</v>
      </c>
      <c r="BV12" s="441" t="s">
        <v>39</v>
      </c>
      <c r="BW12" s="442"/>
      <c r="BX12" s="443" t="s">
        <v>40</v>
      </c>
      <c r="BY12" s="444"/>
    </row>
    <row r="13" spans="2:77" ht="15.75" customHeight="1" thickBot="1">
      <c r="B13" s="439" t="s">
        <v>41</v>
      </c>
      <c r="C13" s="440"/>
      <c r="D13" s="440"/>
      <c r="E13" s="436"/>
      <c r="F13" s="435" t="s">
        <v>42</v>
      </c>
      <c r="G13" s="436"/>
      <c r="H13" s="110">
        <v>14</v>
      </c>
      <c r="I13" s="435" t="s">
        <v>41</v>
      </c>
      <c r="J13" s="436"/>
      <c r="K13" s="437" t="s">
        <v>43</v>
      </c>
      <c r="L13" s="438"/>
      <c r="O13" s="439" t="s">
        <v>41</v>
      </c>
      <c r="P13" s="440"/>
      <c r="Q13" s="440"/>
      <c r="R13" s="436"/>
      <c r="S13" s="435" t="s">
        <v>42</v>
      </c>
      <c r="T13" s="436"/>
      <c r="U13" s="110">
        <v>14</v>
      </c>
      <c r="V13" s="435" t="s">
        <v>41</v>
      </c>
      <c r="W13" s="436"/>
      <c r="X13" s="437" t="s">
        <v>43</v>
      </c>
      <c r="Y13" s="438"/>
      <c r="AB13" s="439" t="s">
        <v>41</v>
      </c>
      <c r="AC13" s="440"/>
      <c r="AD13" s="440"/>
      <c r="AE13" s="436"/>
      <c r="AF13" s="435" t="s">
        <v>42</v>
      </c>
      <c r="AG13" s="436"/>
      <c r="AH13" s="110">
        <v>14</v>
      </c>
      <c r="AI13" s="435" t="s">
        <v>41</v>
      </c>
      <c r="AJ13" s="436"/>
      <c r="AK13" s="437" t="s">
        <v>43</v>
      </c>
      <c r="AL13" s="438"/>
      <c r="AO13" s="439" t="s">
        <v>41</v>
      </c>
      <c r="AP13" s="440"/>
      <c r="AQ13" s="440"/>
      <c r="AR13" s="436"/>
      <c r="AS13" s="435" t="s">
        <v>42</v>
      </c>
      <c r="AT13" s="436"/>
      <c r="AU13" s="110">
        <v>14</v>
      </c>
      <c r="AV13" s="435" t="s">
        <v>41</v>
      </c>
      <c r="AW13" s="436"/>
      <c r="AX13" s="437" t="s">
        <v>43</v>
      </c>
      <c r="AY13" s="438"/>
      <c r="BB13" s="439" t="s">
        <v>41</v>
      </c>
      <c r="BC13" s="440"/>
      <c r="BD13" s="440"/>
      <c r="BE13" s="436"/>
      <c r="BF13" s="435" t="s">
        <v>42</v>
      </c>
      <c r="BG13" s="436"/>
      <c r="BH13" s="110">
        <v>14</v>
      </c>
      <c r="BI13" s="435" t="s">
        <v>41</v>
      </c>
      <c r="BJ13" s="436"/>
      <c r="BK13" s="437" t="s">
        <v>43</v>
      </c>
      <c r="BL13" s="438"/>
      <c r="BO13" s="439" t="s">
        <v>41</v>
      </c>
      <c r="BP13" s="440"/>
      <c r="BQ13" s="440"/>
      <c r="BR13" s="436"/>
      <c r="BS13" s="435" t="s">
        <v>42</v>
      </c>
      <c r="BT13" s="436"/>
      <c r="BU13" s="110">
        <v>14</v>
      </c>
      <c r="BV13" s="435" t="s">
        <v>41</v>
      </c>
      <c r="BW13" s="436"/>
      <c r="BX13" s="437" t="s">
        <v>43</v>
      </c>
      <c r="BY13" s="438"/>
    </row>
    <row r="14" spans="2:77" ht="21" customHeight="1" thickBot="1">
      <c r="B14" s="353" t="s">
        <v>44</v>
      </c>
      <c r="C14" s="354"/>
      <c r="D14" s="354"/>
      <c r="E14" s="354"/>
      <c r="F14" s="354"/>
      <c r="G14" s="354"/>
      <c r="H14" s="354"/>
      <c r="I14" s="354"/>
      <c r="J14" s="354"/>
      <c r="K14" s="354"/>
      <c r="L14" s="355"/>
      <c r="O14" s="353" t="s">
        <v>44</v>
      </c>
      <c r="P14" s="354"/>
      <c r="Q14" s="354"/>
      <c r="R14" s="354"/>
      <c r="S14" s="354"/>
      <c r="T14" s="354"/>
      <c r="U14" s="354"/>
      <c r="V14" s="354"/>
      <c r="W14" s="354"/>
      <c r="X14" s="354"/>
      <c r="Y14" s="355"/>
      <c r="AB14" s="353" t="s">
        <v>44</v>
      </c>
      <c r="AC14" s="354"/>
      <c r="AD14" s="354"/>
      <c r="AE14" s="354"/>
      <c r="AF14" s="354"/>
      <c r="AG14" s="354"/>
      <c r="AH14" s="354"/>
      <c r="AI14" s="354"/>
      <c r="AJ14" s="354"/>
      <c r="AK14" s="354"/>
      <c r="AL14" s="355"/>
      <c r="AO14" s="353" t="s">
        <v>44</v>
      </c>
      <c r="AP14" s="354"/>
      <c r="AQ14" s="354"/>
      <c r="AR14" s="354"/>
      <c r="AS14" s="354"/>
      <c r="AT14" s="354"/>
      <c r="AU14" s="354"/>
      <c r="AV14" s="354"/>
      <c r="AW14" s="354"/>
      <c r="AX14" s="354"/>
      <c r="AY14" s="355"/>
      <c r="BB14" s="353" t="s">
        <v>44</v>
      </c>
      <c r="BC14" s="354"/>
      <c r="BD14" s="354"/>
      <c r="BE14" s="354"/>
      <c r="BF14" s="354"/>
      <c r="BG14" s="354"/>
      <c r="BH14" s="354"/>
      <c r="BI14" s="354"/>
      <c r="BJ14" s="354"/>
      <c r="BK14" s="354"/>
      <c r="BL14" s="355"/>
      <c r="BO14" s="353" t="s">
        <v>44</v>
      </c>
      <c r="BP14" s="354"/>
      <c r="BQ14" s="354"/>
      <c r="BR14" s="354"/>
      <c r="BS14" s="354"/>
      <c r="BT14" s="354"/>
      <c r="BU14" s="354"/>
      <c r="BV14" s="354"/>
      <c r="BW14" s="354"/>
      <c r="BX14" s="354"/>
      <c r="BY14" s="355"/>
    </row>
    <row r="15" spans="2:77" ht="15" customHeight="1">
      <c r="B15" s="429" t="s">
        <v>45</v>
      </c>
      <c r="C15" s="432" t="s">
        <v>46</v>
      </c>
      <c r="D15" s="404" t="s">
        <v>47</v>
      </c>
      <c r="E15" s="405"/>
      <c r="F15" s="406" t="s">
        <v>48</v>
      </c>
      <c r="G15" s="407"/>
      <c r="H15" s="412" t="s">
        <v>49</v>
      </c>
      <c r="I15" s="415" t="s">
        <v>50</v>
      </c>
      <c r="J15" s="418" t="s">
        <v>51</v>
      </c>
      <c r="K15" s="421" t="s">
        <v>52</v>
      </c>
      <c r="L15" s="422"/>
      <c r="O15" s="429" t="s">
        <v>45</v>
      </c>
      <c r="P15" s="432" t="s">
        <v>46</v>
      </c>
      <c r="Q15" s="404" t="s">
        <v>47</v>
      </c>
      <c r="R15" s="405"/>
      <c r="S15" s="406" t="s">
        <v>48</v>
      </c>
      <c r="T15" s="407"/>
      <c r="U15" s="412" t="s">
        <v>49</v>
      </c>
      <c r="V15" s="415" t="s">
        <v>50</v>
      </c>
      <c r="W15" s="418" t="s">
        <v>51</v>
      </c>
      <c r="X15" s="421" t="s">
        <v>52</v>
      </c>
      <c r="Y15" s="422"/>
      <c r="AB15" s="429" t="s">
        <v>45</v>
      </c>
      <c r="AC15" s="432" t="s">
        <v>46</v>
      </c>
      <c r="AD15" s="404" t="s">
        <v>47</v>
      </c>
      <c r="AE15" s="405"/>
      <c r="AF15" s="406" t="s">
        <v>48</v>
      </c>
      <c r="AG15" s="407"/>
      <c r="AH15" s="412" t="s">
        <v>49</v>
      </c>
      <c r="AI15" s="415" t="s">
        <v>50</v>
      </c>
      <c r="AJ15" s="418" t="s">
        <v>51</v>
      </c>
      <c r="AK15" s="421" t="s">
        <v>52</v>
      </c>
      <c r="AL15" s="422"/>
      <c r="AO15" s="429" t="s">
        <v>45</v>
      </c>
      <c r="AP15" s="432" t="s">
        <v>46</v>
      </c>
      <c r="AQ15" s="404" t="s">
        <v>47</v>
      </c>
      <c r="AR15" s="405"/>
      <c r="AS15" s="406" t="s">
        <v>48</v>
      </c>
      <c r="AT15" s="407"/>
      <c r="AU15" s="412" t="s">
        <v>49</v>
      </c>
      <c r="AV15" s="415" t="s">
        <v>50</v>
      </c>
      <c r="AW15" s="418" t="s">
        <v>51</v>
      </c>
      <c r="AX15" s="421" t="s">
        <v>52</v>
      </c>
      <c r="AY15" s="422"/>
      <c r="BB15" s="429" t="s">
        <v>45</v>
      </c>
      <c r="BC15" s="432" t="s">
        <v>46</v>
      </c>
      <c r="BD15" s="404" t="s">
        <v>47</v>
      </c>
      <c r="BE15" s="405"/>
      <c r="BF15" s="406" t="s">
        <v>48</v>
      </c>
      <c r="BG15" s="407"/>
      <c r="BH15" s="412" t="s">
        <v>49</v>
      </c>
      <c r="BI15" s="415" t="s">
        <v>50</v>
      </c>
      <c r="BJ15" s="418" t="s">
        <v>51</v>
      </c>
      <c r="BK15" s="421" t="s">
        <v>52</v>
      </c>
      <c r="BL15" s="422"/>
      <c r="BO15" s="429" t="s">
        <v>45</v>
      </c>
      <c r="BP15" s="432" t="s">
        <v>46</v>
      </c>
      <c r="BQ15" s="404" t="s">
        <v>47</v>
      </c>
      <c r="BR15" s="405"/>
      <c r="BS15" s="406" t="s">
        <v>48</v>
      </c>
      <c r="BT15" s="407"/>
      <c r="BU15" s="412" t="s">
        <v>49</v>
      </c>
      <c r="BV15" s="415" t="s">
        <v>50</v>
      </c>
      <c r="BW15" s="418" t="s">
        <v>51</v>
      </c>
      <c r="BX15" s="421" t="s">
        <v>52</v>
      </c>
      <c r="BY15" s="422"/>
    </row>
    <row r="16" spans="2:77">
      <c r="B16" s="430"/>
      <c r="C16" s="433"/>
      <c r="D16" s="427" t="s">
        <v>53</v>
      </c>
      <c r="E16" s="427" t="s">
        <v>54</v>
      </c>
      <c r="F16" s="408"/>
      <c r="G16" s="409"/>
      <c r="H16" s="413"/>
      <c r="I16" s="416"/>
      <c r="J16" s="419"/>
      <c r="K16" s="423"/>
      <c r="L16" s="424"/>
      <c r="O16" s="430"/>
      <c r="P16" s="433"/>
      <c r="Q16" s="427" t="s">
        <v>53</v>
      </c>
      <c r="R16" s="427" t="s">
        <v>54</v>
      </c>
      <c r="S16" s="408"/>
      <c r="T16" s="409"/>
      <c r="U16" s="413"/>
      <c r="V16" s="416"/>
      <c r="W16" s="419"/>
      <c r="X16" s="423"/>
      <c r="Y16" s="424"/>
      <c r="AB16" s="430"/>
      <c r="AC16" s="433"/>
      <c r="AD16" s="427" t="s">
        <v>53</v>
      </c>
      <c r="AE16" s="427" t="s">
        <v>54</v>
      </c>
      <c r="AF16" s="408"/>
      <c r="AG16" s="409"/>
      <c r="AH16" s="413"/>
      <c r="AI16" s="416"/>
      <c r="AJ16" s="419"/>
      <c r="AK16" s="423"/>
      <c r="AL16" s="424"/>
      <c r="AO16" s="430"/>
      <c r="AP16" s="433"/>
      <c r="AQ16" s="427" t="s">
        <v>53</v>
      </c>
      <c r="AR16" s="427" t="s">
        <v>54</v>
      </c>
      <c r="AS16" s="408"/>
      <c r="AT16" s="409"/>
      <c r="AU16" s="413"/>
      <c r="AV16" s="416"/>
      <c r="AW16" s="419"/>
      <c r="AX16" s="423"/>
      <c r="AY16" s="424"/>
      <c r="BB16" s="430"/>
      <c r="BC16" s="433"/>
      <c r="BD16" s="427" t="s">
        <v>53</v>
      </c>
      <c r="BE16" s="427" t="s">
        <v>54</v>
      </c>
      <c r="BF16" s="408"/>
      <c r="BG16" s="409"/>
      <c r="BH16" s="413"/>
      <c r="BI16" s="416"/>
      <c r="BJ16" s="419"/>
      <c r="BK16" s="423"/>
      <c r="BL16" s="424"/>
      <c r="BO16" s="430"/>
      <c r="BP16" s="433"/>
      <c r="BQ16" s="427" t="s">
        <v>53</v>
      </c>
      <c r="BR16" s="427" t="s">
        <v>54</v>
      </c>
      <c r="BS16" s="408"/>
      <c r="BT16" s="409"/>
      <c r="BU16" s="413"/>
      <c r="BV16" s="416"/>
      <c r="BW16" s="419"/>
      <c r="BX16" s="423"/>
      <c r="BY16" s="424"/>
    </row>
    <row r="17" spans="2:78" ht="15.75" thickBot="1">
      <c r="B17" s="431"/>
      <c r="C17" s="434"/>
      <c r="D17" s="428"/>
      <c r="E17" s="428"/>
      <c r="F17" s="410"/>
      <c r="G17" s="411"/>
      <c r="H17" s="414"/>
      <c r="I17" s="417"/>
      <c r="J17" s="420"/>
      <c r="K17" s="425"/>
      <c r="L17" s="426"/>
      <c r="O17" s="431"/>
      <c r="P17" s="434"/>
      <c r="Q17" s="428"/>
      <c r="R17" s="428"/>
      <c r="S17" s="410"/>
      <c r="T17" s="411"/>
      <c r="U17" s="414"/>
      <c r="V17" s="417"/>
      <c r="W17" s="420"/>
      <c r="X17" s="425"/>
      <c r="Y17" s="426"/>
      <c r="AB17" s="431"/>
      <c r="AC17" s="434"/>
      <c r="AD17" s="428"/>
      <c r="AE17" s="428"/>
      <c r="AF17" s="410"/>
      <c r="AG17" s="411"/>
      <c r="AH17" s="414"/>
      <c r="AI17" s="417"/>
      <c r="AJ17" s="420"/>
      <c r="AK17" s="425"/>
      <c r="AL17" s="426"/>
      <c r="AO17" s="431"/>
      <c r="AP17" s="434"/>
      <c r="AQ17" s="428"/>
      <c r="AR17" s="428"/>
      <c r="AS17" s="410"/>
      <c r="AT17" s="411"/>
      <c r="AU17" s="414"/>
      <c r="AV17" s="417"/>
      <c r="AW17" s="420"/>
      <c r="AX17" s="425"/>
      <c r="AY17" s="426"/>
      <c r="BB17" s="431"/>
      <c r="BC17" s="434"/>
      <c r="BD17" s="428"/>
      <c r="BE17" s="428"/>
      <c r="BF17" s="410"/>
      <c r="BG17" s="411"/>
      <c r="BH17" s="414"/>
      <c r="BI17" s="417"/>
      <c r="BJ17" s="420"/>
      <c r="BK17" s="425"/>
      <c r="BL17" s="426"/>
      <c r="BO17" s="431"/>
      <c r="BP17" s="434"/>
      <c r="BQ17" s="428"/>
      <c r="BR17" s="428"/>
      <c r="BS17" s="410"/>
      <c r="BT17" s="411"/>
      <c r="BU17" s="414"/>
      <c r="BV17" s="417"/>
      <c r="BW17" s="420"/>
      <c r="BX17" s="425"/>
      <c r="BY17" s="426"/>
    </row>
    <row r="18" spans="2:78" ht="18.75" customHeight="1" thickBot="1">
      <c r="B18" s="403" t="s">
        <v>55</v>
      </c>
      <c r="C18" s="348"/>
      <c r="D18" s="348"/>
      <c r="E18" s="348"/>
      <c r="F18" s="348"/>
      <c r="G18" s="348"/>
      <c r="H18" s="348"/>
      <c r="I18" s="348"/>
      <c r="J18" s="348"/>
      <c r="K18" s="348"/>
      <c r="L18" s="349"/>
      <c r="O18" s="403" t="s">
        <v>55</v>
      </c>
      <c r="P18" s="348"/>
      <c r="Q18" s="348"/>
      <c r="R18" s="348"/>
      <c r="S18" s="348"/>
      <c r="T18" s="348"/>
      <c r="U18" s="348"/>
      <c r="V18" s="348"/>
      <c r="W18" s="348"/>
      <c r="X18" s="348"/>
      <c r="Y18" s="349"/>
      <c r="AB18" s="403" t="s">
        <v>55</v>
      </c>
      <c r="AC18" s="348"/>
      <c r="AD18" s="348"/>
      <c r="AE18" s="348"/>
      <c r="AF18" s="348"/>
      <c r="AG18" s="348"/>
      <c r="AH18" s="348"/>
      <c r="AI18" s="348"/>
      <c r="AJ18" s="348"/>
      <c r="AK18" s="348"/>
      <c r="AL18" s="349"/>
      <c r="AO18" s="403" t="s">
        <v>55</v>
      </c>
      <c r="AP18" s="348"/>
      <c r="AQ18" s="348"/>
      <c r="AR18" s="348"/>
      <c r="AS18" s="348"/>
      <c r="AT18" s="348"/>
      <c r="AU18" s="348"/>
      <c r="AV18" s="348"/>
      <c r="AW18" s="348"/>
      <c r="AX18" s="348"/>
      <c r="AY18" s="349"/>
      <c r="BB18" s="403" t="s">
        <v>55</v>
      </c>
      <c r="BC18" s="348"/>
      <c r="BD18" s="348"/>
      <c r="BE18" s="348"/>
      <c r="BF18" s="348"/>
      <c r="BG18" s="348"/>
      <c r="BH18" s="348"/>
      <c r="BI18" s="348"/>
      <c r="BJ18" s="348"/>
      <c r="BK18" s="348"/>
      <c r="BL18" s="349"/>
      <c r="BO18" s="403" t="s">
        <v>55</v>
      </c>
      <c r="BP18" s="348"/>
      <c r="BQ18" s="348"/>
      <c r="BR18" s="348"/>
      <c r="BS18" s="348"/>
      <c r="BT18" s="348"/>
      <c r="BU18" s="348"/>
      <c r="BV18" s="348"/>
      <c r="BW18" s="348"/>
      <c r="BX18" s="348"/>
      <c r="BY18" s="349"/>
    </row>
    <row r="19" spans="2:78" ht="15" customHeight="1">
      <c r="B19" s="111">
        <v>1</v>
      </c>
      <c r="C19" s="112" t="s">
        <v>56</v>
      </c>
      <c r="D19" s="113" t="s">
        <v>57</v>
      </c>
      <c r="E19" s="114"/>
      <c r="F19" s="343" t="s">
        <v>58</v>
      </c>
      <c r="G19" s="344"/>
      <c r="H19" s="114" t="s">
        <v>59</v>
      </c>
      <c r="I19" s="115">
        <v>1.35</v>
      </c>
      <c r="J19" s="116">
        <v>419626</v>
      </c>
      <c r="K19" s="390">
        <f>+ROUND(J19*I19,0)</f>
        <v>566495</v>
      </c>
      <c r="L19" s="402"/>
      <c r="M19" s="214" t="s">
        <v>17</v>
      </c>
      <c r="O19" s="111">
        <v>1</v>
      </c>
      <c r="P19" s="112" t="s">
        <v>56</v>
      </c>
      <c r="Q19" s="113" t="s">
        <v>57</v>
      </c>
      <c r="R19" s="114"/>
      <c r="S19" s="343" t="s">
        <v>58</v>
      </c>
      <c r="T19" s="344"/>
      <c r="U19" s="114" t="s">
        <v>59</v>
      </c>
      <c r="V19" s="115">
        <v>1.35</v>
      </c>
      <c r="W19" s="116">
        <v>419626</v>
      </c>
      <c r="X19" s="390">
        <f>+ROUND(W19*V19,0)</f>
        <v>566495</v>
      </c>
      <c r="Y19" s="391"/>
      <c r="Z19" s="214" t="s">
        <v>17</v>
      </c>
      <c r="AB19" s="111">
        <v>1</v>
      </c>
      <c r="AC19" s="112" t="s">
        <v>56</v>
      </c>
      <c r="AD19" s="113" t="s">
        <v>57</v>
      </c>
      <c r="AE19" s="114"/>
      <c r="AF19" s="343" t="s">
        <v>58</v>
      </c>
      <c r="AG19" s="344"/>
      <c r="AH19" s="114" t="s">
        <v>59</v>
      </c>
      <c r="AI19" s="115">
        <v>1.35</v>
      </c>
      <c r="AJ19" s="116">
        <v>399861.61540000001</v>
      </c>
      <c r="AK19" s="390">
        <f>+ROUND((AI19*AJ19),0)</f>
        <v>539813</v>
      </c>
      <c r="AL19" s="391"/>
      <c r="AO19" s="111">
        <v>1</v>
      </c>
      <c r="AP19" s="112" t="s">
        <v>56</v>
      </c>
      <c r="AQ19" s="113" t="s">
        <v>57</v>
      </c>
      <c r="AR19" s="114"/>
      <c r="AS19" s="343" t="s">
        <v>58</v>
      </c>
      <c r="AT19" s="344"/>
      <c r="AU19" s="114" t="s">
        <v>59</v>
      </c>
      <c r="AV19" s="115">
        <v>1.35</v>
      </c>
      <c r="AW19" s="116">
        <v>402315</v>
      </c>
      <c r="AX19" s="390">
        <f>+ROUND(AW19*AV19,0)</f>
        <v>543125</v>
      </c>
      <c r="AY19" s="391"/>
      <c r="AZ19" s="214" t="s">
        <v>17</v>
      </c>
      <c r="BB19" s="111">
        <v>1</v>
      </c>
      <c r="BC19" s="112" t="s">
        <v>56</v>
      </c>
      <c r="BD19" s="113" t="s">
        <v>57</v>
      </c>
      <c r="BE19" s="114"/>
      <c r="BF19" s="343" t="s">
        <v>58</v>
      </c>
      <c r="BG19" s="344"/>
      <c r="BH19" s="114" t="s">
        <v>59</v>
      </c>
      <c r="BI19" s="115">
        <v>1.35</v>
      </c>
      <c r="BJ19" s="116">
        <v>400260.26</v>
      </c>
      <c r="BK19" s="390">
        <f>+ROUND(BJ19*BI19,0)</f>
        <v>540351</v>
      </c>
      <c r="BL19" s="391"/>
      <c r="BM19" s="214" t="s">
        <v>17</v>
      </c>
      <c r="BO19" s="111">
        <v>1</v>
      </c>
      <c r="BP19" s="112" t="s">
        <v>56</v>
      </c>
      <c r="BQ19" s="113" t="s">
        <v>57</v>
      </c>
      <c r="BR19" s="114"/>
      <c r="BS19" s="343" t="s">
        <v>58</v>
      </c>
      <c r="BT19" s="344"/>
      <c r="BU19" s="114" t="s">
        <v>59</v>
      </c>
      <c r="BV19" s="115">
        <v>1.35</v>
      </c>
      <c r="BW19" s="116">
        <v>399694</v>
      </c>
      <c r="BX19" s="390">
        <f>+ROUND(BW19*BV19,0)</f>
        <v>539587</v>
      </c>
      <c r="BY19" s="391"/>
      <c r="BZ19" s="214" t="s">
        <v>17</v>
      </c>
    </row>
    <row r="20" spans="2:78" ht="15" customHeight="1">
      <c r="B20" s="117">
        <v>2</v>
      </c>
      <c r="C20" s="112" t="s">
        <v>60</v>
      </c>
      <c r="D20" s="118" t="s">
        <v>61</v>
      </c>
      <c r="E20" s="119"/>
      <c r="F20" s="341" t="s">
        <v>62</v>
      </c>
      <c r="G20" s="342"/>
      <c r="H20" s="119" t="s">
        <v>63</v>
      </c>
      <c r="I20" s="120">
        <v>230</v>
      </c>
      <c r="J20" s="121">
        <v>29617</v>
      </c>
      <c r="K20" s="384">
        <f t="shared" ref="K20:K23" si="0">+ROUND(J20*I20,0)</f>
        <v>6811910</v>
      </c>
      <c r="L20" s="401"/>
      <c r="M20" s="214" t="s">
        <v>17</v>
      </c>
      <c r="O20" s="117">
        <v>2</v>
      </c>
      <c r="P20" s="112" t="s">
        <v>60</v>
      </c>
      <c r="Q20" s="118" t="s">
        <v>61</v>
      </c>
      <c r="R20" s="119"/>
      <c r="S20" s="341" t="s">
        <v>62</v>
      </c>
      <c r="T20" s="342"/>
      <c r="U20" s="119" t="s">
        <v>63</v>
      </c>
      <c r="V20" s="120">
        <v>230</v>
      </c>
      <c r="W20" s="121">
        <v>29617</v>
      </c>
      <c r="X20" s="384">
        <f t="shared" ref="X20:X23" si="1">+ROUND(W20*V20,0)</f>
        <v>6811910</v>
      </c>
      <c r="Y20" s="385"/>
      <c r="Z20" s="214" t="s">
        <v>17</v>
      </c>
      <c r="AB20" s="117">
        <v>2</v>
      </c>
      <c r="AC20" s="112" t="s">
        <v>60</v>
      </c>
      <c r="AD20" s="118" t="s">
        <v>61</v>
      </c>
      <c r="AE20" s="119"/>
      <c r="AF20" s="341" t="s">
        <v>62</v>
      </c>
      <c r="AG20" s="342"/>
      <c r="AH20" s="119" t="s">
        <v>63</v>
      </c>
      <c r="AI20" s="120">
        <v>230</v>
      </c>
      <c r="AJ20" s="121">
        <v>28222.0393</v>
      </c>
      <c r="AK20" s="384">
        <f>+ROUND((AI20*AJ20),0)</f>
        <v>6491069</v>
      </c>
      <c r="AL20" s="385"/>
      <c r="AO20" s="117">
        <v>2</v>
      </c>
      <c r="AP20" s="112" t="s">
        <v>60</v>
      </c>
      <c r="AQ20" s="118" t="s">
        <v>61</v>
      </c>
      <c r="AR20" s="119"/>
      <c r="AS20" s="341" t="s">
        <v>62</v>
      </c>
      <c r="AT20" s="342"/>
      <c r="AU20" s="119" t="s">
        <v>63</v>
      </c>
      <c r="AV20" s="120">
        <v>230</v>
      </c>
      <c r="AW20" s="121">
        <v>28395</v>
      </c>
      <c r="AX20" s="384">
        <f t="shared" ref="AX20:AX23" si="2">+ROUND(AW20*AV20,0)</f>
        <v>6530850</v>
      </c>
      <c r="AY20" s="385"/>
      <c r="AZ20" s="214" t="s">
        <v>17</v>
      </c>
      <c r="BB20" s="117">
        <v>2</v>
      </c>
      <c r="BC20" s="112" t="s">
        <v>60</v>
      </c>
      <c r="BD20" s="118" t="s">
        <v>61</v>
      </c>
      <c r="BE20" s="119"/>
      <c r="BF20" s="341" t="s">
        <v>62</v>
      </c>
      <c r="BG20" s="342"/>
      <c r="BH20" s="119" t="s">
        <v>63</v>
      </c>
      <c r="BI20" s="120">
        <v>230</v>
      </c>
      <c r="BJ20" s="121">
        <v>28250.18</v>
      </c>
      <c r="BK20" s="384">
        <f t="shared" ref="BK20:BK23" si="3">+ROUND(BJ20*BI20,0)</f>
        <v>6497541</v>
      </c>
      <c r="BL20" s="385"/>
      <c r="BM20" s="214" t="s">
        <v>17</v>
      </c>
      <c r="BO20" s="117">
        <v>2</v>
      </c>
      <c r="BP20" s="112" t="s">
        <v>60</v>
      </c>
      <c r="BQ20" s="118" t="s">
        <v>61</v>
      </c>
      <c r="BR20" s="119"/>
      <c r="BS20" s="341" t="s">
        <v>62</v>
      </c>
      <c r="BT20" s="342"/>
      <c r="BU20" s="119" t="s">
        <v>63</v>
      </c>
      <c r="BV20" s="120">
        <v>230</v>
      </c>
      <c r="BW20" s="121">
        <v>28210</v>
      </c>
      <c r="BX20" s="384">
        <f t="shared" ref="BX20:BX23" si="4">+ROUND(BW20*BV20,0)</f>
        <v>6488300</v>
      </c>
      <c r="BY20" s="385"/>
      <c r="BZ20" s="214" t="s">
        <v>17</v>
      </c>
    </row>
    <row r="21" spans="2:78" ht="15" customHeight="1">
      <c r="B21" s="117">
        <v>3</v>
      </c>
      <c r="C21" s="112" t="s">
        <v>64</v>
      </c>
      <c r="D21" s="118" t="s">
        <v>65</v>
      </c>
      <c r="E21" s="119"/>
      <c r="F21" s="341" t="s">
        <v>66</v>
      </c>
      <c r="G21" s="342"/>
      <c r="H21" s="119" t="s">
        <v>63</v>
      </c>
      <c r="I21" s="120">
        <v>290</v>
      </c>
      <c r="J21" s="121">
        <v>16149</v>
      </c>
      <c r="K21" s="384">
        <f t="shared" si="0"/>
        <v>4683210</v>
      </c>
      <c r="L21" s="401"/>
      <c r="M21" s="214" t="s">
        <v>17</v>
      </c>
      <c r="O21" s="117">
        <v>3</v>
      </c>
      <c r="P21" s="112" t="s">
        <v>64</v>
      </c>
      <c r="Q21" s="118" t="s">
        <v>65</v>
      </c>
      <c r="R21" s="119"/>
      <c r="S21" s="341" t="s">
        <v>66</v>
      </c>
      <c r="T21" s="342"/>
      <c r="U21" s="119" t="s">
        <v>63</v>
      </c>
      <c r="V21" s="120">
        <v>290</v>
      </c>
      <c r="W21" s="121">
        <v>16149</v>
      </c>
      <c r="X21" s="384">
        <f t="shared" si="1"/>
        <v>4683210</v>
      </c>
      <c r="Y21" s="385"/>
      <c r="Z21" s="214" t="s">
        <v>17</v>
      </c>
      <c r="AB21" s="117">
        <v>3</v>
      </c>
      <c r="AC21" s="112" t="s">
        <v>64</v>
      </c>
      <c r="AD21" s="118" t="s">
        <v>65</v>
      </c>
      <c r="AE21" s="119"/>
      <c r="AF21" s="341" t="s">
        <v>66</v>
      </c>
      <c r="AG21" s="342"/>
      <c r="AH21" s="119" t="s">
        <v>63</v>
      </c>
      <c r="AI21" s="120">
        <v>290</v>
      </c>
      <c r="AJ21" s="121">
        <v>15388.382099999999</v>
      </c>
      <c r="AK21" s="384">
        <f>+ROUND((AI21*AJ21),0)</f>
        <v>4462631</v>
      </c>
      <c r="AL21" s="385"/>
      <c r="AO21" s="117">
        <v>3</v>
      </c>
      <c r="AP21" s="112" t="s">
        <v>64</v>
      </c>
      <c r="AQ21" s="118" t="s">
        <v>65</v>
      </c>
      <c r="AR21" s="119"/>
      <c r="AS21" s="341" t="s">
        <v>66</v>
      </c>
      <c r="AT21" s="342"/>
      <c r="AU21" s="119" t="s">
        <v>63</v>
      </c>
      <c r="AV21" s="120">
        <v>290</v>
      </c>
      <c r="AW21" s="121">
        <v>15483</v>
      </c>
      <c r="AX21" s="384">
        <f t="shared" si="2"/>
        <v>4490070</v>
      </c>
      <c r="AY21" s="385"/>
      <c r="AZ21" s="214" t="s">
        <v>17</v>
      </c>
      <c r="BB21" s="117">
        <v>3</v>
      </c>
      <c r="BC21" s="112" t="s">
        <v>64</v>
      </c>
      <c r="BD21" s="118" t="s">
        <v>65</v>
      </c>
      <c r="BE21" s="119"/>
      <c r="BF21" s="341" t="s">
        <v>66</v>
      </c>
      <c r="BG21" s="342"/>
      <c r="BH21" s="119" t="s">
        <v>63</v>
      </c>
      <c r="BI21" s="120">
        <v>290</v>
      </c>
      <c r="BJ21" s="121">
        <v>15403.72</v>
      </c>
      <c r="BK21" s="384">
        <f t="shared" si="3"/>
        <v>4467079</v>
      </c>
      <c r="BL21" s="385"/>
      <c r="BM21" s="214" t="s">
        <v>17</v>
      </c>
      <c r="BO21" s="117">
        <v>3</v>
      </c>
      <c r="BP21" s="112" t="s">
        <v>64</v>
      </c>
      <c r="BQ21" s="118" t="s">
        <v>65</v>
      </c>
      <c r="BR21" s="119"/>
      <c r="BS21" s="341" t="s">
        <v>66</v>
      </c>
      <c r="BT21" s="342"/>
      <c r="BU21" s="119" t="s">
        <v>63</v>
      </c>
      <c r="BV21" s="120">
        <v>290</v>
      </c>
      <c r="BW21" s="121">
        <v>15382</v>
      </c>
      <c r="BX21" s="384">
        <f t="shared" si="4"/>
        <v>4460780</v>
      </c>
      <c r="BY21" s="385"/>
      <c r="BZ21" s="214" t="s">
        <v>17</v>
      </c>
    </row>
    <row r="22" spans="2:78" ht="15" customHeight="1">
      <c r="B22" s="117">
        <v>4</v>
      </c>
      <c r="C22" s="112" t="s">
        <v>67</v>
      </c>
      <c r="D22" s="118" t="s">
        <v>68</v>
      </c>
      <c r="E22" s="119"/>
      <c r="F22" s="341" t="s">
        <v>69</v>
      </c>
      <c r="G22" s="342"/>
      <c r="H22" s="119" t="s">
        <v>63</v>
      </c>
      <c r="I22" s="120">
        <v>22</v>
      </c>
      <c r="J22" s="121">
        <v>37335</v>
      </c>
      <c r="K22" s="384">
        <f t="shared" si="0"/>
        <v>821370</v>
      </c>
      <c r="L22" s="401"/>
      <c r="M22" s="214" t="s">
        <v>17</v>
      </c>
      <c r="O22" s="117">
        <v>4</v>
      </c>
      <c r="P22" s="112" t="s">
        <v>67</v>
      </c>
      <c r="Q22" s="118" t="s">
        <v>68</v>
      </c>
      <c r="R22" s="119"/>
      <c r="S22" s="341" t="s">
        <v>69</v>
      </c>
      <c r="T22" s="342"/>
      <c r="U22" s="119" t="s">
        <v>63</v>
      </c>
      <c r="V22" s="120">
        <v>22</v>
      </c>
      <c r="W22" s="121">
        <v>37335</v>
      </c>
      <c r="X22" s="384">
        <f t="shared" si="1"/>
        <v>821370</v>
      </c>
      <c r="Y22" s="385"/>
      <c r="Z22" s="214" t="s">
        <v>17</v>
      </c>
      <c r="AB22" s="117">
        <v>4</v>
      </c>
      <c r="AC22" s="112" t="s">
        <v>67</v>
      </c>
      <c r="AD22" s="118" t="s">
        <v>68</v>
      </c>
      <c r="AE22" s="119"/>
      <c r="AF22" s="341" t="s">
        <v>69</v>
      </c>
      <c r="AG22" s="342"/>
      <c r="AH22" s="119" t="s">
        <v>63</v>
      </c>
      <c r="AI22" s="120">
        <v>22</v>
      </c>
      <c r="AJ22" s="121">
        <v>35576.521499999995</v>
      </c>
      <c r="AK22" s="384">
        <f>+ROUND((AI22*AJ22),0)</f>
        <v>782683</v>
      </c>
      <c r="AL22" s="385"/>
      <c r="AO22" s="117">
        <v>4</v>
      </c>
      <c r="AP22" s="112" t="s">
        <v>67</v>
      </c>
      <c r="AQ22" s="118" t="s">
        <v>68</v>
      </c>
      <c r="AR22" s="119"/>
      <c r="AS22" s="341" t="s">
        <v>69</v>
      </c>
      <c r="AT22" s="342"/>
      <c r="AU22" s="119" t="s">
        <v>63</v>
      </c>
      <c r="AV22" s="120">
        <v>22</v>
      </c>
      <c r="AW22" s="121">
        <v>35795</v>
      </c>
      <c r="AX22" s="384">
        <f t="shared" si="2"/>
        <v>787490</v>
      </c>
      <c r="AY22" s="385"/>
      <c r="AZ22" s="214" t="s">
        <v>17</v>
      </c>
      <c r="BB22" s="117">
        <v>4</v>
      </c>
      <c r="BC22" s="112" t="s">
        <v>67</v>
      </c>
      <c r="BD22" s="118" t="s">
        <v>68</v>
      </c>
      <c r="BE22" s="119"/>
      <c r="BF22" s="341" t="s">
        <v>69</v>
      </c>
      <c r="BG22" s="342"/>
      <c r="BH22" s="119" t="s">
        <v>63</v>
      </c>
      <c r="BI22" s="120">
        <v>22</v>
      </c>
      <c r="BJ22" s="121">
        <v>35611.99</v>
      </c>
      <c r="BK22" s="384">
        <f t="shared" si="3"/>
        <v>783464</v>
      </c>
      <c r="BL22" s="385"/>
      <c r="BM22" s="214" t="s">
        <v>17</v>
      </c>
      <c r="BO22" s="117">
        <v>4</v>
      </c>
      <c r="BP22" s="112" t="s">
        <v>67</v>
      </c>
      <c r="BQ22" s="118" t="s">
        <v>68</v>
      </c>
      <c r="BR22" s="119"/>
      <c r="BS22" s="341" t="s">
        <v>69</v>
      </c>
      <c r="BT22" s="342"/>
      <c r="BU22" s="119" t="s">
        <v>63</v>
      </c>
      <c r="BV22" s="120">
        <v>22</v>
      </c>
      <c r="BW22" s="121">
        <v>35562</v>
      </c>
      <c r="BX22" s="384">
        <f t="shared" si="4"/>
        <v>782364</v>
      </c>
      <c r="BY22" s="385"/>
      <c r="BZ22" s="214" t="s">
        <v>17</v>
      </c>
    </row>
    <row r="23" spans="2:78" ht="15.75" customHeight="1" thickBot="1">
      <c r="B23" s="122">
        <v>5</v>
      </c>
      <c r="C23" s="123">
        <v>201.7</v>
      </c>
      <c r="D23" s="124" t="s">
        <v>70</v>
      </c>
      <c r="E23" s="125"/>
      <c r="F23" s="337" t="s">
        <v>71</v>
      </c>
      <c r="G23" s="338"/>
      <c r="H23" s="125" t="s">
        <v>63</v>
      </c>
      <c r="I23" s="126">
        <v>15</v>
      </c>
      <c r="J23" s="127">
        <v>278457</v>
      </c>
      <c r="K23" s="393">
        <f t="shared" si="0"/>
        <v>4176855</v>
      </c>
      <c r="L23" s="400"/>
      <c r="M23" s="214" t="s">
        <v>17</v>
      </c>
      <c r="O23" s="122">
        <v>5</v>
      </c>
      <c r="P23" s="123">
        <v>201.7</v>
      </c>
      <c r="Q23" s="124" t="s">
        <v>70</v>
      </c>
      <c r="R23" s="125"/>
      <c r="S23" s="337" t="s">
        <v>71</v>
      </c>
      <c r="T23" s="338"/>
      <c r="U23" s="125" t="s">
        <v>63</v>
      </c>
      <c r="V23" s="126">
        <v>15</v>
      </c>
      <c r="W23" s="127">
        <v>278457</v>
      </c>
      <c r="X23" s="393">
        <f t="shared" si="1"/>
        <v>4176855</v>
      </c>
      <c r="Y23" s="394"/>
      <c r="Z23" s="214" t="s">
        <v>17</v>
      </c>
      <c r="AB23" s="122">
        <v>5</v>
      </c>
      <c r="AC23" s="123">
        <v>201.7</v>
      </c>
      <c r="AD23" s="124" t="s">
        <v>70</v>
      </c>
      <c r="AE23" s="125"/>
      <c r="AF23" s="337" t="s">
        <v>71</v>
      </c>
      <c r="AG23" s="338"/>
      <c r="AH23" s="125" t="s">
        <v>63</v>
      </c>
      <c r="AI23" s="126">
        <v>15</v>
      </c>
      <c r="AJ23" s="127">
        <v>265341.6753</v>
      </c>
      <c r="AK23" s="393">
        <f>+ROUND((AI23*AJ23),0)</f>
        <v>3980125</v>
      </c>
      <c r="AL23" s="394"/>
      <c r="AO23" s="122">
        <v>5</v>
      </c>
      <c r="AP23" s="123">
        <v>201.7</v>
      </c>
      <c r="AQ23" s="124" t="s">
        <v>70</v>
      </c>
      <c r="AR23" s="125"/>
      <c r="AS23" s="337" t="s">
        <v>71</v>
      </c>
      <c r="AT23" s="338"/>
      <c r="AU23" s="125" t="s">
        <v>63</v>
      </c>
      <c r="AV23" s="126">
        <v>15</v>
      </c>
      <c r="AW23" s="127">
        <v>266970</v>
      </c>
      <c r="AX23" s="393">
        <f t="shared" si="2"/>
        <v>4004550</v>
      </c>
      <c r="AY23" s="394"/>
      <c r="AZ23" s="214" t="s">
        <v>17</v>
      </c>
      <c r="BB23" s="122">
        <v>5</v>
      </c>
      <c r="BC23" s="123">
        <v>201.7</v>
      </c>
      <c r="BD23" s="124" t="s">
        <v>70</v>
      </c>
      <c r="BE23" s="125"/>
      <c r="BF23" s="337" t="s">
        <v>71</v>
      </c>
      <c r="BG23" s="338"/>
      <c r="BH23" s="125" t="s">
        <v>63</v>
      </c>
      <c r="BI23" s="126">
        <v>15</v>
      </c>
      <c r="BJ23" s="127">
        <v>265606.21000000002</v>
      </c>
      <c r="BK23" s="393">
        <f t="shared" si="3"/>
        <v>3984093</v>
      </c>
      <c r="BL23" s="394"/>
      <c r="BM23" s="214" t="s">
        <v>17</v>
      </c>
      <c r="BO23" s="122">
        <v>5</v>
      </c>
      <c r="BP23" s="123">
        <v>201.7</v>
      </c>
      <c r="BQ23" s="124" t="s">
        <v>70</v>
      </c>
      <c r="BR23" s="125"/>
      <c r="BS23" s="337" t="s">
        <v>71</v>
      </c>
      <c r="BT23" s="338"/>
      <c r="BU23" s="125" t="s">
        <v>63</v>
      </c>
      <c r="BV23" s="126">
        <v>15</v>
      </c>
      <c r="BW23" s="127">
        <v>265230</v>
      </c>
      <c r="BX23" s="393">
        <f t="shared" si="4"/>
        <v>3978450</v>
      </c>
      <c r="BY23" s="394"/>
      <c r="BZ23" s="214" t="s">
        <v>17</v>
      </c>
    </row>
    <row r="24" spans="2:78" ht="18.75" thickBot="1">
      <c r="B24" s="378" t="s">
        <v>72</v>
      </c>
      <c r="C24" s="379"/>
      <c r="D24" s="379"/>
      <c r="E24" s="379"/>
      <c r="F24" s="379"/>
      <c r="G24" s="379"/>
      <c r="H24" s="379"/>
      <c r="I24" s="379"/>
      <c r="J24" s="380"/>
      <c r="K24" s="329">
        <f>SUM(K19:L23)</f>
        <v>17059840</v>
      </c>
      <c r="L24" s="330"/>
      <c r="O24" s="378" t="s">
        <v>72</v>
      </c>
      <c r="P24" s="379"/>
      <c r="Q24" s="379"/>
      <c r="R24" s="379"/>
      <c r="S24" s="379"/>
      <c r="T24" s="379"/>
      <c r="U24" s="379"/>
      <c r="V24" s="379"/>
      <c r="W24" s="380"/>
      <c r="X24" s="329">
        <f>SUM(X19:Y23)</f>
        <v>17059840</v>
      </c>
      <c r="Y24" s="330"/>
      <c r="AB24" s="378" t="s">
        <v>72</v>
      </c>
      <c r="AC24" s="379"/>
      <c r="AD24" s="379"/>
      <c r="AE24" s="379"/>
      <c r="AF24" s="379"/>
      <c r="AG24" s="379"/>
      <c r="AH24" s="379"/>
      <c r="AI24" s="379"/>
      <c r="AJ24" s="380"/>
      <c r="AK24" s="329">
        <f>SUM(AK19:AL23)</f>
        <v>16256321</v>
      </c>
      <c r="AL24" s="330"/>
      <c r="AO24" s="378" t="s">
        <v>72</v>
      </c>
      <c r="AP24" s="379"/>
      <c r="AQ24" s="379"/>
      <c r="AR24" s="379"/>
      <c r="AS24" s="379"/>
      <c r="AT24" s="379"/>
      <c r="AU24" s="379"/>
      <c r="AV24" s="379"/>
      <c r="AW24" s="380"/>
      <c r="AX24" s="329">
        <f>SUM(AX19:AY23)</f>
        <v>16356085</v>
      </c>
      <c r="AY24" s="330"/>
      <c r="BB24" s="378" t="s">
        <v>72</v>
      </c>
      <c r="BC24" s="379"/>
      <c r="BD24" s="379"/>
      <c r="BE24" s="379"/>
      <c r="BF24" s="379"/>
      <c r="BG24" s="379"/>
      <c r="BH24" s="379"/>
      <c r="BI24" s="379"/>
      <c r="BJ24" s="380"/>
      <c r="BK24" s="329">
        <f>SUM(BK19:BL23)</f>
        <v>16272528</v>
      </c>
      <c r="BL24" s="330"/>
      <c r="BO24" s="378" t="s">
        <v>72</v>
      </c>
      <c r="BP24" s="379"/>
      <c r="BQ24" s="379"/>
      <c r="BR24" s="379"/>
      <c r="BS24" s="379"/>
      <c r="BT24" s="379"/>
      <c r="BU24" s="379"/>
      <c r="BV24" s="379"/>
      <c r="BW24" s="380"/>
      <c r="BX24" s="329">
        <f>SUM(BX19:BY23)</f>
        <v>16249481</v>
      </c>
      <c r="BY24" s="330"/>
    </row>
    <row r="25" spans="2:78" ht="18.75" customHeight="1" thickBot="1">
      <c r="B25" s="350" t="s">
        <v>73</v>
      </c>
      <c r="C25" s="351"/>
      <c r="D25" s="351"/>
      <c r="E25" s="351"/>
      <c r="F25" s="351"/>
      <c r="G25" s="351"/>
      <c r="H25" s="351"/>
      <c r="I25" s="351"/>
      <c r="J25" s="351"/>
      <c r="K25" s="351"/>
      <c r="L25" s="352"/>
      <c r="O25" s="350" t="s">
        <v>73</v>
      </c>
      <c r="P25" s="351"/>
      <c r="Q25" s="351"/>
      <c r="R25" s="351"/>
      <c r="S25" s="351"/>
      <c r="T25" s="351"/>
      <c r="U25" s="351"/>
      <c r="V25" s="351"/>
      <c r="W25" s="351"/>
      <c r="X25" s="351"/>
      <c r="Y25" s="352"/>
      <c r="AB25" s="350" t="s">
        <v>73</v>
      </c>
      <c r="AC25" s="351"/>
      <c r="AD25" s="351"/>
      <c r="AE25" s="351"/>
      <c r="AF25" s="351"/>
      <c r="AG25" s="351"/>
      <c r="AH25" s="351"/>
      <c r="AI25" s="351"/>
      <c r="AJ25" s="351"/>
      <c r="AK25" s="351"/>
      <c r="AL25" s="352"/>
      <c r="AO25" s="350" t="s">
        <v>73</v>
      </c>
      <c r="AP25" s="351"/>
      <c r="AQ25" s="351"/>
      <c r="AR25" s="351"/>
      <c r="AS25" s="351"/>
      <c r="AT25" s="351"/>
      <c r="AU25" s="351"/>
      <c r="AV25" s="351"/>
      <c r="AW25" s="351"/>
      <c r="AX25" s="351"/>
      <c r="AY25" s="352"/>
      <c r="BB25" s="350" t="s">
        <v>73</v>
      </c>
      <c r="BC25" s="351"/>
      <c r="BD25" s="351"/>
      <c r="BE25" s="351"/>
      <c r="BF25" s="351"/>
      <c r="BG25" s="351"/>
      <c r="BH25" s="351"/>
      <c r="BI25" s="351"/>
      <c r="BJ25" s="351"/>
      <c r="BK25" s="351"/>
      <c r="BL25" s="352"/>
      <c r="BO25" s="350" t="s">
        <v>73</v>
      </c>
      <c r="BP25" s="351"/>
      <c r="BQ25" s="351"/>
      <c r="BR25" s="351"/>
      <c r="BS25" s="351"/>
      <c r="BT25" s="351"/>
      <c r="BU25" s="351"/>
      <c r="BV25" s="351"/>
      <c r="BW25" s="351"/>
      <c r="BX25" s="351"/>
      <c r="BY25" s="352"/>
    </row>
    <row r="26" spans="2:78" ht="18.75" customHeight="1" thickBot="1">
      <c r="B26" s="345" t="s">
        <v>74</v>
      </c>
      <c r="C26" s="346"/>
      <c r="D26" s="130">
        <v>1</v>
      </c>
      <c r="E26" s="392" t="s">
        <v>75</v>
      </c>
      <c r="F26" s="351"/>
      <c r="G26" s="351"/>
      <c r="H26" s="351"/>
      <c r="I26" s="351"/>
      <c r="J26" s="351"/>
      <c r="K26" s="351"/>
      <c r="L26" s="352"/>
      <c r="O26" s="345" t="s">
        <v>74</v>
      </c>
      <c r="P26" s="346"/>
      <c r="Q26" s="130">
        <v>1</v>
      </c>
      <c r="R26" s="392" t="s">
        <v>75</v>
      </c>
      <c r="S26" s="351"/>
      <c r="T26" s="351"/>
      <c r="U26" s="351"/>
      <c r="V26" s="351"/>
      <c r="W26" s="351"/>
      <c r="X26" s="351"/>
      <c r="Y26" s="352"/>
      <c r="AB26" s="345" t="s">
        <v>74</v>
      </c>
      <c r="AC26" s="346"/>
      <c r="AD26" s="130">
        <v>1</v>
      </c>
      <c r="AE26" s="392" t="s">
        <v>75</v>
      </c>
      <c r="AF26" s="351"/>
      <c r="AG26" s="351"/>
      <c r="AH26" s="351"/>
      <c r="AI26" s="351"/>
      <c r="AJ26" s="351"/>
      <c r="AK26" s="351"/>
      <c r="AL26" s="352"/>
      <c r="AO26" s="345" t="s">
        <v>74</v>
      </c>
      <c r="AP26" s="346"/>
      <c r="AQ26" s="130">
        <v>1</v>
      </c>
      <c r="AR26" s="392" t="s">
        <v>75</v>
      </c>
      <c r="AS26" s="351"/>
      <c r="AT26" s="351"/>
      <c r="AU26" s="351"/>
      <c r="AV26" s="351"/>
      <c r="AW26" s="351"/>
      <c r="AX26" s="351"/>
      <c r="AY26" s="352"/>
      <c r="BB26" s="345" t="s">
        <v>74</v>
      </c>
      <c r="BC26" s="346"/>
      <c r="BD26" s="130">
        <v>1</v>
      </c>
      <c r="BE26" s="392" t="s">
        <v>75</v>
      </c>
      <c r="BF26" s="351"/>
      <c r="BG26" s="351"/>
      <c r="BH26" s="351"/>
      <c r="BI26" s="351"/>
      <c r="BJ26" s="351"/>
      <c r="BK26" s="351"/>
      <c r="BL26" s="352"/>
      <c r="BO26" s="345" t="s">
        <v>74</v>
      </c>
      <c r="BP26" s="346"/>
      <c r="BQ26" s="130">
        <v>1</v>
      </c>
      <c r="BR26" s="392" t="s">
        <v>75</v>
      </c>
      <c r="BS26" s="351"/>
      <c r="BT26" s="351"/>
      <c r="BU26" s="351"/>
      <c r="BV26" s="351"/>
      <c r="BW26" s="351"/>
      <c r="BX26" s="351"/>
      <c r="BY26" s="352"/>
    </row>
    <row r="27" spans="2:78" ht="15" customHeight="1">
      <c r="B27" s="111">
        <v>6</v>
      </c>
      <c r="C27" s="131" t="s">
        <v>60</v>
      </c>
      <c r="D27" s="113" t="s">
        <v>61</v>
      </c>
      <c r="E27" s="114"/>
      <c r="F27" s="343" t="s">
        <v>62</v>
      </c>
      <c r="G27" s="344"/>
      <c r="H27" s="132" t="s">
        <v>63</v>
      </c>
      <c r="I27" s="115">
        <v>10</v>
      </c>
      <c r="J27" s="116">
        <v>29617</v>
      </c>
      <c r="K27" s="390">
        <f t="shared" ref="K27:K32" si="5">+ROUND(J27*I27,0)</f>
        <v>296170</v>
      </c>
      <c r="L27" s="391"/>
      <c r="M27" s="214" t="s">
        <v>17</v>
      </c>
      <c r="O27" s="111">
        <v>6</v>
      </c>
      <c r="P27" s="131" t="s">
        <v>60</v>
      </c>
      <c r="Q27" s="113" t="s">
        <v>61</v>
      </c>
      <c r="R27" s="114"/>
      <c r="S27" s="343" t="s">
        <v>62</v>
      </c>
      <c r="T27" s="344"/>
      <c r="U27" s="132" t="s">
        <v>63</v>
      </c>
      <c r="V27" s="115">
        <v>10</v>
      </c>
      <c r="W27" s="116">
        <v>29617</v>
      </c>
      <c r="X27" s="390">
        <f t="shared" ref="X27:X32" si="6">+ROUND(W27*V27,0)</f>
        <v>296170</v>
      </c>
      <c r="Y27" s="391"/>
      <c r="Z27" s="214" t="s">
        <v>17</v>
      </c>
      <c r="AB27" s="111">
        <v>6</v>
      </c>
      <c r="AC27" s="131" t="s">
        <v>60</v>
      </c>
      <c r="AD27" s="113" t="s">
        <v>61</v>
      </c>
      <c r="AE27" s="114"/>
      <c r="AF27" s="343" t="s">
        <v>62</v>
      </c>
      <c r="AG27" s="344"/>
      <c r="AH27" s="132" t="s">
        <v>63</v>
      </c>
      <c r="AI27" s="115">
        <v>10</v>
      </c>
      <c r="AJ27" s="116">
        <v>28219.077600000001</v>
      </c>
      <c r="AK27" s="390">
        <f t="shared" ref="AK27:AK32" si="7">+ROUND((AI27*AJ27),0)</f>
        <v>282191</v>
      </c>
      <c r="AL27" s="391"/>
      <c r="AO27" s="111">
        <v>6</v>
      </c>
      <c r="AP27" s="131" t="s">
        <v>60</v>
      </c>
      <c r="AQ27" s="113" t="s">
        <v>61</v>
      </c>
      <c r="AR27" s="114"/>
      <c r="AS27" s="343" t="s">
        <v>62</v>
      </c>
      <c r="AT27" s="344"/>
      <c r="AU27" s="132" t="s">
        <v>63</v>
      </c>
      <c r="AV27" s="115">
        <v>10</v>
      </c>
      <c r="AW27" s="116">
        <v>28395</v>
      </c>
      <c r="AX27" s="390">
        <f t="shared" ref="AX27:AX32" si="8">+ROUND(AW27*AV27,0)</f>
        <v>283950</v>
      </c>
      <c r="AY27" s="391"/>
      <c r="AZ27" s="214" t="s">
        <v>17</v>
      </c>
      <c r="BB27" s="111">
        <v>6</v>
      </c>
      <c r="BC27" s="131" t="s">
        <v>60</v>
      </c>
      <c r="BD27" s="113" t="s">
        <v>61</v>
      </c>
      <c r="BE27" s="114"/>
      <c r="BF27" s="343" t="s">
        <v>62</v>
      </c>
      <c r="BG27" s="344"/>
      <c r="BH27" s="132" t="s">
        <v>63</v>
      </c>
      <c r="BI27" s="115">
        <v>10</v>
      </c>
      <c r="BJ27" s="116">
        <v>28250.18</v>
      </c>
      <c r="BK27" s="390">
        <f t="shared" ref="BK27:BK32" si="9">+ROUND(BJ27*BI27,0)</f>
        <v>282502</v>
      </c>
      <c r="BL27" s="391"/>
      <c r="BM27" s="214" t="s">
        <v>17</v>
      </c>
      <c r="BO27" s="111">
        <v>6</v>
      </c>
      <c r="BP27" s="131" t="s">
        <v>60</v>
      </c>
      <c r="BQ27" s="113" t="s">
        <v>61</v>
      </c>
      <c r="BR27" s="114"/>
      <c r="BS27" s="343" t="s">
        <v>62</v>
      </c>
      <c r="BT27" s="344"/>
      <c r="BU27" s="132" t="s">
        <v>63</v>
      </c>
      <c r="BV27" s="115">
        <v>10</v>
      </c>
      <c r="BW27" s="116">
        <v>28210</v>
      </c>
      <c r="BX27" s="390">
        <f t="shared" ref="BX27:BX30" si="10">+ROUND(BW27*BV27,0)</f>
        <v>282100</v>
      </c>
      <c r="BY27" s="391"/>
      <c r="BZ27" s="214" t="s">
        <v>17</v>
      </c>
    </row>
    <row r="28" spans="2:78" ht="15" customHeight="1">
      <c r="B28" s="117">
        <v>7</v>
      </c>
      <c r="C28" s="112" t="s">
        <v>76</v>
      </c>
      <c r="D28" s="118" t="s">
        <v>77</v>
      </c>
      <c r="E28" s="133"/>
      <c r="F28" s="341" t="s">
        <v>78</v>
      </c>
      <c r="G28" s="342"/>
      <c r="H28" s="119" t="s">
        <v>79</v>
      </c>
      <c r="I28" s="120">
        <v>5</v>
      </c>
      <c r="J28" s="121">
        <v>987964</v>
      </c>
      <c r="K28" s="384">
        <f t="shared" si="5"/>
        <v>4939820</v>
      </c>
      <c r="L28" s="385"/>
      <c r="M28" s="214" t="s">
        <v>17</v>
      </c>
      <c r="O28" s="117">
        <v>7</v>
      </c>
      <c r="P28" s="112" t="s">
        <v>76</v>
      </c>
      <c r="Q28" s="118" t="s">
        <v>77</v>
      </c>
      <c r="R28" s="133"/>
      <c r="S28" s="341" t="s">
        <v>78</v>
      </c>
      <c r="T28" s="342"/>
      <c r="U28" s="119" t="s">
        <v>79</v>
      </c>
      <c r="V28" s="120">
        <v>5</v>
      </c>
      <c r="W28" s="121">
        <v>987964</v>
      </c>
      <c r="X28" s="384">
        <f t="shared" si="6"/>
        <v>4939820</v>
      </c>
      <c r="Y28" s="385"/>
      <c r="Z28" s="214" t="s">
        <v>17</v>
      </c>
      <c r="AB28" s="117">
        <v>7</v>
      </c>
      <c r="AC28" s="112" t="s">
        <v>76</v>
      </c>
      <c r="AD28" s="118" t="s">
        <v>77</v>
      </c>
      <c r="AE28" s="133"/>
      <c r="AF28" s="341" t="s">
        <v>78</v>
      </c>
      <c r="AG28" s="342"/>
      <c r="AH28" s="119" t="s">
        <v>79</v>
      </c>
      <c r="AI28" s="120">
        <v>5</v>
      </c>
      <c r="AJ28" s="121">
        <v>941332.09919999994</v>
      </c>
      <c r="AK28" s="384">
        <f t="shared" si="7"/>
        <v>4706660</v>
      </c>
      <c r="AL28" s="385"/>
      <c r="AO28" s="117">
        <v>7</v>
      </c>
      <c r="AP28" s="112" t="s">
        <v>76</v>
      </c>
      <c r="AQ28" s="118" t="s">
        <v>77</v>
      </c>
      <c r="AR28" s="133"/>
      <c r="AS28" s="341" t="s">
        <v>78</v>
      </c>
      <c r="AT28" s="342"/>
      <c r="AU28" s="119" t="s">
        <v>79</v>
      </c>
      <c r="AV28" s="120">
        <v>5</v>
      </c>
      <c r="AW28" s="121">
        <v>947207</v>
      </c>
      <c r="AX28" s="384">
        <f t="shared" si="8"/>
        <v>4736035</v>
      </c>
      <c r="AY28" s="385"/>
      <c r="AZ28" s="214" t="s">
        <v>17</v>
      </c>
      <c r="BB28" s="117">
        <v>7</v>
      </c>
      <c r="BC28" s="112" t="s">
        <v>76</v>
      </c>
      <c r="BD28" s="118" t="s">
        <v>77</v>
      </c>
      <c r="BE28" s="133"/>
      <c r="BF28" s="341" t="s">
        <v>78</v>
      </c>
      <c r="BG28" s="342"/>
      <c r="BH28" s="119" t="s">
        <v>79</v>
      </c>
      <c r="BI28" s="120">
        <v>5</v>
      </c>
      <c r="BJ28" s="121">
        <v>942369.46</v>
      </c>
      <c r="BK28" s="384">
        <f t="shared" si="9"/>
        <v>4711847</v>
      </c>
      <c r="BL28" s="385"/>
      <c r="BM28" s="214" t="s">
        <v>17</v>
      </c>
      <c r="BO28" s="117">
        <v>7</v>
      </c>
      <c r="BP28" s="112" t="s">
        <v>76</v>
      </c>
      <c r="BQ28" s="118" t="s">
        <v>77</v>
      </c>
      <c r="BR28" s="133"/>
      <c r="BS28" s="341" t="s">
        <v>78</v>
      </c>
      <c r="BT28" s="342"/>
      <c r="BU28" s="119" t="s">
        <v>79</v>
      </c>
      <c r="BV28" s="120">
        <v>5</v>
      </c>
      <c r="BW28" s="121">
        <v>941036</v>
      </c>
      <c r="BX28" s="384">
        <f t="shared" si="10"/>
        <v>4705180</v>
      </c>
      <c r="BY28" s="385"/>
      <c r="BZ28" s="214" t="s">
        <v>17</v>
      </c>
    </row>
    <row r="29" spans="2:78" ht="15" customHeight="1">
      <c r="B29" s="117">
        <v>8</v>
      </c>
      <c r="C29" s="112" t="s">
        <v>80</v>
      </c>
      <c r="D29" s="118" t="s">
        <v>81</v>
      </c>
      <c r="E29" s="119"/>
      <c r="F29" s="341" t="s">
        <v>82</v>
      </c>
      <c r="G29" s="342"/>
      <c r="H29" s="134" t="s">
        <v>63</v>
      </c>
      <c r="I29" s="120">
        <v>0.9</v>
      </c>
      <c r="J29" s="121">
        <v>735553</v>
      </c>
      <c r="K29" s="384">
        <f t="shared" si="5"/>
        <v>661998</v>
      </c>
      <c r="L29" s="385"/>
      <c r="M29" s="214" t="s">
        <v>17</v>
      </c>
      <c r="O29" s="117">
        <v>8</v>
      </c>
      <c r="P29" s="112" t="s">
        <v>80</v>
      </c>
      <c r="Q29" s="118" t="s">
        <v>81</v>
      </c>
      <c r="R29" s="119"/>
      <c r="S29" s="341" t="s">
        <v>82</v>
      </c>
      <c r="T29" s="342"/>
      <c r="U29" s="134" t="s">
        <v>63</v>
      </c>
      <c r="V29" s="120">
        <v>0.9</v>
      </c>
      <c r="W29" s="121">
        <v>735553</v>
      </c>
      <c r="X29" s="384">
        <f t="shared" si="6"/>
        <v>661998</v>
      </c>
      <c r="Y29" s="385"/>
      <c r="Z29" s="214" t="s">
        <v>17</v>
      </c>
      <c r="AB29" s="117">
        <v>8</v>
      </c>
      <c r="AC29" s="112" t="s">
        <v>80</v>
      </c>
      <c r="AD29" s="118" t="s">
        <v>81</v>
      </c>
      <c r="AE29" s="119"/>
      <c r="AF29" s="341" t="s">
        <v>82</v>
      </c>
      <c r="AG29" s="342"/>
      <c r="AH29" s="134" t="s">
        <v>63</v>
      </c>
      <c r="AI29" s="120">
        <v>0.9</v>
      </c>
      <c r="AJ29" s="121">
        <v>700834.89839999995</v>
      </c>
      <c r="AK29" s="384">
        <f t="shared" si="7"/>
        <v>630751</v>
      </c>
      <c r="AL29" s="385"/>
      <c r="AO29" s="117">
        <v>8</v>
      </c>
      <c r="AP29" s="112" t="s">
        <v>80</v>
      </c>
      <c r="AQ29" s="118" t="s">
        <v>81</v>
      </c>
      <c r="AR29" s="119"/>
      <c r="AS29" s="341" t="s">
        <v>82</v>
      </c>
      <c r="AT29" s="342"/>
      <c r="AU29" s="134" t="s">
        <v>63</v>
      </c>
      <c r="AV29" s="120">
        <v>0.9</v>
      </c>
      <c r="AW29" s="121">
        <v>705208</v>
      </c>
      <c r="AX29" s="384">
        <f t="shared" si="8"/>
        <v>634687</v>
      </c>
      <c r="AY29" s="385"/>
      <c r="AZ29" s="214" t="s">
        <v>17</v>
      </c>
      <c r="BB29" s="117">
        <v>8</v>
      </c>
      <c r="BC29" s="112" t="s">
        <v>80</v>
      </c>
      <c r="BD29" s="118" t="s">
        <v>81</v>
      </c>
      <c r="BE29" s="119"/>
      <c r="BF29" s="341" t="s">
        <v>82</v>
      </c>
      <c r="BG29" s="342"/>
      <c r="BH29" s="134" t="s">
        <v>63</v>
      </c>
      <c r="BI29" s="120">
        <v>0.9</v>
      </c>
      <c r="BJ29" s="121">
        <v>701607.23</v>
      </c>
      <c r="BK29" s="384">
        <f t="shared" si="9"/>
        <v>631447</v>
      </c>
      <c r="BL29" s="385"/>
      <c r="BM29" s="214" t="s">
        <v>17</v>
      </c>
      <c r="BO29" s="117">
        <v>8</v>
      </c>
      <c r="BP29" s="112" t="s">
        <v>80</v>
      </c>
      <c r="BQ29" s="118" t="s">
        <v>81</v>
      </c>
      <c r="BR29" s="119"/>
      <c r="BS29" s="341" t="s">
        <v>82</v>
      </c>
      <c r="BT29" s="342"/>
      <c r="BU29" s="134" t="s">
        <v>63</v>
      </c>
      <c r="BV29" s="120">
        <v>0.9</v>
      </c>
      <c r="BW29" s="121">
        <v>700614</v>
      </c>
      <c r="BX29" s="384">
        <f t="shared" si="10"/>
        <v>630553</v>
      </c>
      <c r="BY29" s="385"/>
      <c r="BZ29" s="214" t="s">
        <v>17</v>
      </c>
    </row>
    <row r="30" spans="2:78" ht="15" customHeight="1">
      <c r="B30" s="117">
        <v>9</v>
      </c>
      <c r="C30" s="112" t="s">
        <v>83</v>
      </c>
      <c r="D30" s="118" t="s">
        <v>81</v>
      </c>
      <c r="E30" s="119"/>
      <c r="F30" s="341" t="s">
        <v>84</v>
      </c>
      <c r="G30" s="342"/>
      <c r="H30" s="135" t="s">
        <v>63</v>
      </c>
      <c r="I30" s="120">
        <v>7.8</v>
      </c>
      <c r="J30" s="121">
        <v>938529</v>
      </c>
      <c r="K30" s="384">
        <f t="shared" si="5"/>
        <v>7320526</v>
      </c>
      <c r="L30" s="385"/>
      <c r="M30" s="214" t="s">
        <v>17</v>
      </c>
      <c r="O30" s="117">
        <v>9</v>
      </c>
      <c r="P30" s="112" t="s">
        <v>83</v>
      </c>
      <c r="Q30" s="118" t="s">
        <v>81</v>
      </c>
      <c r="R30" s="119"/>
      <c r="S30" s="341" t="s">
        <v>84</v>
      </c>
      <c r="T30" s="342"/>
      <c r="U30" s="135" t="s">
        <v>63</v>
      </c>
      <c r="V30" s="120">
        <v>7.8</v>
      </c>
      <c r="W30" s="121">
        <v>938529</v>
      </c>
      <c r="X30" s="384">
        <f t="shared" si="6"/>
        <v>7320526</v>
      </c>
      <c r="Y30" s="385"/>
      <c r="Z30" s="214" t="s">
        <v>17</v>
      </c>
      <c r="AB30" s="117">
        <v>9</v>
      </c>
      <c r="AC30" s="112" t="s">
        <v>83</v>
      </c>
      <c r="AD30" s="118" t="s">
        <v>81</v>
      </c>
      <c r="AE30" s="119"/>
      <c r="AF30" s="341" t="s">
        <v>84</v>
      </c>
      <c r="AG30" s="342"/>
      <c r="AH30" s="135" t="s">
        <v>63</v>
      </c>
      <c r="AI30" s="120">
        <v>7.8</v>
      </c>
      <c r="AJ30" s="121">
        <v>894230.43119999999</v>
      </c>
      <c r="AK30" s="384">
        <f t="shared" si="7"/>
        <v>6974997</v>
      </c>
      <c r="AL30" s="385"/>
      <c r="AO30" s="117">
        <v>9</v>
      </c>
      <c r="AP30" s="112" t="s">
        <v>83</v>
      </c>
      <c r="AQ30" s="118" t="s">
        <v>81</v>
      </c>
      <c r="AR30" s="119"/>
      <c r="AS30" s="341" t="s">
        <v>84</v>
      </c>
      <c r="AT30" s="342"/>
      <c r="AU30" s="135" t="s">
        <v>63</v>
      </c>
      <c r="AV30" s="120">
        <v>7.8</v>
      </c>
      <c r="AW30" s="121">
        <v>899811</v>
      </c>
      <c r="AX30" s="384">
        <f t="shared" si="8"/>
        <v>7018526</v>
      </c>
      <c r="AY30" s="385"/>
      <c r="AZ30" s="214" t="s">
        <v>17</v>
      </c>
      <c r="BB30" s="117">
        <v>9</v>
      </c>
      <c r="BC30" s="112" t="s">
        <v>83</v>
      </c>
      <c r="BD30" s="118" t="s">
        <v>81</v>
      </c>
      <c r="BE30" s="119"/>
      <c r="BF30" s="341" t="s">
        <v>84</v>
      </c>
      <c r="BG30" s="342"/>
      <c r="BH30" s="135" t="s">
        <v>63</v>
      </c>
      <c r="BI30" s="120">
        <v>7.8</v>
      </c>
      <c r="BJ30" s="121">
        <v>895215.89</v>
      </c>
      <c r="BK30" s="384">
        <f t="shared" si="9"/>
        <v>6982684</v>
      </c>
      <c r="BL30" s="385"/>
      <c r="BM30" s="214" t="s">
        <v>17</v>
      </c>
      <c r="BO30" s="117">
        <v>9</v>
      </c>
      <c r="BP30" s="112" t="s">
        <v>83</v>
      </c>
      <c r="BQ30" s="118" t="s">
        <v>81</v>
      </c>
      <c r="BR30" s="119"/>
      <c r="BS30" s="341" t="s">
        <v>84</v>
      </c>
      <c r="BT30" s="342"/>
      <c r="BU30" s="135" t="s">
        <v>63</v>
      </c>
      <c r="BV30" s="120">
        <v>7.8</v>
      </c>
      <c r="BW30" s="121">
        <v>893949</v>
      </c>
      <c r="BX30" s="384">
        <f t="shared" si="10"/>
        <v>6972802</v>
      </c>
      <c r="BY30" s="385"/>
      <c r="BZ30" s="214" t="s">
        <v>17</v>
      </c>
    </row>
    <row r="31" spans="2:78" ht="15" customHeight="1">
      <c r="B31" s="117">
        <v>10</v>
      </c>
      <c r="C31" s="136" t="s">
        <v>85</v>
      </c>
      <c r="D31" s="118" t="s">
        <v>86</v>
      </c>
      <c r="E31" s="137"/>
      <c r="F31" s="341" t="s">
        <v>87</v>
      </c>
      <c r="G31" s="342"/>
      <c r="H31" s="138" t="s">
        <v>88</v>
      </c>
      <c r="I31" s="120">
        <v>579</v>
      </c>
      <c r="J31" s="139">
        <v>8105</v>
      </c>
      <c r="K31" s="384">
        <f t="shared" si="5"/>
        <v>4692795</v>
      </c>
      <c r="L31" s="385"/>
      <c r="M31" s="214" t="s">
        <v>17</v>
      </c>
      <c r="O31" s="117">
        <v>10</v>
      </c>
      <c r="P31" s="136" t="s">
        <v>85</v>
      </c>
      <c r="Q31" s="118" t="s">
        <v>86</v>
      </c>
      <c r="R31" s="137"/>
      <c r="S31" s="341" t="s">
        <v>87</v>
      </c>
      <c r="T31" s="342"/>
      <c r="U31" s="138" t="s">
        <v>88</v>
      </c>
      <c r="V31" s="120">
        <v>579</v>
      </c>
      <c r="W31" s="139">
        <v>7400</v>
      </c>
      <c r="X31" s="384">
        <f t="shared" si="6"/>
        <v>4284600</v>
      </c>
      <c r="Y31" s="385"/>
      <c r="Z31" s="214" t="s">
        <v>17</v>
      </c>
      <c r="AB31" s="117">
        <v>10</v>
      </c>
      <c r="AC31" s="136" t="s">
        <v>85</v>
      </c>
      <c r="AD31" s="118" t="s">
        <v>86</v>
      </c>
      <c r="AE31" s="137"/>
      <c r="AF31" s="341" t="s">
        <v>87</v>
      </c>
      <c r="AG31" s="342"/>
      <c r="AH31" s="138" t="s">
        <v>88</v>
      </c>
      <c r="AI31" s="120">
        <v>579</v>
      </c>
      <c r="AJ31" s="139">
        <v>7722.4439999999995</v>
      </c>
      <c r="AK31" s="384">
        <f t="shared" si="7"/>
        <v>4471295</v>
      </c>
      <c r="AL31" s="385"/>
      <c r="AO31" s="117">
        <v>10</v>
      </c>
      <c r="AP31" s="136" t="s">
        <v>85</v>
      </c>
      <c r="AQ31" s="118" t="s">
        <v>86</v>
      </c>
      <c r="AR31" s="137"/>
      <c r="AS31" s="341" t="s">
        <v>87</v>
      </c>
      <c r="AT31" s="342"/>
      <c r="AU31" s="138" t="s">
        <v>88</v>
      </c>
      <c r="AV31" s="120">
        <v>579</v>
      </c>
      <c r="AW31" s="139">
        <v>7771</v>
      </c>
      <c r="AX31" s="384">
        <f t="shared" si="8"/>
        <v>4499409</v>
      </c>
      <c r="AY31" s="385"/>
      <c r="AZ31" s="214" t="s">
        <v>17</v>
      </c>
      <c r="BB31" s="117">
        <v>10</v>
      </c>
      <c r="BC31" s="136" t="s">
        <v>85</v>
      </c>
      <c r="BD31" s="118" t="s">
        <v>86</v>
      </c>
      <c r="BE31" s="137"/>
      <c r="BF31" s="341" t="s">
        <v>87</v>
      </c>
      <c r="BG31" s="342"/>
      <c r="BH31" s="138" t="s">
        <v>88</v>
      </c>
      <c r="BI31" s="120">
        <v>579</v>
      </c>
      <c r="BJ31" s="139">
        <v>7730.95</v>
      </c>
      <c r="BK31" s="384">
        <f>+ROUND(BJ31*BI31,0)</f>
        <v>4476220</v>
      </c>
      <c r="BL31" s="385"/>
      <c r="BM31" s="214" t="s">
        <v>17</v>
      </c>
      <c r="BO31" s="117">
        <v>10</v>
      </c>
      <c r="BP31" s="136" t="s">
        <v>85</v>
      </c>
      <c r="BQ31" s="118" t="s">
        <v>86</v>
      </c>
      <c r="BR31" s="137"/>
      <c r="BS31" s="341" t="s">
        <v>87</v>
      </c>
      <c r="BT31" s="342"/>
      <c r="BU31" s="138" t="s">
        <v>88</v>
      </c>
      <c r="BV31" s="120">
        <v>579</v>
      </c>
      <c r="BW31" s="139">
        <v>7850</v>
      </c>
      <c r="BX31" s="384">
        <f>+ROUND(BW31*BV31,0)</f>
        <v>4545150</v>
      </c>
      <c r="BY31" s="385"/>
      <c r="BZ31" s="214" t="s">
        <v>17</v>
      </c>
    </row>
    <row r="32" spans="2:78" ht="15" customHeight="1">
      <c r="B32" s="117">
        <v>11</v>
      </c>
      <c r="C32" s="112" t="s">
        <v>89</v>
      </c>
      <c r="D32" s="118" t="s">
        <v>90</v>
      </c>
      <c r="E32" s="119"/>
      <c r="F32" s="341" t="s">
        <v>91</v>
      </c>
      <c r="G32" s="342"/>
      <c r="H32" s="135" t="s">
        <v>63</v>
      </c>
      <c r="I32" s="120">
        <v>9</v>
      </c>
      <c r="J32" s="121">
        <v>21084</v>
      </c>
      <c r="K32" s="384">
        <f t="shared" si="5"/>
        <v>189756</v>
      </c>
      <c r="L32" s="385"/>
      <c r="M32" s="213" t="s">
        <v>17</v>
      </c>
      <c r="O32" s="117">
        <v>11</v>
      </c>
      <c r="P32" s="112" t="s">
        <v>89</v>
      </c>
      <c r="Q32" s="118" t="s">
        <v>90</v>
      </c>
      <c r="R32" s="119"/>
      <c r="S32" s="341" t="s">
        <v>91</v>
      </c>
      <c r="T32" s="342"/>
      <c r="U32" s="135" t="s">
        <v>63</v>
      </c>
      <c r="V32" s="120">
        <v>9</v>
      </c>
      <c r="W32" s="121">
        <v>21084</v>
      </c>
      <c r="X32" s="384">
        <f t="shared" si="6"/>
        <v>189756</v>
      </c>
      <c r="Y32" s="385"/>
      <c r="Z32" s="213" t="s">
        <v>17</v>
      </c>
      <c r="AB32" s="117">
        <v>11</v>
      </c>
      <c r="AC32" s="112" t="s">
        <v>89</v>
      </c>
      <c r="AD32" s="118" t="s">
        <v>90</v>
      </c>
      <c r="AE32" s="119"/>
      <c r="AF32" s="341" t="s">
        <v>91</v>
      </c>
      <c r="AG32" s="342"/>
      <c r="AH32" s="135" t="s">
        <v>63</v>
      </c>
      <c r="AI32" s="120">
        <v>9</v>
      </c>
      <c r="AJ32" s="121">
        <v>20088.835200000001</v>
      </c>
      <c r="AK32" s="384">
        <f t="shared" si="7"/>
        <v>180800</v>
      </c>
      <c r="AL32" s="385"/>
      <c r="AO32" s="117">
        <v>11</v>
      </c>
      <c r="AP32" s="112" t="s">
        <v>89</v>
      </c>
      <c r="AQ32" s="118" t="s">
        <v>90</v>
      </c>
      <c r="AR32" s="119"/>
      <c r="AS32" s="341" t="s">
        <v>91</v>
      </c>
      <c r="AT32" s="342"/>
      <c r="AU32" s="135" t="s">
        <v>63</v>
      </c>
      <c r="AV32" s="120">
        <v>9</v>
      </c>
      <c r="AW32" s="121">
        <v>20214</v>
      </c>
      <c r="AX32" s="384">
        <f t="shared" si="8"/>
        <v>181926</v>
      </c>
      <c r="AY32" s="385"/>
      <c r="AZ32" s="213" t="s">
        <v>17</v>
      </c>
      <c r="BB32" s="117">
        <v>11</v>
      </c>
      <c r="BC32" s="112" t="s">
        <v>89</v>
      </c>
      <c r="BD32" s="118" t="s">
        <v>90</v>
      </c>
      <c r="BE32" s="119"/>
      <c r="BF32" s="341" t="s">
        <v>91</v>
      </c>
      <c r="BG32" s="342"/>
      <c r="BH32" s="135" t="s">
        <v>63</v>
      </c>
      <c r="BI32" s="120">
        <v>9</v>
      </c>
      <c r="BJ32" s="121">
        <v>20110.97</v>
      </c>
      <c r="BK32" s="384">
        <f t="shared" si="9"/>
        <v>180999</v>
      </c>
      <c r="BL32" s="385"/>
      <c r="BM32" s="213" t="s">
        <v>17</v>
      </c>
      <c r="BO32" s="117">
        <v>11</v>
      </c>
      <c r="BP32" s="112" t="s">
        <v>89</v>
      </c>
      <c r="BQ32" s="118" t="s">
        <v>90</v>
      </c>
      <c r="BR32" s="119"/>
      <c r="BS32" s="341" t="s">
        <v>91</v>
      </c>
      <c r="BT32" s="342"/>
      <c r="BU32" s="135" t="s">
        <v>63</v>
      </c>
      <c r="BV32" s="120">
        <v>9</v>
      </c>
      <c r="BW32" s="121">
        <v>20083</v>
      </c>
      <c r="BX32" s="384">
        <f t="shared" ref="BX32" si="11">+ROUND(BW32*BV32,0)</f>
        <v>180747</v>
      </c>
      <c r="BY32" s="385"/>
      <c r="BZ32" s="213" t="s">
        <v>17</v>
      </c>
    </row>
    <row r="33" spans="2:78" ht="18.75" thickBot="1">
      <c r="B33" s="395" t="s">
        <v>72</v>
      </c>
      <c r="C33" s="396"/>
      <c r="D33" s="396"/>
      <c r="E33" s="396"/>
      <c r="F33" s="396"/>
      <c r="G33" s="396"/>
      <c r="H33" s="396"/>
      <c r="I33" s="396"/>
      <c r="J33" s="397"/>
      <c r="K33" s="398">
        <f>SUM(K27:L32)</f>
        <v>18101065</v>
      </c>
      <c r="L33" s="399"/>
      <c r="O33" s="395" t="s">
        <v>72</v>
      </c>
      <c r="P33" s="396"/>
      <c r="Q33" s="396"/>
      <c r="R33" s="396"/>
      <c r="S33" s="396"/>
      <c r="T33" s="396"/>
      <c r="U33" s="396"/>
      <c r="V33" s="396"/>
      <c r="W33" s="397"/>
      <c r="X33" s="398">
        <f>SUM(X27:Y32)</f>
        <v>17692870</v>
      </c>
      <c r="Y33" s="399"/>
      <c r="AB33" s="395" t="s">
        <v>72</v>
      </c>
      <c r="AC33" s="396"/>
      <c r="AD33" s="396"/>
      <c r="AE33" s="396"/>
      <c r="AF33" s="396"/>
      <c r="AG33" s="396"/>
      <c r="AH33" s="396"/>
      <c r="AI33" s="396"/>
      <c r="AJ33" s="397"/>
      <c r="AK33" s="398">
        <f>SUM(AK27:AL32)</f>
        <v>17246694</v>
      </c>
      <c r="AL33" s="399"/>
      <c r="AO33" s="395" t="s">
        <v>72</v>
      </c>
      <c r="AP33" s="396"/>
      <c r="AQ33" s="396"/>
      <c r="AR33" s="396"/>
      <c r="AS33" s="396"/>
      <c r="AT33" s="396"/>
      <c r="AU33" s="396"/>
      <c r="AV33" s="396"/>
      <c r="AW33" s="397"/>
      <c r="AX33" s="398">
        <f>SUM(AX27:AY32)</f>
        <v>17354533</v>
      </c>
      <c r="AY33" s="399"/>
      <c r="BB33" s="395" t="s">
        <v>72</v>
      </c>
      <c r="BC33" s="396"/>
      <c r="BD33" s="396"/>
      <c r="BE33" s="396"/>
      <c r="BF33" s="396"/>
      <c r="BG33" s="396"/>
      <c r="BH33" s="396"/>
      <c r="BI33" s="396"/>
      <c r="BJ33" s="397"/>
      <c r="BK33" s="398">
        <f>SUM(BK27:BL32)</f>
        <v>17265699</v>
      </c>
      <c r="BL33" s="399"/>
      <c r="BO33" s="395" t="s">
        <v>72</v>
      </c>
      <c r="BP33" s="396"/>
      <c r="BQ33" s="396"/>
      <c r="BR33" s="396"/>
      <c r="BS33" s="396"/>
      <c r="BT33" s="396"/>
      <c r="BU33" s="396"/>
      <c r="BV33" s="396"/>
      <c r="BW33" s="397"/>
      <c r="BX33" s="398">
        <f>SUM(BX27:BY32)</f>
        <v>17316532</v>
      </c>
      <c r="BY33" s="399"/>
    </row>
    <row r="34" spans="2:78" ht="18.75" customHeight="1" thickBot="1">
      <c r="B34" s="350" t="s">
        <v>92</v>
      </c>
      <c r="C34" s="351"/>
      <c r="D34" s="351"/>
      <c r="E34" s="351"/>
      <c r="F34" s="351"/>
      <c r="G34" s="351"/>
      <c r="H34" s="351"/>
      <c r="I34" s="351"/>
      <c r="J34" s="351"/>
      <c r="K34" s="351"/>
      <c r="L34" s="352"/>
      <c r="O34" s="350" t="s">
        <v>92</v>
      </c>
      <c r="P34" s="351"/>
      <c r="Q34" s="351"/>
      <c r="R34" s="351"/>
      <c r="S34" s="351"/>
      <c r="T34" s="351"/>
      <c r="U34" s="351"/>
      <c r="V34" s="351"/>
      <c r="W34" s="351"/>
      <c r="X34" s="351"/>
      <c r="Y34" s="352"/>
      <c r="AB34" s="350" t="s">
        <v>92</v>
      </c>
      <c r="AC34" s="351"/>
      <c r="AD34" s="351"/>
      <c r="AE34" s="351"/>
      <c r="AF34" s="351"/>
      <c r="AG34" s="351"/>
      <c r="AH34" s="351"/>
      <c r="AI34" s="351"/>
      <c r="AJ34" s="351"/>
      <c r="AK34" s="351"/>
      <c r="AL34" s="352"/>
      <c r="AO34" s="350" t="s">
        <v>92</v>
      </c>
      <c r="AP34" s="351"/>
      <c r="AQ34" s="351"/>
      <c r="AR34" s="351"/>
      <c r="AS34" s="351"/>
      <c r="AT34" s="351"/>
      <c r="AU34" s="351"/>
      <c r="AV34" s="351"/>
      <c r="AW34" s="351"/>
      <c r="AX34" s="351"/>
      <c r="AY34" s="352"/>
      <c r="BB34" s="350" t="s">
        <v>92</v>
      </c>
      <c r="BC34" s="351"/>
      <c r="BD34" s="351"/>
      <c r="BE34" s="351"/>
      <c r="BF34" s="351"/>
      <c r="BG34" s="351"/>
      <c r="BH34" s="351"/>
      <c r="BI34" s="351"/>
      <c r="BJ34" s="351"/>
      <c r="BK34" s="351"/>
      <c r="BL34" s="352"/>
      <c r="BO34" s="350" t="s">
        <v>92</v>
      </c>
      <c r="BP34" s="351"/>
      <c r="BQ34" s="351"/>
      <c r="BR34" s="351"/>
      <c r="BS34" s="351"/>
      <c r="BT34" s="351"/>
      <c r="BU34" s="351"/>
      <c r="BV34" s="351"/>
      <c r="BW34" s="351"/>
      <c r="BX34" s="351"/>
      <c r="BY34" s="352"/>
    </row>
    <row r="35" spans="2:78" ht="18.75" customHeight="1" thickBot="1">
      <c r="B35" s="345" t="s">
        <v>74</v>
      </c>
      <c r="C35" s="346"/>
      <c r="D35" s="140">
        <v>1</v>
      </c>
      <c r="E35" s="392" t="s">
        <v>93</v>
      </c>
      <c r="F35" s="351"/>
      <c r="G35" s="351"/>
      <c r="H35" s="351"/>
      <c r="I35" s="351"/>
      <c r="J35" s="351"/>
      <c r="K35" s="351"/>
      <c r="L35" s="352"/>
      <c r="O35" s="345" t="s">
        <v>74</v>
      </c>
      <c r="P35" s="346"/>
      <c r="Q35" s="140">
        <v>1</v>
      </c>
      <c r="R35" s="392" t="s">
        <v>93</v>
      </c>
      <c r="S35" s="351"/>
      <c r="T35" s="351"/>
      <c r="U35" s="351"/>
      <c r="V35" s="351"/>
      <c r="W35" s="351"/>
      <c r="X35" s="351"/>
      <c r="Y35" s="352"/>
      <c r="AB35" s="345" t="s">
        <v>74</v>
      </c>
      <c r="AC35" s="346"/>
      <c r="AD35" s="140">
        <v>1</v>
      </c>
      <c r="AE35" s="392" t="s">
        <v>93</v>
      </c>
      <c r="AF35" s="351"/>
      <c r="AG35" s="351"/>
      <c r="AH35" s="351"/>
      <c r="AI35" s="351"/>
      <c r="AJ35" s="351"/>
      <c r="AK35" s="351"/>
      <c r="AL35" s="352"/>
      <c r="AO35" s="345" t="s">
        <v>74</v>
      </c>
      <c r="AP35" s="346"/>
      <c r="AQ35" s="140">
        <v>1</v>
      </c>
      <c r="AR35" s="392" t="s">
        <v>93</v>
      </c>
      <c r="AS35" s="351"/>
      <c r="AT35" s="351"/>
      <c r="AU35" s="351"/>
      <c r="AV35" s="351"/>
      <c r="AW35" s="351"/>
      <c r="AX35" s="351"/>
      <c r="AY35" s="352"/>
      <c r="BB35" s="345" t="s">
        <v>74</v>
      </c>
      <c r="BC35" s="346"/>
      <c r="BD35" s="140">
        <v>1</v>
      </c>
      <c r="BE35" s="392" t="s">
        <v>93</v>
      </c>
      <c r="BF35" s="351"/>
      <c r="BG35" s="351"/>
      <c r="BH35" s="351"/>
      <c r="BI35" s="351"/>
      <c r="BJ35" s="351"/>
      <c r="BK35" s="351"/>
      <c r="BL35" s="352"/>
      <c r="BO35" s="345" t="s">
        <v>74</v>
      </c>
      <c r="BP35" s="346"/>
      <c r="BQ35" s="140">
        <v>1</v>
      </c>
      <c r="BR35" s="392" t="s">
        <v>93</v>
      </c>
      <c r="BS35" s="351"/>
      <c r="BT35" s="351"/>
      <c r="BU35" s="351"/>
      <c r="BV35" s="351"/>
      <c r="BW35" s="351"/>
      <c r="BX35" s="351"/>
      <c r="BY35" s="352"/>
    </row>
    <row r="36" spans="2:78" ht="15" customHeight="1">
      <c r="B36" s="111">
        <v>12</v>
      </c>
      <c r="C36" s="131" t="s">
        <v>60</v>
      </c>
      <c r="D36" s="113" t="s">
        <v>61</v>
      </c>
      <c r="E36" s="114"/>
      <c r="F36" s="343" t="s">
        <v>62</v>
      </c>
      <c r="G36" s="344"/>
      <c r="H36" s="132" t="s">
        <v>63</v>
      </c>
      <c r="I36" s="115">
        <v>44</v>
      </c>
      <c r="J36" s="116">
        <v>29617</v>
      </c>
      <c r="K36" s="390">
        <f t="shared" ref="K36:K40" si="12">+ROUND(J36*I36,0)</f>
        <v>1303148</v>
      </c>
      <c r="L36" s="391"/>
      <c r="M36" s="214" t="s">
        <v>17</v>
      </c>
      <c r="O36" s="111">
        <v>12</v>
      </c>
      <c r="P36" s="131" t="s">
        <v>60</v>
      </c>
      <c r="Q36" s="113" t="s">
        <v>61</v>
      </c>
      <c r="R36" s="114"/>
      <c r="S36" s="343" t="s">
        <v>62</v>
      </c>
      <c r="T36" s="344"/>
      <c r="U36" s="132" t="s">
        <v>63</v>
      </c>
      <c r="V36" s="115">
        <v>44</v>
      </c>
      <c r="W36" s="116">
        <v>29617</v>
      </c>
      <c r="X36" s="390">
        <f t="shared" ref="X36:X40" si="13">+ROUND(W36*V36,0)</f>
        <v>1303148</v>
      </c>
      <c r="Y36" s="391"/>
      <c r="Z36" s="214" t="s">
        <v>17</v>
      </c>
      <c r="AB36" s="111">
        <v>12</v>
      </c>
      <c r="AC36" s="131" t="s">
        <v>60</v>
      </c>
      <c r="AD36" s="113" t="s">
        <v>61</v>
      </c>
      <c r="AE36" s="114"/>
      <c r="AF36" s="343" t="s">
        <v>62</v>
      </c>
      <c r="AG36" s="344"/>
      <c r="AH36" s="132" t="s">
        <v>63</v>
      </c>
      <c r="AI36" s="115">
        <v>44</v>
      </c>
      <c r="AJ36" s="116">
        <v>28219.077600000001</v>
      </c>
      <c r="AK36" s="390">
        <f>+ROUND((AI36*AJ36),0)</f>
        <v>1241639</v>
      </c>
      <c r="AL36" s="391"/>
      <c r="AO36" s="111">
        <v>12</v>
      </c>
      <c r="AP36" s="131" t="s">
        <v>60</v>
      </c>
      <c r="AQ36" s="113" t="s">
        <v>61</v>
      </c>
      <c r="AR36" s="114"/>
      <c r="AS36" s="343" t="s">
        <v>62</v>
      </c>
      <c r="AT36" s="344"/>
      <c r="AU36" s="132" t="s">
        <v>63</v>
      </c>
      <c r="AV36" s="115">
        <v>44</v>
      </c>
      <c r="AW36" s="116">
        <v>28395</v>
      </c>
      <c r="AX36" s="390">
        <f t="shared" ref="AX36:AX40" si="14">+ROUND(AW36*AV36,0)</f>
        <v>1249380</v>
      </c>
      <c r="AY36" s="391"/>
      <c r="AZ36" s="214" t="s">
        <v>17</v>
      </c>
      <c r="BB36" s="111">
        <v>12</v>
      </c>
      <c r="BC36" s="131" t="s">
        <v>60</v>
      </c>
      <c r="BD36" s="113" t="s">
        <v>61</v>
      </c>
      <c r="BE36" s="114"/>
      <c r="BF36" s="343" t="s">
        <v>62</v>
      </c>
      <c r="BG36" s="344"/>
      <c r="BH36" s="132" t="s">
        <v>63</v>
      </c>
      <c r="BI36" s="115">
        <v>44</v>
      </c>
      <c r="BJ36" s="116">
        <v>28250.18</v>
      </c>
      <c r="BK36" s="390">
        <f t="shared" ref="BK36:BK40" si="15">+ROUND(BJ36*BI36,0)</f>
        <v>1243008</v>
      </c>
      <c r="BL36" s="391"/>
      <c r="BM36" s="214" t="s">
        <v>17</v>
      </c>
      <c r="BO36" s="111">
        <v>12</v>
      </c>
      <c r="BP36" s="131" t="s">
        <v>60</v>
      </c>
      <c r="BQ36" s="113" t="s">
        <v>61</v>
      </c>
      <c r="BR36" s="114"/>
      <c r="BS36" s="343" t="s">
        <v>62</v>
      </c>
      <c r="BT36" s="344"/>
      <c r="BU36" s="132" t="s">
        <v>63</v>
      </c>
      <c r="BV36" s="115">
        <v>44</v>
      </c>
      <c r="BW36" s="121">
        <v>28210</v>
      </c>
      <c r="BX36" s="390">
        <f t="shared" ref="BX36:BX40" si="16">+ROUND(BW36*BV36,0)</f>
        <v>1241240</v>
      </c>
      <c r="BY36" s="391"/>
      <c r="BZ36" s="214" t="s">
        <v>17</v>
      </c>
    </row>
    <row r="37" spans="2:78" ht="15" customHeight="1">
      <c r="B37" s="117">
        <v>13</v>
      </c>
      <c r="C37" s="112" t="s">
        <v>80</v>
      </c>
      <c r="D37" s="118" t="s">
        <v>81</v>
      </c>
      <c r="E37" s="119"/>
      <c r="F37" s="341" t="s">
        <v>82</v>
      </c>
      <c r="G37" s="342"/>
      <c r="H37" s="134" t="s">
        <v>63</v>
      </c>
      <c r="I37" s="120">
        <v>0.8</v>
      </c>
      <c r="J37" s="121">
        <v>735553</v>
      </c>
      <c r="K37" s="384">
        <f t="shared" si="12"/>
        <v>588442</v>
      </c>
      <c r="L37" s="385"/>
      <c r="M37" s="214" t="s">
        <v>17</v>
      </c>
      <c r="O37" s="117">
        <v>13</v>
      </c>
      <c r="P37" s="112" t="s">
        <v>80</v>
      </c>
      <c r="Q37" s="118" t="s">
        <v>81</v>
      </c>
      <c r="R37" s="119"/>
      <c r="S37" s="341" t="s">
        <v>82</v>
      </c>
      <c r="T37" s="342"/>
      <c r="U37" s="134" t="s">
        <v>63</v>
      </c>
      <c r="V37" s="120">
        <v>0.8</v>
      </c>
      <c r="W37" s="121">
        <v>735553</v>
      </c>
      <c r="X37" s="384">
        <f t="shared" si="13"/>
        <v>588442</v>
      </c>
      <c r="Y37" s="385"/>
      <c r="Z37" s="214" t="s">
        <v>17</v>
      </c>
      <c r="AB37" s="117">
        <v>13</v>
      </c>
      <c r="AC37" s="112" t="s">
        <v>80</v>
      </c>
      <c r="AD37" s="118" t="s">
        <v>81</v>
      </c>
      <c r="AE37" s="119"/>
      <c r="AF37" s="341" t="s">
        <v>82</v>
      </c>
      <c r="AG37" s="342"/>
      <c r="AH37" s="134" t="s">
        <v>63</v>
      </c>
      <c r="AI37" s="120">
        <v>0.8</v>
      </c>
      <c r="AJ37" s="141">
        <v>70081.2984</v>
      </c>
      <c r="AK37" s="384">
        <f>+ROUND((AI37*AJ37),0)</f>
        <v>56065</v>
      </c>
      <c r="AL37" s="385"/>
      <c r="AO37" s="117">
        <v>13</v>
      </c>
      <c r="AP37" s="112" t="s">
        <v>80</v>
      </c>
      <c r="AQ37" s="118" t="s">
        <v>81</v>
      </c>
      <c r="AR37" s="119"/>
      <c r="AS37" s="341" t="s">
        <v>82</v>
      </c>
      <c r="AT37" s="342"/>
      <c r="AU37" s="134" t="s">
        <v>63</v>
      </c>
      <c r="AV37" s="120">
        <v>0.8</v>
      </c>
      <c r="AW37" s="121">
        <v>705208</v>
      </c>
      <c r="AX37" s="384">
        <f t="shared" si="14"/>
        <v>564166</v>
      </c>
      <c r="AY37" s="385"/>
      <c r="AZ37" s="214" t="s">
        <v>17</v>
      </c>
      <c r="BB37" s="117">
        <v>13</v>
      </c>
      <c r="BC37" s="112" t="s">
        <v>80</v>
      </c>
      <c r="BD37" s="118" t="s">
        <v>81</v>
      </c>
      <c r="BE37" s="119"/>
      <c r="BF37" s="341" t="s">
        <v>82</v>
      </c>
      <c r="BG37" s="342"/>
      <c r="BH37" s="134" t="s">
        <v>63</v>
      </c>
      <c r="BI37" s="120">
        <v>0.8</v>
      </c>
      <c r="BJ37" s="121">
        <v>701607.23</v>
      </c>
      <c r="BK37" s="384">
        <f t="shared" si="15"/>
        <v>561286</v>
      </c>
      <c r="BL37" s="385"/>
      <c r="BM37" s="214" t="s">
        <v>17</v>
      </c>
      <c r="BO37" s="117">
        <v>13</v>
      </c>
      <c r="BP37" s="112" t="s">
        <v>80</v>
      </c>
      <c r="BQ37" s="118" t="s">
        <v>81</v>
      </c>
      <c r="BR37" s="119"/>
      <c r="BS37" s="341" t="s">
        <v>82</v>
      </c>
      <c r="BT37" s="342"/>
      <c r="BU37" s="134" t="s">
        <v>63</v>
      </c>
      <c r="BV37" s="120">
        <v>0.8</v>
      </c>
      <c r="BW37" s="121">
        <v>700614</v>
      </c>
      <c r="BX37" s="384">
        <f t="shared" si="16"/>
        <v>560491</v>
      </c>
      <c r="BY37" s="385"/>
      <c r="BZ37" s="214" t="s">
        <v>17</v>
      </c>
    </row>
    <row r="38" spans="2:78" ht="15" customHeight="1">
      <c r="B38" s="117">
        <v>14</v>
      </c>
      <c r="C38" s="112" t="s">
        <v>83</v>
      </c>
      <c r="D38" s="118" t="s">
        <v>81</v>
      </c>
      <c r="E38" s="119"/>
      <c r="F38" s="341" t="s">
        <v>84</v>
      </c>
      <c r="G38" s="342"/>
      <c r="H38" s="135" t="s">
        <v>63</v>
      </c>
      <c r="I38" s="120">
        <v>9</v>
      </c>
      <c r="J38" s="121">
        <v>938529</v>
      </c>
      <c r="K38" s="384">
        <f t="shared" si="12"/>
        <v>8446761</v>
      </c>
      <c r="L38" s="385"/>
      <c r="M38" s="214" t="s">
        <v>17</v>
      </c>
      <c r="O38" s="117">
        <v>14</v>
      </c>
      <c r="P38" s="112" t="s">
        <v>83</v>
      </c>
      <c r="Q38" s="118" t="s">
        <v>81</v>
      </c>
      <c r="R38" s="119"/>
      <c r="S38" s="341" t="s">
        <v>84</v>
      </c>
      <c r="T38" s="342"/>
      <c r="U38" s="135" t="s">
        <v>63</v>
      </c>
      <c r="V38" s="120">
        <v>9</v>
      </c>
      <c r="W38" s="121">
        <v>938529</v>
      </c>
      <c r="X38" s="384">
        <f t="shared" si="13"/>
        <v>8446761</v>
      </c>
      <c r="Y38" s="385"/>
      <c r="Z38" s="214" t="s">
        <v>17</v>
      </c>
      <c r="AB38" s="117">
        <v>14</v>
      </c>
      <c r="AC38" s="112" t="s">
        <v>83</v>
      </c>
      <c r="AD38" s="118" t="s">
        <v>81</v>
      </c>
      <c r="AE38" s="119"/>
      <c r="AF38" s="341" t="s">
        <v>84</v>
      </c>
      <c r="AG38" s="342"/>
      <c r="AH38" s="135" t="s">
        <v>63</v>
      </c>
      <c r="AI38" s="120">
        <v>9</v>
      </c>
      <c r="AJ38" s="121">
        <v>894230.43119999999</v>
      </c>
      <c r="AK38" s="384">
        <f>+ROUND((AI38*AJ38),0)</f>
        <v>8048074</v>
      </c>
      <c r="AL38" s="385"/>
      <c r="AO38" s="117">
        <v>14</v>
      </c>
      <c r="AP38" s="112" t="s">
        <v>83</v>
      </c>
      <c r="AQ38" s="118" t="s">
        <v>81</v>
      </c>
      <c r="AR38" s="119"/>
      <c r="AS38" s="341" t="s">
        <v>84</v>
      </c>
      <c r="AT38" s="342"/>
      <c r="AU38" s="135" t="s">
        <v>63</v>
      </c>
      <c r="AV38" s="120">
        <v>9</v>
      </c>
      <c r="AW38" s="121">
        <v>899811</v>
      </c>
      <c r="AX38" s="384">
        <f t="shared" si="14"/>
        <v>8098299</v>
      </c>
      <c r="AY38" s="385"/>
      <c r="AZ38" s="214" t="s">
        <v>17</v>
      </c>
      <c r="BB38" s="117">
        <v>14</v>
      </c>
      <c r="BC38" s="112" t="s">
        <v>83</v>
      </c>
      <c r="BD38" s="118" t="s">
        <v>81</v>
      </c>
      <c r="BE38" s="119"/>
      <c r="BF38" s="341" t="s">
        <v>84</v>
      </c>
      <c r="BG38" s="342"/>
      <c r="BH38" s="135" t="s">
        <v>63</v>
      </c>
      <c r="BI38" s="120">
        <v>9</v>
      </c>
      <c r="BJ38" s="121">
        <v>895215.89</v>
      </c>
      <c r="BK38" s="384">
        <f t="shared" si="15"/>
        <v>8056943</v>
      </c>
      <c r="BL38" s="385"/>
      <c r="BM38" s="214" t="s">
        <v>17</v>
      </c>
      <c r="BO38" s="117">
        <v>14</v>
      </c>
      <c r="BP38" s="112" t="s">
        <v>83</v>
      </c>
      <c r="BQ38" s="118" t="s">
        <v>81</v>
      </c>
      <c r="BR38" s="119"/>
      <c r="BS38" s="341" t="s">
        <v>84</v>
      </c>
      <c r="BT38" s="342"/>
      <c r="BU38" s="135" t="s">
        <v>63</v>
      </c>
      <c r="BV38" s="120">
        <v>9</v>
      </c>
      <c r="BW38" s="121">
        <v>893949</v>
      </c>
      <c r="BX38" s="384">
        <f t="shared" si="16"/>
        <v>8045541</v>
      </c>
      <c r="BY38" s="385"/>
      <c r="BZ38" s="214" t="s">
        <v>17</v>
      </c>
    </row>
    <row r="39" spans="2:78" ht="15" customHeight="1">
      <c r="B39" s="117">
        <v>15</v>
      </c>
      <c r="C39" s="112" t="s">
        <v>85</v>
      </c>
      <c r="D39" s="118" t="s">
        <v>86</v>
      </c>
      <c r="E39" s="137"/>
      <c r="F39" s="341" t="s">
        <v>87</v>
      </c>
      <c r="G39" s="342"/>
      <c r="H39" s="138" t="s">
        <v>88</v>
      </c>
      <c r="I39" s="120">
        <v>634.70000000000005</v>
      </c>
      <c r="J39" s="139">
        <v>8105</v>
      </c>
      <c r="K39" s="384">
        <f t="shared" si="12"/>
        <v>5144244</v>
      </c>
      <c r="L39" s="385"/>
      <c r="M39" s="214" t="s">
        <v>17</v>
      </c>
      <c r="O39" s="117">
        <v>15</v>
      </c>
      <c r="P39" s="112" t="s">
        <v>85</v>
      </c>
      <c r="Q39" s="118" t="s">
        <v>86</v>
      </c>
      <c r="R39" s="137"/>
      <c r="S39" s="341" t="s">
        <v>87</v>
      </c>
      <c r="T39" s="342"/>
      <c r="U39" s="138" t="s">
        <v>88</v>
      </c>
      <c r="V39" s="120">
        <v>634.70000000000005</v>
      </c>
      <c r="W39" s="139">
        <v>7400</v>
      </c>
      <c r="X39" s="384">
        <f t="shared" si="13"/>
        <v>4696780</v>
      </c>
      <c r="Y39" s="385"/>
      <c r="Z39" s="214" t="s">
        <v>17</v>
      </c>
      <c r="AB39" s="117">
        <v>15</v>
      </c>
      <c r="AC39" s="112" t="s">
        <v>85</v>
      </c>
      <c r="AD39" s="118" t="s">
        <v>86</v>
      </c>
      <c r="AE39" s="137"/>
      <c r="AF39" s="341" t="s">
        <v>87</v>
      </c>
      <c r="AG39" s="342"/>
      <c r="AH39" s="138" t="s">
        <v>88</v>
      </c>
      <c r="AI39" s="120">
        <v>634.70000000000005</v>
      </c>
      <c r="AJ39" s="139">
        <v>7722.4439999999995</v>
      </c>
      <c r="AK39" s="384">
        <f>+ROUND((AI39*AJ39),0)</f>
        <v>4901435</v>
      </c>
      <c r="AL39" s="385"/>
      <c r="AO39" s="117">
        <v>15</v>
      </c>
      <c r="AP39" s="112" t="s">
        <v>85</v>
      </c>
      <c r="AQ39" s="118" t="s">
        <v>86</v>
      </c>
      <c r="AR39" s="137"/>
      <c r="AS39" s="341" t="s">
        <v>87</v>
      </c>
      <c r="AT39" s="342"/>
      <c r="AU39" s="138" t="s">
        <v>88</v>
      </c>
      <c r="AV39" s="120">
        <v>634.70000000000005</v>
      </c>
      <c r="AW39" s="139">
        <v>7771</v>
      </c>
      <c r="AX39" s="384">
        <f t="shared" si="14"/>
        <v>4932254</v>
      </c>
      <c r="AY39" s="385"/>
      <c r="AZ39" s="214" t="s">
        <v>17</v>
      </c>
      <c r="BB39" s="117">
        <v>15</v>
      </c>
      <c r="BC39" s="112" t="s">
        <v>85</v>
      </c>
      <c r="BD39" s="118" t="s">
        <v>86</v>
      </c>
      <c r="BE39" s="137"/>
      <c r="BF39" s="341" t="s">
        <v>87</v>
      </c>
      <c r="BG39" s="342"/>
      <c r="BH39" s="138" t="s">
        <v>88</v>
      </c>
      <c r="BI39" s="120">
        <v>634.70000000000005</v>
      </c>
      <c r="BJ39" s="139">
        <v>7730.95</v>
      </c>
      <c r="BK39" s="384">
        <f t="shared" si="15"/>
        <v>4906834</v>
      </c>
      <c r="BL39" s="385"/>
      <c r="BM39" s="214" t="s">
        <v>17</v>
      </c>
      <c r="BO39" s="117">
        <v>15</v>
      </c>
      <c r="BP39" s="112" t="s">
        <v>85</v>
      </c>
      <c r="BQ39" s="118" t="s">
        <v>86</v>
      </c>
      <c r="BR39" s="137"/>
      <c r="BS39" s="341" t="s">
        <v>87</v>
      </c>
      <c r="BT39" s="342"/>
      <c r="BU39" s="138" t="s">
        <v>88</v>
      </c>
      <c r="BV39" s="120">
        <v>634.70000000000005</v>
      </c>
      <c r="BW39" s="139">
        <v>7850</v>
      </c>
      <c r="BX39" s="384">
        <f t="shared" si="16"/>
        <v>4982395</v>
      </c>
      <c r="BY39" s="385"/>
      <c r="BZ39" s="214" t="s">
        <v>17</v>
      </c>
    </row>
    <row r="40" spans="2:78" ht="15.75" customHeight="1" thickBot="1">
      <c r="B40" s="117">
        <v>16</v>
      </c>
      <c r="C40" s="112">
        <v>610.1</v>
      </c>
      <c r="D40" s="118" t="s">
        <v>90</v>
      </c>
      <c r="E40" s="119"/>
      <c r="F40" s="337" t="s">
        <v>91</v>
      </c>
      <c r="G40" s="338"/>
      <c r="H40" s="135" t="s">
        <v>63</v>
      </c>
      <c r="I40" s="120">
        <v>9</v>
      </c>
      <c r="J40" s="142">
        <v>21084</v>
      </c>
      <c r="K40" s="393">
        <f t="shared" si="12"/>
        <v>189756</v>
      </c>
      <c r="L40" s="394"/>
      <c r="M40" s="214" t="s">
        <v>17</v>
      </c>
      <c r="O40" s="117">
        <v>16</v>
      </c>
      <c r="P40" s="112">
        <v>610.1</v>
      </c>
      <c r="Q40" s="118" t="s">
        <v>90</v>
      </c>
      <c r="R40" s="119"/>
      <c r="S40" s="337" t="s">
        <v>91</v>
      </c>
      <c r="T40" s="338"/>
      <c r="U40" s="135" t="s">
        <v>63</v>
      </c>
      <c r="V40" s="120">
        <v>9</v>
      </c>
      <c r="W40" s="142">
        <v>21084</v>
      </c>
      <c r="X40" s="393">
        <f t="shared" si="13"/>
        <v>189756</v>
      </c>
      <c r="Y40" s="394"/>
      <c r="Z40" s="214" t="s">
        <v>17</v>
      </c>
      <c r="AB40" s="117">
        <v>16</v>
      </c>
      <c r="AC40" s="112">
        <v>610.1</v>
      </c>
      <c r="AD40" s="118" t="s">
        <v>90</v>
      </c>
      <c r="AE40" s="119"/>
      <c r="AF40" s="337" t="s">
        <v>91</v>
      </c>
      <c r="AG40" s="338"/>
      <c r="AH40" s="135" t="s">
        <v>63</v>
      </c>
      <c r="AI40" s="120">
        <v>9</v>
      </c>
      <c r="AJ40" s="142">
        <v>20088.835200000001</v>
      </c>
      <c r="AK40" s="393">
        <f>+ROUND((AI40*AJ40),0)</f>
        <v>180800</v>
      </c>
      <c r="AL40" s="394"/>
      <c r="AO40" s="117">
        <v>16</v>
      </c>
      <c r="AP40" s="112">
        <v>610.1</v>
      </c>
      <c r="AQ40" s="118" t="s">
        <v>90</v>
      </c>
      <c r="AR40" s="119"/>
      <c r="AS40" s="337" t="s">
        <v>91</v>
      </c>
      <c r="AT40" s="338"/>
      <c r="AU40" s="135" t="s">
        <v>63</v>
      </c>
      <c r="AV40" s="120">
        <v>9</v>
      </c>
      <c r="AW40" s="142">
        <v>20214</v>
      </c>
      <c r="AX40" s="393">
        <f t="shared" si="14"/>
        <v>181926</v>
      </c>
      <c r="AY40" s="394"/>
      <c r="AZ40" s="214" t="s">
        <v>17</v>
      </c>
      <c r="BB40" s="117">
        <v>16</v>
      </c>
      <c r="BC40" s="112">
        <v>610.1</v>
      </c>
      <c r="BD40" s="118" t="s">
        <v>90</v>
      </c>
      <c r="BE40" s="119"/>
      <c r="BF40" s="337" t="s">
        <v>91</v>
      </c>
      <c r="BG40" s="338"/>
      <c r="BH40" s="135" t="s">
        <v>63</v>
      </c>
      <c r="BI40" s="120">
        <v>9</v>
      </c>
      <c r="BJ40" s="142">
        <v>20110.97</v>
      </c>
      <c r="BK40" s="393">
        <f t="shared" si="15"/>
        <v>180999</v>
      </c>
      <c r="BL40" s="394"/>
      <c r="BM40" s="214" t="s">
        <v>17</v>
      </c>
      <c r="BO40" s="117">
        <v>16</v>
      </c>
      <c r="BP40" s="112">
        <v>610.1</v>
      </c>
      <c r="BQ40" s="118" t="s">
        <v>90</v>
      </c>
      <c r="BR40" s="119"/>
      <c r="BS40" s="337" t="s">
        <v>91</v>
      </c>
      <c r="BT40" s="338"/>
      <c r="BU40" s="135" t="s">
        <v>63</v>
      </c>
      <c r="BV40" s="120">
        <v>9</v>
      </c>
      <c r="BW40" s="121">
        <v>20083</v>
      </c>
      <c r="BX40" s="393">
        <f t="shared" si="16"/>
        <v>180747</v>
      </c>
      <c r="BY40" s="394"/>
      <c r="BZ40" s="214" t="s">
        <v>17</v>
      </c>
    </row>
    <row r="41" spans="2:78" ht="18.75" thickBot="1">
      <c r="B41" s="378" t="s">
        <v>72</v>
      </c>
      <c r="C41" s="379"/>
      <c r="D41" s="379"/>
      <c r="E41" s="379"/>
      <c r="F41" s="379"/>
      <c r="G41" s="379"/>
      <c r="H41" s="379"/>
      <c r="I41" s="379"/>
      <c r="J41" s="380"/>
      <c r="K41" s="381">
        <f>SUM(K36:L40)</f>
        <v>15672351</v>
      </c>
      <c r="L41" s="377"/>
      <c r="O41" s="378" t="s">
        <v>72</v>
      </c>
      <c r="P41" s="379"/>
      <c r="Q41" s="379"/>
      <c r="R41" s="379"/>
      <c r="S41" s="379"/>
      <c r="T41" s="379"/>
      <c r="U41" s="379"/>
      <c r="V41" s="379"/>
      <c r="W41" s="380"/>
      <c r="X41" s="381">
        <f>SUM(X36:Y40)</f>
        <v>15224887</v>
      </c>
      <c r="Y41" s="377"/>
      <c r="AB41" s="378" t="s">
        <v>72</v>
      </c>
      <c r="AC41" s="379"/>
      <c r="AD41" s="379"/>
      <c r="AE41" s="379"/>
      <c r="AF41" s="379"/>
      <c r="AG41" s="379"/>
      <c r="AH41" s="379"/>
      <c r="AI41" s="379"/>
      <c r="AJ41" s="380"/>
      <c r="AK41" s="381">
        <f>ROUND((SUM(AK36:AL40)),0)</f>
        <v>14428013</v>
      </c>
      <c r="AL41" s="377"/>
      <c r="AO41" s="378" t="s">
        <v>72</v>
      </c>
      <c r="AP41" s="379"/>
      <c r="AQ41" s="379"/>
      <c r="AR41" s="379"/>
      <c r="AS41" s="379"/>
      <c r="AT41" s="379"/>
      <c r="AU41" s="379"/>
      <c r="AV41" s="379"/>
      <c r="AW41" s="380"/>
      <c r="AX41" s="381">
        <f>SUM(AX36:AY40)</f>
        <v>15026025</v>
      </c>
      <c r="AY41" s="377"/>
      <c r="BB41" s="378" t="s">
        <v>72</v>
      </c>
      <c r="BC41" s="379"/>
      <c r="BD41" s="379"/>
      <c r="BE41" s="379"/>
      <c r="BF41" s="379"/>
      <c r="BG41" s="379"/>
      <c r="BH41" s="379"/>
      <c r="BI41" s="379"/>
      <c r="BJ41" s="380"/>
      <c r="BK41" s="381">
        <f>SUM(BK36:BL40)</f>
        <v>14949070</v>
      </c>
      <c r="BL41" s="377"/>
      <c r="BO41" s="378" t="s">
        <v>72</v>
      </c>
      <c r="BP41" s="379"/>
      <c r="BQ41" s="379"/>
      <c r="BR41" s="379"/>
      <c r="BS41" s="379"/>
      <c r="BT41" s="379"/>
      <c r="BU41" s="379"/>
      <c r="BV41" s="379"/>
      <c r="BW41" s="380"/>
      <c r="BX41" s="381">
        <f>SUM(BX36:BY40)</f>
        <v>15010414</v>
      </c>
      <c r="BY41" s="377"/>
    </row>
    <row r="42" spans="2:78" ht="18.75" customHeight="1" thickBot="1">
      <c r="B42" s="350" t="s">
        <v>94</v>
      </c>
      <c r="C42" s="351"/>
      <c r="D42" s="351"/>
      <c r="E42" s="144" t="s">
        <v>95</v>
      </c>
      <c r="F42" s="145">
        <v>5</v>
      </c>
      <c r="G42" s="144" t="s">
        <v>79</v>
      </c>
      <c r="H42" s="144"/>
      <c r="I42" s="144"/>
      <c r="J42" s="146"/>
      <c r="K42" s="146"/>
      <c r="L42" s="147"/>
      <c r="O42" s="350" t="s">
        <v>94</v>
      </c>
      <c r="P42" s="351"/>
      <c r="Q42" s="351"/>
      <c r="R42" s="144" t="s">
        <v>95</v>
      </c>
      <c r="S42" s="145">
        <v>5</v>
      </c>
      <c r="T42" s="144" t="s">
        <v>79</v>
      </c>
      <c r="U42" s="144"/>
      <c r="V42" s="144"/>
      <c r="W42" s="146"/>
      <c r="X42" s="146"/>
      <c r="Y42" s="147"/>
      <c r="AB42" s="350" t="s">
        <v>94</v>
      </c>
      <c r="AC42" s="351"/>
      <c r="AD42" s="351"/>
      <c r="AE42" s="144" t="s">
        <v>95</v>
      </c>
      <c r="AF42" s="145">
        <v>5</v>
      </c>
      <c r="AG42" s="144" t="s">
        <v>79</v>
      </c>
      <c r="AH42" s="144"/>
      <c r="AI42" s="144"/>
      <c r="AJ42" s="146"/>
      <c r="AK42" s="146"/>
      <c r="AL42" s="147"/>
      <c r="AO42" s="350" t="s">
        <v>94</v>
      </c>
      <c r="AP42" s="351"/>
      <c r="AQ42" s="351"/>
      <c r="AR42" s="144" t="s">
        <v>95</v>
      </c>
      <c r="AS42" s="145">
        <v>5</v>
      </c>
      <c r="AT42" s="144" t="s">
        <v>79</v>
      </c>
      <c r="AU42" s="144"/>
      <c r="AV42" s="144"/>
      <c r="AW42" s="146"/>
      <c r="AX42" s="146"/>
      <c r="AY42" s="147"/>
      <c r="BB42" s="350" t="s">
        <v>94</v>
      </c>
      <c r="BC42" s="351"/>
      <c r="BD42" s="351"/>
      <c r="BE42" s="144" t="s">
        <v>95</v>
      </c>
      <c r="BF42" s="145">
        <v>5</v>
      </c>
      <c r="BG42" s="144" t="s">
        <v>79</v>
      </c>
      <c r="BH42" s="144"/>
      <c r="BI42" s="144"/>
      <c r="BJ42" s="146"/>
      <c r="BK42" s="146"/>
      <c r="BL42" s="147"/>
      <c r="BO42" s="350" t="s">
        <v>94</v>
      </c>
      <c r="BP42" s="351"/>
      <c r="BQ42" s="351"/>
      <c r="BR42" s="144" t="s">
        <v>95</v>
      </c>
      <c r="BS42" s="145">
        <v>5</v>
      </c>
      <c r="BT42" s="144" t="s">
        <v>79</v>
      </c>
      <c r="BU42" s="144"/>
      <c r="BV42" s="144"/>
      <c r="BW42" s="146"/>
      <c r="BX42" s="146"/>
      <c r="BY42" s="147"/>
    </row>
    <row r="43" spans="2:78" ht="18.75" customHeight="1" thickBot="1">
      <c r="B43" s="345" t="s">
        <v>96</v>
      </c>
      <c r="C43" s="346"/>
      <c r="D43" s="148">
        <v>900</v>
      </c>
      <c r="E43" s="392" t="s">
        <v>97</v>
      </c>
      <c r="F43" s="351"/>
      <c r="G43" s="351"/>
      <c r="H43" s="351"/>
      <c r="I43" s="351"/>
      <c r="J43" s="351"/>
      <c r="K43" s="351"/>
      <c r="L43" s="352"/>
      <c r="O43" s="345" t="s">
        <v>96</v>
      </c>
      <c r="P43" s="346"/>
      <c r="Q43" s="148">
        <v>900</v>
      </c>
      <c r="R43" s="392" t="s">
        <v>97</v>
      </c>
      <c r="S43" s="351"/>
      <c r="T43" s="351"/>
      <c r="U43" s="351"/>
      <c r="V43" s="351"/>
      <c r="W43" s="351"/>
      <c r="X43" s="351"/>
      <c r="Y43" s="352"/>
      <c r="AB43" s="345" t="s">
        <v>96</v>
      </c>
      <c r="AC43" s="346"/>
      <c r="AD43" s="148">
        <v>900</v>
      </c>
      <c r="AE43" s="392" t="s">
        <v>97</v>
      </c>
      <c r="AF43" s="351"/>
      <c r="AG43" s="351"/>
      <c r="AH43" s="351"/>
      <c r="AI43" s="351"/>
      <c r="AJ43" s="351"/>
      <c r="AK43" s="351"/>
      <c r="AL43" s="352"/>
      <c r="AO43" s="345" t="s">
        <v>96</v>
      </c>
      <c r="AP43" s="346"/>
      <c r="AQ43" s="148">
        <v>900</v>
      </c>
      <c r="AR43" s="392" t="s">
        <v>97</v>
      </c>
      <c r="AS43" s="351"/>
      <c r="AT43" s="351"/>
      <c r="AU43" s="351"/>
      <c r="AV43" s="351"/>
      <c r="AW43" s="351"/>
      <c r="AX43" s="351"/>
      <c r="AY43" s="352"/>
      <c r="BB43" s="345" t="s">
        <v>96</v>
      </c>
      <c r="BC43" s="346"/>
      <c r="BD43" s="148">
        <v>900</v>
      </c>
      <c r="BE43" s="392" t="s">
        <v>97</v>
      </c>
      <c r="BF43" s="351"/>
      <c r="BG43" s="351"/>
      <c r="BH43" s="351"/>
      <c r="BI43" s="351"/>
      <c r="BJ43" s="351"/>
      <c r="BK43" s="351"/>
      <c r="BL43" s="352"/>
      <c r="BO43" s="345" t="s">
        <v>96</v>
      </c>
      <c r="BP43" s="346"/>
      <c r="BQ43" s="148">
        <v>900</v>
      </c>
      <c r="BR43" s="392" t="s">
        <v>97</v>
      </c>
      <c r="BS43" s="351"/>
      <c r="BT43" s="351"/>
      <c r="BU43" s="351"/>
      <c r="BV43" s="351"/>
      <c r="BW43" s="351"/>
      <c r="BX43" s="351"/>
      <c r="BY43" s="352"/>
    </row>
    <row r="44" spans="2:78" ht="15" customHeight="1">
      <c r="B44" s="117">
        <v>17</v>
      </c>
      <c r="C44" s="112" t="s">
        <v>98</v>
      </c>
      <c r="D44" s="118">
        <v>320</v>
      </c>
      <c r="E44" s="119"/>
      <c r="F44" s="343" t="s">
        <v>99</v>
      </c>
      <c r="G44" s="344"/>
      <c r="H44" s="119" t="s">
        <v>63</v>
      </c>
      <c r="I44" s="149">
        <v>757.4</v>
      </c>
      <c r="J44" s="121">
        <v>169097</v>
      </c>
      <c r="K44" s="388">
        <f t="shared" ref="K44:K49" si="17">+ROUND(J44*I44,0)</f>
        <v>128074068</v>
      </c>
      <c r="L44" s="389"/>
      <c r="M44" s="214" t="s">
        <v>17</v>
      </c>
      <c r="O44" s="117">
        <v>17</v>
      </c>
      <c r="P44" s="112" t="s">
        <v>98</v>
      </c>
      <c r="Q44" s="118">
        <v>320</v>
      </c>
      <c r="R44" s="119"/>
      <c r="S44" s="343" t="s">
        <v>99</v>
      </c>
      <c r="T44" s="344"/>
      <c r="U44" s="119" t="s">
        <v>63</v>
      </c>
      <c r="V44" s="149">
        <v>757.4</v>
      </c>
      <c r="W44" s="121">
        <v>185000</v>
      </c>
      <c r="X44" s="388">
        <f t="shared" ref="X44:X49" si="18">+ROUND(W44*V44,0)</f>
        <v>140119000</v>
      </c>
      <c r="Y44" s="389"/>
      <c r="Z44" s="214" t="s">
        <v>17</v>
      </c>
      <c r="AB44" s="117">
        <v>17</v>
      </c>
      <c r="AC44" s="112" t="s">
        <v>98</v>
      </c>
      <c r="AD44" s="118">
        <v>320</v>
      </c>
      <c r="AE44" s="119"/>
      <c r="AF44" s="343" t="s">
        <v>99</v>
      </c>
      <c r="AG44" s="344"/>
      <c r="AH44" s="119" t="s">
        <v>63</v>
      </c>
      <c r="AI44" s="149">
        <v>757.4</v>
      </c>
      <c r="AJ44" s="121">
        <v>189547.17360000001</v>
      </c>
      <c r="AK44" s="390">
        <f>+ROUND((AI44*AJ44),0)</f>
        <v>143563029</v>
      </c>
      <c r="AL44" s="391"/>
      <c r="AO44" s="117">
        <v>17</v>
      </c>
      <c r="AP44" s="112" t="s">
        <v>98</v>
      </c>
      <c r="AQ44" s="118">
        <v>320</v>
      </c>
      <c r="AR44" s="119"/>
      <c r="AS44" s="343" t="s">
        <v>99</v>
      </c>
      <c r="AT44" s="344"/>
      <c r="AU44" s="119" t="s">
        <v>63</v>
      </c>
      <c r="AV44" s="149">
        <v>757.4</v>
      </c>
      <c r="AW44" s="121">
        <v>190730</v>
      </c>
      <c r="AX44" s="388">
        <f t="shared" ref="AX44:AX49" si="19">+ROUND(AW44*AV44,0)</f>
        <v>144458902</v>
      </c>
      <c r="AY44" s="389"/>
      <c r="AZ44" s="214" t="s">
        <v>17</v>
      </c>
      <c r="BB44" s="117">
        <v>17</v>
      </c>
      <c r="BC44" s="112" t="s">
        <v>98</v>
      </c>
      <c r="BD44" s="118">
        <v>320</v>
      </c>
      <c r="BE44" s="119"/>
      <c r="BF44" s="343" t="s">
        <v>99</v>
      </c>
      <c r="BG44" s="344"/>
      <c r="BH44" s="119" t="s">
        <v>63</v>
      </c>
      <c r="BI44" s="149">
        <v>757.4</v>
      </c>
      <c r="BJ44" s="121">
        <v>189756.06</v>
      </c>
      <c r="BK44" s="388">
        <f t="shared" ref="BK44:BK49" si="20">+ROUND(BJ44*BI44,0)</f>
        <v>143721240</v>
      </c>
      <c r="BL44" s="389"/>
      <c r="BM44" s="214" t="s">
        <v>17</v>
      </c>
      <c r="BO44" s="117">
        <v>17</v>
      </c>
      <c r="BP44" s="112" t="s">
        <v>98</v>
      </c>
      <c r="BQ44" s="118">
        <v>320</v>
      </c>
      <c r="BR44" s="119"/>
      <c r="BS44" s="343" t="s">
        <v>99</v>
      </c>
      <c r="BT44" s="344"/>
      <c r="BU44" s="119" t="s">
        <v>63</v>
      </c>
      <c r="BV44" s="149">
        <v>757.4</v>
      </c>
      <c r="BW44" s="121">
        <v>184000</v>
      </c>
      <c r="BX44" s="388">
        <f t="shared" ref="BX44:BX49" si="21">+ROUND(BW44*BV44,0)</f>
        <v>139361600</v>
      </c>
      <c r="BY44" s="389"/>
      <c r="BZ44" s="214" t="s">
        <v>17</v>
      </c>
    </row>
    <row r="45" spans="2:78" ht="15" customHeight="1">
      <c r="B45" s="117">
        <v>18</v>
      </c>
      <c r="C45" s="112" t="s">
        <v>83</v>
      </c>
      <c r="D45" s="118">
        <v>630</v>
      </c>
      <c r="E45" s="119"/>
      <c r="F45" s="386" t="s">
        <v>100</v>
      </c>
      <c r="G45" s="387"/>
      <c r="H45" s="119" t="s">
        <v>63</v>
      </c>
      <c r="I45" s="120">
        <v>227.9</v>
      </c>
      <c r="J45" s="121">
        <v>943751</v>
      </c>
      <c r="K45" s="339">
        <f t="shared" si="17"/>
        <v>215080853</v>
      </c>
      <c r="L45" s="340"/>
      <c r="M45" s="214" t="s">
        <v>17</v>
      </c>
      <c r="O45" s="117">
        <v>18</v>
      </c>
      <c r="P45" s="112" t="s">
        <v>83</v>
      </c>
      <c r="Q45" s="118">
        <v>630</v>
      </c>
      <c r="R45" s="119"/>
      <c r="S45" s="386" t="s">
        <v>100</v>
      </c>
      <c r="T45" s="387"/>
      <c r="U45" s="119" t="s">
        <v>63</v>
      </c>
      <c r="V45" s="120">
        <v>227.9</v>
      </c>
      <c r="W45" s="121">
        <v>935000</v>
      </c>
      <c r="X45" s="339">
        <f t="shared" si="18"/>
        <v>213086500</v>
      </c>
      <c r="Y45" s="340"/>
      <c r="Z45" s="214" t="s">
        <v>17</v>
      </c>
      <c r="AB45" s="117">
        <v>18</v>
      </c>
      <c r="AC45" s="112" t="s">
        <v>83</v>
      </c>
      <c r="AD45" s="118">
        <v>630</v>
      </c>
      <c r="AE45" s="119"/>
      <c r="AF45" s="386" t="s">
        <v>100</v>
      </c>
      <c r="AG45" s="387"/>
      <c r="AH45" s="119" t="s">
        <v>63</v>
      </c>
      <c r="AI45" s="120">
        <v>227.9</v>
      </c>
      <c r="AJ45" s="121">
        <v>960437.64480000001</v>
      </c>
      <c r="AK45" s="384">
        <f>+ROUND((AI45*AJ45),0)</f>
        <v>218883739</v>
      </c>
      <c r="AL45" s="385"/>
      <c r="AO45" s="117">
        <v>18</v>
      </c>
      <c r="AP45" s="112" t="s">
        <v>83</v>
      </c>
      <c r="AQ45" s="118">
        <v>630</v>
      </c>
      <c r="AR45" s="119"/>
      <c r="AS45" s="386" t="s">
        <v>100</v>
      </c>
      <c r="AT45" s="387"/>
      <c r="AU45" s="119" t="s">
        <v>63</v>
      </c>
      <c r="AV45" s="120">
        <v>227.9</v>
      </c>
      <c r="AW45" s="121">
        <v>966431</v>
      </c>
      <c r="AX45" s="339">
        <f t="shared" si="19"/>
        <v>220249625</v>
      </c>
      <c r="AY45" s="340"/>
      <c r="AZ45" s="214" t="s">
        <v>17</v>
      </c>
      <c r="BB45" s="117">
        <v>18</v>
      </c>
      <c r="BC45" s="112" t="s">
        <v>83</v>
      </c>
      <c r="BD45" s="118">
        <v>630</v>
      </c>
      <c r="BE45" s="119"/>
      <c r="BF45" s="386" t="s">
        <v>100</v>
      </c>
      <c r="BG45" s="387"/>
      <c r="BH45" s="119" t="s">
        <v>63</v>
      </c>
      <c r="BI45" s="120">
        <v>227.9</v>
      </c>
      <c r="BJ45" s="121">
        <v>961496.06</v>
      </c>
      <c r="BK45" s="339">
        <f t="shared" si="20"/>
        <v>219124952</v>
      </c>
      <c r="BL45" s="340"/>
      <c r="BM45" s="214" t="s">
        <v>17</v>
      </c>
      <c r="BO45" s="117">
        <v>18</v>
      </c>
      <c r="BP45" s="112" t="s">
        <v>83</v>
      </c>
      <c r="BQ45" s="118">
        <v>630</v>
      </c>
      <c r="BR45" s="119"/>
      <c r="BS45" s="386" t="s">
        <v>100</v>
      </c>
      <c r="BT45" s="387"/>
      <c r="BU45" s="119" t="s">
        <v>63</v>
      </c>
      <c r="BV45" s="120">
        <v>227.9</v>
      </c>
      <c r="BW45" s="121">
        <v>960135</v>
      </c>
      <c r="BX45" s="339">
        <f t="shared" si="21"/>
        <v>218814767</v>
      </c>
      <c r="BY45" s="340"/>
      <c r="BZ45" s="214" t="s">
        <v>17</v>
      </c>
    </row>
    <row r="46" spans="2:78" ht="15" customHeight="1">
      <c r="B46" s="117">
        <v>19</v>
      </c>
      <c r="C46" s="112" t="s">
        <v>83</v>
      </c>
      <c r="D46" s="118">
        <v>630</v>
      </c>
      <c r="E46" s="119"/>
      <c r="F46" s="386" t="s">
        <v>101</v>
      </c>
      <c r="G46" s="387"/>
      <c r="H46" s="119" t="s">
        <v>63</v>
      </c>
      <c r="I46" s="149">
        <v>70.08</v>
      </c>
      <c r="J46" s="121">
        <v>943751</v>
      </c>
      <c r="K46" s="339">
        <f t="shared" si="17"/>
        <v>66138070</v>
      </c>
      <c r="L46" s="340"/>
      <c r="M46" s="214" t="s">
        <v>17</v>
      </c>
      <c r="O46" s="117">
        <v>19</v>
      </c>
      <c r="P46" s="112" t="s">
        <v>83</v>
      </c>
      <c r="Q46" s="118">
        <v>630</v>
      </c>
      <c r="R46" s="119"/>
      <c r="S46" s="386" t="s">
        <v>101</v>
      </c>
      <c r="T46" s="387"/>
      <c r="U46" s="119" t="s">
        <v>63</v>
      </c>
      <c r="V46" s="149">
        <v>70.08</v>
      </c>
      <c r="W46" s="121">
        <v>935000</v>
      </c>
      <c r="X46" s="339">
        <f t="shared" si="18"/>
        <v>65524800</v>
      </c>
      <c r="Y46" s="340"/>
      <c r="Z46" s="214" t="s">
        <v>17</v>
      </c>
      <c r="AB46" s="117">
        <v>19</v>
      </c>
      <c r="AC46" s="112" t="s">
        <v>83</v>
      </c>
      <c r="AD46" s="118">
        <v>630</v>
      </c>
      <c r="AE46" s="119"/>
      <c r="AF46" s="386" t="s">
        <v>101</v>
      </c>
      <c r="AG46" s="387"/>
      <c r="AH46" s="119" t="s">
        <v>63</v>
      </c>
      <c r="AI46" s="149">
        <v>70.08</v>
      </c>
      <c r="AJ46" s="121">
        <v>960437.64480000001</v>
      </c>
      <c r="AK46" s="384">
        <f t="shared" ref="AK46:AK48" si="22">+ROUND((AI46*AJ46),0)</f>
        <v>67307470</v>
      </c>
      <c r="AL46" s="385"/>
      <c r="AO46" s="117">
        <v>19</v>
      </c>
      <c r="AP46" s="112" t="s">
        <v>83</v>
      </c>
      <c r="AQ46" s="118">
        <v>630</v>
      </c>
      <c r="AR46" s="119"/>
      <c r="AS46" s="386" t="s">
        <v>101</v>
      </c>
      <c r="AT46" s="387"/>
      <c r="AU46" s="119" t="s">
        <v>63</v>
      </c>
      <c r="AV46" s="149">
        <v>70.08</v>
      </c>
      <c r="AW46" s="121">
        <v>966431</v>
      </c>
      <c r="AX46" s="339">
        <f t="shared" si="19"/>
        <v>67727484</v>
      </c>
      <c r="AY46" s="340"/>
      <c r="AZ46" s="214" t="s">
        <v>17</v>
      </c>
      <c r="BB46" s="117">
        <v>19</v>
      </c>
      <c r="BC46" s="112" t="s">
        <v>83</v>
      </c>
      <c r="BD46" s="118">
        <v>630</v>
      </c>
      <c r="BE46" s="119"/>
      <c r="BF46" s="386" t="s">
        <v>101</v>
      </c>
      <c r="BG46" s="387"/>
      <c r="BH46" s="119" t="s">
        <v>63</v>
      </c>
      <c r="BI46" s="149">
        <v>70.08</v>
      </c>
      <c r="BJ46" s="121">
        <v>961496.06</v>
      </c>
      <c r="BK46" s="339">
        <f t="shared" si="20"/>
        <v>67381644</v>
      </c>
      <c r="BL46" s="340"/>
      <c r="BM46" s="214" t="s">
        <v>17</v>
      </c>
      <c r="BO46" s="117">
        <v>19</v>
      </c>
      <c r="BP46" s="112" t="s">
        <v>83</v>
      </c>
      <c r="BQ46" s="118">
        <v>630</v>
      </c>
      <c r="BR46" s="119"/>
      <c r="BS46" s="386" t="s">
        <v>101</v>
      </c>
      <c r="BT46" s="387"/>
      <c r="BU46" s="119" t="s">
        <v>63</v>
      </c>
      <c r="BV46" s="149">
        <v>70.08</v>
      </c>
      <c r="BW46" s="121">
        <v>960135</v>
      </c>
      <c r="BX46" s="339">
        <f t="shared" si="21"/>
        <v>67286261</v>
      </c>
      <c r="BY46" s="340"/>
      <c r="BZ46" s="214" t="s">
        <v>17</v>
      </c>
    </row>
    <row r="47" spans="2:78" ht="15" customHeight="1">
      <c r="B47" s="117">
        <v>20</v>
      </c>
      <c r="C47" s="112" t="s">
        <v>83</v>
      </c>
      <c r="D47" s="118">
        <v>630</v>
      </c>
      <c r="E47" s="119"/>
      <c r="F47" s="386" t="s">
        <v>102</v>
      </c>
      <c r="G47" s="387"/>
      <c r="H47" s="119" t="s">
        <v>63</v>
      </c>
      <c r="I47" s="149">
        <v>227.9</v>
      </c>
      <c r="J47" s="121">
        <v>943751</v>
      </c>
      <c r="K47" s="339">
        <f t="shared" si="17"/>
        <v>215080853</v>
      </c>
      <c r="L47" s="340"/>
      <c r="M47" s="214" t="s">
        <v>17</v>
      </c>
      <c r="O47" s="117">
        <v>20</v>
      </c>
      <c r="P47" s="112" t="s">
        <v>83</v>
      </c>
      <c r="Q47" s="118">
        <v>630</v>
      </c>
      <c r="R47" s="119"/>
      <c r="S47" s="386" t="s">
        <v>102</v>
      </c>
      <c r="T47" s="387"/>
      <c r="U47" s="119" t="s">
        <v>63</v>
      </c>
      <c r="V47" s="149">
        <v>227.9</v>
      </c>
      <c r="W47" s="121">
        <v>935000</v>
      </c>
      <c r="X47" s="339">
        <f t="shared" si="18"/>
        <v>213086500</v>
      </c>
      <c r="Y47" s="340"/>
      <c r="Z47" s="214" t="s">
        <v>17</v>
      </c>
      <c r="AB47" s="117">
        <v>20</v>
      </c>
      <c r="AC47" s="112" t="s">
        <v>83</v>
      </c>
      <c r="AD47" s="118">
        <v>630</v>
      </c>
      <c r="AE47" s="119"/>
      <c r="AF47" s="386" t="s">
        <v>102</v>
      </c>
      <c r="AG47" s="387"/>
      <c r="AH47" s="119" t="s">
        <v>63</v>
      </c>
      <c r="AI47" s="149">
        <v>227.9</v>
      </c>
      <c r="AJ47" s="121">
        <v>960437.64480000001</v>
      </c>
      <c r="AK47" s="384">
        <f t="shared" si="22"/>
        <v>218883739</v>
      </c>
      <c r="AL47" s="385"/>
      <c r="AO47" s="117">
        <v>20</v>
      </c>
      <c r="AP47" s="112" t="s">
        <v>83</v>
      </c>
      <c r="AQ47" s="118">
        <v>630</v>
      </c>
      <c r="AR47" s="119"/>
      <c r="AS47" s="386" t="s">
        <v>102</v>
      </c>
      <c r="AT47" s="387"/>
      <c r="AU47" s="119" t="s">
        <v>63</v>
      </c>
      <c r="AV47" s="149">
        <v>227.9</v>
      </c>
      <c r="AW47" s="121">
        <v>966431</v>
      </c>
      <c r="AX47" s="339">
        <f t="shared" si="19"/>
        <v>220249625</v>
      </c>
      <c r="AY47" s="340"/>
      <c r="AZ47" s="214" t="s">
        <v>17</v>
      </c>
      <c r="BB47" s="117">
        <v>20</v>
      </c>
      <c r="BC47" s="112" t="s">
        <v>83</v>
      </c>
      <c r="BD47" s="118">
        <v>630</v>
      </c>
      <c r="BE47" s="119"/>
      <c r="BF47" s="386" t="s">
        <v>102</v>
      </c>
      <c r="BG47" s="387"/>
      <c r="BH47" s="119" t="s">
        <v>63</v>
      </c>
      <c r="BI47" s="149">
        <v>227.9</v>
      </c>
      <c r="BJ47" s="121">
        <v>961496.06</v>
      </c>
      <c r="BK47" s="339">
        <f t="shared" si="20"/>
        <v>219124952</v>
      </c>
      <c r="BL47" s="340"/>
      <c r="BM47" s="214" t="s">
        <v>17</v>
      </c>
      <c r="BO47" s="117">
        <v>20</v>
      </c>
      <c r="BP47" s="112" t="s">
        <v>83</v>
      </c>
      <c r="BQ47" s="118">
        <v>630</v>
      </c>
      <c r="BR47" s="119"/>
      <c r="BS47" s="386" t="s">
        <v>102</v>
      </c>
      <c r="BT47" s="387"/>
      <c r="BU47" s="119" t="s">
        <v>63</v>
      </c>
      <c r="BV47" s="149">
        <v>227.9</v>
      </c>
      <c r="BW47" s="121">
        <v>960135</v>
      </c>
      <c r="BX47" s="339">
        <f t="shared" si="21"/>
        <v>218814767</v>
      </c>
      <c r="BY47" s="340"/>
      <c r="BZ47" s="214" t="s">
        <v>17</v>
      </c>
    </row>
    <row r="48" spans="2:78" ht="15" customHeight="1">
      <c r="B48" s="117">
        <v>21</v>
      </c>
      <c r="C48" s="112" t="s">
        <v>103</v>
      </c>
      <c r="D48" s="118">
        <v>630</v>
      </c>
      <c r="E48" s="119"/>
      <c r="F48" s="341" t="s">
        <v>104</v>
      </c>
      <c r="G48" s="342"/>
      <c r="H48" s="119" t="s">
        <v>63</v>
      </c>
      <c r="I48" s="149">
        <v>232.2</v>
      </c>
      <c r="J48" s="121">
        <v>654842</v>
      </c>
      <c r="K48" s="339">
        <f t="shared" si="17"/>
        <v>152054312</v>
      </c>
      <c r="L48" s="340"/>
      <c r="M48" s="214" t="s">
        <v>17</v>
      </c>
      <c r="O48" s="117">
        <v>21</v>
      </c>
      <c r="P48" s="112" t="s">
        <v>103</v>
      </c>
      <c r="Q48" s="118">
        <v>630</v>
      </c>
      <c r="R48" s="119"/>
      <c r="S48" s="341" t="s">
        <v>104</v>
      </c>
      <c r="T48" s="342"/>
      <c r="U48" s="119" t="s">
        <v>63</v>
      </c>
      <c r="V48" s="149">
        <v>232.2</v>
      </c>
      <c r="W48" s="121">
        <v>630000</v>
      </c>
      <c r="X48" s="339">
        <f t="shared" si="18"/>
        <v>146286000</v>
      </c>
      <c r="Y48" s="340"/>
      <c r="Z48" s="214" t="s">
        <v>17</v>
      </c>
      <c r="AB48" s="117">
        <v>21</v>
      </c>
      <c r="AC48" s="112" t="s">
        <v>103</v>
      </c>
      <c r="AD48" s="118">
        <v>630</v>
      </c>
      <c r="AE48" s="119"/>
      <c r="AF48" s="341" t="s">
        <v>104</v>
      </c>
      <c r="AG48" s="342"/>
      <c r="AH48" s="119" t="s">
        <v>63</v>
      </c>
      <c r="AI48" s="149">
        <v>232.2</v>
      </c>
      <c r="AJ48" s="121">
        <v>623933.45759999997</v>
      </c>
      <c r="AK48" s="384">
        <f t="shared" si="22"/>
        <v>144877349</v>
      </c>
      <c r="AL48" s="385"/>
      <c r="AO48" s="117">
        <v>21</v>
      </c>
      <c r="AP48" s="112" t="s">
        <v>103</v>
      </c>
      <c r="AQ48" s="118">
        <v>630</v>
      </c>
      <c r="AR48" s="119"/>
      <c r="AS48" s="341" t="s">
        <v>104</v>
      </c>
      <c r="AT48" s="342"/>
      <c r="AU48" s="119" t="s">
        <v>63</v>
      </c>
      <c r="AV48" s="149">
        <v>232.2</v>
      </c>
      <c r="AW48" s="121">
        <v>627827</v>
      </c>
      <c r="AX48" s="339">
        <f t="shared" si="19"/>
        <v>145781429</v>
      </c>
      <c r="AY48" s="340"/>
      <c r="AZ48" s="214" t="s">
        <v>17</v>
      </c>
      <c r="BB48" s="117">
        <v>21</v>
      </c>
      <c r="BC48" s="112" t="s">
        <v>103</v>
      </c>
      <c r="BD48" s="118">
        <v>630</v>
      </c>
      <c r="BE48" s="119"/>
      <c r="BF48" s="341" t="s">
        <v>104</v>
      </c>
      <c r="BG48" s="342"/>
      <c r="BH48" s="119" t="s">
        <v>63</v>
      </c>
      <c r="BI48" s="149">
        <v>232.2</v>
      </c>
      <c r="BJ48" s="121">
        <v>624621.04</v>
      </c>
      <c r="BK48" s="339">
        <f t="shared" si="20"/>
        <v>145037005</v>
      </c>
      <c r="BL48" s="340"/>
      <c r="BM48" s="214" t="s">
        <v>17</v>
      </c>
      <c r="BO48" s="117">
        <v>21</v>
      </c>
      <c r="BP48" s="112" t="s">
        <v>103</v>
      </c>
      <c r="BQ48" s="118">
        <v>630</v>
      </c>
      <c r="BR48" s="119"/>
      <c r="BS48" s="341" t="s">
        <v>104</v>
      </c>
      <c r="BT48" s="342"/>
      <c r="BU48" s="119" t="s">
        <v>63</v>
      </c>
      <c r="BV48" s="149">
        <v>232.2</v>
      </c>
      <c r="BW48" s="121">
        <v>623737</v>
      </c>
      <c r="BX48" s="339">
        <f t="shared" si="21"/>
        <v>144831731</v>
      </c>
      <c r="BY48" s="340"/>
      <c r="BZ48" s="214" t="s">
        <v>17</v>
      </c>
    </row>
    <row r="49" spans="2:78" ht="15.75" customHeight="1" thickBot="1">
      <c r="B49" s="117">
        <v>22</v>
      </c>
      <c r="C49" s="150" t="s">
        <v>85</v>
      </c>
      <c r="D49" s="124">
        <v>640</v>
      </c>
      <c r="E49" s="125"/>
      <c r="F49" s="337" t="s">
        <v>87</v>
      </c>
      <c r="G49" s="338"/>
      <c r="H49" s="151" t="s">
        <v>105</v>
      </c>
      <c r="I49" s="152">
        <v>24336</v>
      </c>
      <c r="J49" s="127">
        <v>8105</v>
      </c>
      <c r="K49" s="382">
        <f t="shared" si="17"/>
        <v>197243280</v>
      </c>
      <c r="L49" s="383"/>
      <c r="M49" s="214" t="s">
        <v>17</v>
      </c>
      <c r="O49" s="117">
        <v>22</v>
      </c>
      <c r="P49" s="150" t="s">
        <v>85</v>
      </c>
      <c r="Q49" s="124">
        <v>640</v>
      </c>
      <c r="R49" s="125"/>
      <c r="S49" s="337" t="s">
        <v>87</v>
      </c>
      <c r="T49" s="338"/>
      <c r="U49" s="151" t="s">
        <v>105</v>
      </c>
      <c r="V49" s="152">
        <v>24336</v>
      </c>
      <c r="W49" s="127">
        <v>7400</v>
      </c>
      <c r="X49" s="382">
        <f t="shared" si="18"/>
        <v>180086400</v>
      </c>
      <c r="Y49" s="383"/>
      <c r="Z49" s="214" t="s">
        <v>17</v>
      </c>
      <c r="AB49" s="117">
        <v>22</v>
      </c>
      <c r="AC49" s="150" t="s">
        <v>85</v>
      </c>
      <c r="AD49" s="124">
        <v>640</v>
      </c>
      <c r="AE49" s="125"/>
      <c r="AF49" s="337" t="s">
        <v>87</v>
      </c>
      <c r="AG49" s="338"/>
      <c r="AH49" s="151" t="s">
        <v>105</v>
      </c>
      <c r="AI49" s="152">
        <v>24336</v>
      </c>
      <c r="AJ49" s="127">
        <v>7722.4439999999995</v>
      </c>
      <c r="AK49" s="384">
        <f>+ROUND((AI49*AJ49),0)</f>
        <v>187933397</v>
      </c>
      <c r="AL49" s="385"/>
      <c r="AO49" s="117">
        <v>22</v>
      </c>
      <c r="AP49" s="150" t="s">
        <v>85</v>
      </c>
      <c r="AQ49" s="124">
        <v>640</v>
      </c>
      <c r="AR49" s="125"/>
      <c r="AS49" s="337" t="s">
        <v>87</v>
      </c>
      <c r="AT49" s="338"/>
      <c r="AU49" s="151" t="s">
        <v>105</v>
      </c>
      <c r="AV49" s="152">
        <v>24336</v>
      </c>
      <c r="AW49" s="127">
        <v>7771</v>
      </c>
      <c r="AX49" s="382">
        <f t="shared" si="19"/>
        <v>189115056</v>
      </c>
      <c r="AY49" s="383"/>
      <c r="AZ49" s="214" t="s">
        <v>17</v>
      </c>
      <c r="BB49" s="117">
        <v>22</v>
      </c>
      <c r="BC49" s="150" t="s">
        <v>85</v>
      </c>
      <c r="BD49" s="124">
        <v>640</v>
      </c>
      <c r="BE49" s="125"/>
      <c r="BF49" s="337" t="s">
        <v>87</v>
      </c>
      <c r="BG49" s="338"/>
      <c r="BH49" s="151" t="s">
        <v>105</v>
      </c>
      <c r="BI49" s="152">
        <v>24336</v>
      </c>
      <c r="BJ49" s="127">
        <v>7730.95</v>
      </c>
      <c r="BK49" s="382">
        <f t="shared" si="20"/>
        <v>188140399</v>
      </c>
      <c r="BL49" s="383"/>
      <c r="BM49" s="214" t="s">
        <v>17</v>
      </c>
      <c r="BO49" s="117">
        <v>22</v>
      </c>
      <c r="BP49" s="150" t="s">
        <v>85</v>
      </c>
      <c r="BQ49" s="124">
        <v>640</v>
      </c>
      <c r="BR49" s="125"/>
      <c r="BS49" s="337" t="s">
        <v>87</v>
      </c>
      <c r="BT49" s="338"/>
      <c r="BU49" s="151" t="s">
        <v>105</v>
      </c>
      <c r="BV49" s="152">
        <v>24336</v>
      </c>
      <c r="BW49" s="139">
        <v>7850</v>
      </c>
      <c r="BX49" s="382">
        <f t="shared" si="21"/>
        <v>191037600</v>
      </c>
      <c r="BY49" s="383"/>
      <c r="BZ49" s="214" t="s">
        <v>17</v>
      </c>
    </row>
    <row r="50" spans="2:78" ht="18.75" thickBot="1">
      <c r="B50" s="378" t="s">
        <v>72</v>
      </c>
      <c r="C50" s="379"/>
      <c r="D50" s="379"/>
      <c r="E50" s="379"/>
      <c r="F50" s="379"/>
      <c r="G50" s="379"/>
      <c r="H50" s="379"/>
      <c r="I50" s="379"/>
      <c r="J50" s="380"/>
      <c r="K50" s="381">
        <f>SUM(K44:L49)</f>
        <v>973671436</v>
      </c>
      <c r="L50" s="377"/>
      <c r="O50" s="378" t="s">
        <v>72</v>
      </c>
      <c r="P50" s="379"/>
      <c r="Q50" s="379"/>
      <c r="R50" s="379"/>
      <c r="S50" s="379"/>
      <c r="T50" s="379"/>
      <c r="U50" s="379"/>
      <c r="V50" s="379"/>
      <c r="W50" s="380"/>
      <c r="X50" s="381">
        <f>SUM(X44:Y49)</f>
        <v>958189200</v>
      </c>
      <c r="Y50" s="377"/>
      <c r="AB50" s="378" t="s">
        <v>72</v>
      </c>
      <c r="AC50" s="379"/>
      <c r="AD50" s="379"/>
      <c r="AE50" s="379"/>
      <c r="AF50" s="379"/>
      <c r="AG50" s="379"/>
      <c r="AH50" s="379"/>
      <c r="AI50" s="379"/>
      <c r="AJ50" s="380"/>
      <c r="AK50" s="381">
        <f>SUM(AK44:AL49)</f>
        <v>981448723</v>
      </c>
      <c r="AL50" s="377"/>
      <c r="AO50" s="378" t="s">
        <v>72</v>
      </c>
      <c r="AP50" s="379"/>
      <c r="AQ50" s="379"/>
      <c r="AR50" s="379"/>
      <c r="AS50" s="379"/>
      <c r="AT50" s="379"/>
      <c r="AU50" s="379"/>
      <c r="AV50" s="379"/>
      <c r="AW50" s="380"/>
      <c r="AX50" s="381">
        <f>SUM(AX44:AY49)</f>
        <v>987582121</v>
      </c>
      <c r="AY50" s="377"/>
      <c r="BB50" s="378" t="s">
        <v>72</v>
      </c>
      <c r="BC50" s="379"/>
      <c r="BD50" s="379"/>
      <c r="BE50" s="379"/>
      <c r="BF50" s="379"/>
      <c r="BG50" s="379"/>
      <c r="BH50" s="379"/>
      <c r="BI50" s="379"/>
      <c r="BJ50" s="380"/>
      <c r="BK50" s="381">
        <f>SUM(BK44:BL49)</f>
        <v>982530192</v>
      </c>
      <c r="BL50" s="377"/>
      <c r="BO50" s="378" t="s">
        <v>72</v>
      </c>
      <c r="BP50" s="379"/>
      <c r="BQ50" s="379"/>
      <c r="BR50" s="379"/>
      <c r="BS50" s="379"/>
      <c r="BT50" s="379"/>
      <c r="BU50" s="379"/>
      <c r="BV50" s="379"/>
      <c r="BW50" s="380"/>
      <c r="BX50" s="381">
        <f>SUM(BX44:BY49)</f>
        <v>980146726</v>
      </c>
      <c r="BY50" s="377"/>
    </row>
    <row r="51" spans="2:78" ht="18.75" thickBot="1">
      <c r="B51" s="128"/>
      <c r="C51" s="129"/>
      <c r="D51" s="129"/>
      <c r="E51" s="129"/>
      <c r="F51" s="129"/>
      <c r="G51" s="129"/>
      <c r="H51" s="129"/>
      <c r="I51" s="129"/>
      <c r="J51" s="153"/>
      <c r="K51" s="154"/>
      <c r="L51" s="143"/>
      <c r="O51" s="128"/>
      <c r="P51" s="129"/>
      <c r="Q51" s="129"/>
      <c r="R51" s="129"/>
      <c r="S51" s="129"/>
      <c r="T51" s="129"/>
      <c r="U51" s="129"/>
      <c r="V51" s="129"/>
      <c r="W51" s="153"/>
      <c r="X51" s="154"/>
      <c r="Y51" s="143"/>
      <c r="AB51" s="128"/>
      <c r="AC51" s="129"/>
      <c r="AD51" s="129"/>
      <c r="AE51" s="129"/>
      <c r="AF51" s="129"/>
      <c r="AG51" s="129"/>
      <c r="AH51" s="129"/>
      <c r="AI51" s="129"/>
      <c r="AJ51" s="153"/>
      <c r="AK51" s="154"/>
      <c r="AL51" s="143"/>
      <c r="AO51" s="128"/>
      <c r="AP51" s="129"/>
      <c r="AQ51" s="129"/>
      <c r="AR51" s="129"/>
      <c r="AS51" s="129"/>
      <c r="AT51" s="129"/>
      <c r="AU51" s="129"/>
      <c r="AV51" s="129"/>
      <c r="AW51" s="153"/>
      <c r="AX51" s="154"/>
      <c r="AY51" s="143"/>
      <c r="BB51" s="128"/>
      <c r="BC51" s="129"/>
      <c r="BD51" s="129"/>
      <c r="BE51" s="129"/>
      <c r="BF51" s="129"/>
      <c r="BG51" s="129"/>
      <c r="BH51" s="129"/>
      <c r="BI51" s="129"/>
      <c r="BJ51" s="153"/>
      <c r="BK51" s="154"/>
      <c r="BL51" s="143"/>
      <c r="BO51" s="128"/>
      <c r="BP51" s="129"/>
      <c r="BQ51" s="129"/>
      <c r="BR51" s="129"/>
      <c r="BS51" s="129"/>
      <c r="BT51" s="129"/>
      <c r="BU51" s="129"/>
      <c r="BV51" s="129"/>
      <c r="BW51" s="153"/>
      <c r="BX51" s="154"/>
      <c r="BY51" s="143"/>
    </row>
    <row r="52" spans="2:78" ht="18.75" customHeight="1" thickBot="1">
      <c r="B52" s="350" t="s">
        <v>106</v>
      </c>
      <c r="C52" s="351"/>
      <c r="D52" s="351"/>
      <c r="E52" s="351"/>
      <c r="F52" s="351"/>
      <c r="G52" s="351"/>
      <c r="H52" s="351"/>
      <c r="I52" s="351"/>
      <c r="J52" s="351"/>
      <c r="K52" s="351"/>
      <c r="L52" s="352"/>
      <c r="O52" s="350" t="s">
        <v>106</v>
      </c>
      <c r="P52" s="351"/>
      <c r="Q52" s="351"/>
      <c r="R52" s="351"/>
      <c r="S52" s="351"/>
      <c r="T52" s="351"/>
      <c r="U52" s="351"/>
      <c r="V52" s="351"/>
      <c r="W52" s="351"/>
      <c r="X52" s="351"/>
      <c r="Y52" s="352"/>
      <c r="AB52" s="350" t="s">
        <v>106</v>
      </c>
      <c r="AC52" s="351"/>
      <c r="AD52" s="351"/>
      <c r="AE52" s="351"/>
      <c r="AF52" s="351"/>
      <c r="AG52" s="351"/>
      <c r="AH52" s="351"/>
      <c r="AI52" s="351"/>
      <c r="AJ52" s="351"/>
      <c r="AK52" s="351"/>
      <c r="AL52" s="352"/>
      <c r="AO52" s="350" t="s">
        <v>106</v>
      </c>
      <c r="AP52" s="351"/>
      <c r="AQ52" s="351"/>
      <c r="AR52" s="351"/>
      <c r="AS52" s="351"/>
      <c r="AT52" s="351"/>
      <c r="AU52" s="351"/>
      <c r="AV52" s="351"/>
      <c r="AW52" s="351"/>
      <c r="AX52" s="351"/>
      <c r="AY52" s="352"/>
      <c r="BB52" s="350" t="s">
        <v>106</v>
      </c>
      <c r="BC52" s="351"/>
      <c r="BD52" s="351"/>
      <c r="BE52" s="351"/>
      <c r="BF52" s="351"/>
      <c r="BG52" s="351"/>
      <c r="BH52" s="351"/>
      <c r="BI52" s="351"/>
      <c r="BJ52" s="351"/>
      <c r="BK52" s="351"/>
      <c r="BL52" s="352"/>
      <c r="BO52" s="350" t="s">
        <v>106</v>
      </c>
      <c r="BP52" s="351"/>
      <c r="BQ52" s="351"/>
      <c r="BR52" s="351"/>
      <c r="BS52" s="351"/>
      <c r="BT52" s="351"/>
      <c r="BU52" s="351"/>
      <c r="BV52" s="351"/>
      <c r="BW52" s="351"/>
      <c r="BX52" s="351"/>
      <c r="BY52" s="352"/>
    </row>
    <row r="53" spans="2:78" ht="18.75" customHeight="1" thickBot="1">
      <c r="B53" s="155">
        <f>B49+1</f>
        <v>23</v>
      </c>
      <c r="C53" s="156"/>
      <c r="D53" s="157"/>
      <c r="E53" s="157"/>
      <c r="F53" s="374" t="s">
        <v>107</v>
      </c>
      <c r="G53" s="375"/>
      <c r="H53" s="158" t="s">
        <v>108</v>
      </c>
      <c r="I53" s="159">
        <v>7</v>
      </c>
      <c r="J53" s="160">
        <v>1000000</v>
      </c>
      <c r="K53" s="376">
        <f t="shared" ref="K53" si="23">+ROUND(J53*I53,0)</f>
        <v>7000000</v>
      </c>
      <c r="L53" s="377"/>
      <c r="M53" s="214" t="s">
        <v>17</v>
      </c>
      <c r="O53" s="155">
        <f>O49+1</f>
        <v>23</v>
      </c>
      <c r="P53" s="156"/>
      <c r="Q53" s="157"/>
      <c r="R53" s="157"/>
      <c r="S53" s="374" t="s">
        <v>107</v>
      </c>
      <c r="T53" s="375"/>
      <c r="U53" s="158" t="s">
        <v>108</v>
      </c>
      <c r="V53" s="159">
        <v>7</v>
      </c>
      <c r="W53" s="160">
        <v>1000000</v>
      </c>
      <c r="X53" s="376">
        <f t="shared" ref="X53" si="24">+ROUND(W53*V53,0)</f>
        <v>7000000</v>
      </c>
      <c r="Y53" s="377"/>
      <c r="Z53" s="214" t="s">
        <v>17</v>
      </c>
      <c r="AB53" s="155">
        <f>AB49+1</f>
        <v>23</v>
      </c>
      <c r="AC53" s="156"/>
      <c r="AD53" s="157"/>
      <c r="AE53" s="157"/>
      <c r="AF53" s="374" t="s">
        <v>107</v>
      </c>
      <c r="AG53" s="375"/>
      <c r="AH53" s="158" t="s">
        <v>108</v>
      </c>
      <c r="AI53" s="159">
        <v>7</v>
      </c>
      <c r="AJ53" s="160">
        <v>953000</v>
      </c>
      <c r="AK53" s="376">
        <f>+ROUND((AI53*AJ53),0)</f>
        <v>6671000</v>
      </c>
      <c r="AL53" s="377"/>
      <c r="AO53" s="155">
        <f>AO49+1</f>
        <v>23</v>
      </c>
      <c r="AP53" s="156"/>
      <c r="AQ53" s="157"/>
      <c r="AR53" s="157"/>
      <c r="AS53" s="374" t="s">
        <v>107</v>
      </c>
      <c r="AT53" s="375"/>
      <c r="AU53" s="158" t="s">
        <v>108</v>
      </c>
      <c r="AV53" s="159">
        <v>7</v>
      </c>
      <c r="AW53" s="160">
        <v>958746</v>
      </c>
      <c r="AX53" s="376">
        <f t="shared" ref="AX53" si="25">+ROUND(AW53*AV53,0)</f>
        <v>6711222</v>
      </c>
      <c r="AY53" s="377"/>
      <c r="AZ53" s="214" t="s">
        <v>17</v>
      </c>
      <c r="BB53" s="155">
        <v>23</v>
      </c>
      <c r="BC53" s="156"/>
      <c r="BD53" s="157"/>
      <c r="BE53" s="157"/>
      <c r="BF53" s="374" t="s">
        <v>107</v>
      </c>
      <c r="BG53" s="375"/>
      <c r="BH53" s="158" t="s">
        <v>108</v>
      </c>
      <c r="BI53" s="159">
        <v>7</v>
      </c>
      <c r="BJ53" s="160">
        <v>953850</v>
      </c>
      <c r="BK53" s="376">
        <f t="shared" ref="BK53" si="26">+ROUND(BJ53*BI53,0)</f>
        <v>6676950</v>
      </c>
      <c r="BL53" s="377"/>
      <c r="BM53" s="214" t="s">
        <v>17</v>
      </c>
      <c r="BO53" s="155">
        <v>23</v>
      </c>
      <c r="BP53" s="156"/>
      <c r="BQ53" s="157"/>
      <c r="BR53" s="157"/>
      <c r="BS53" s="374" t="s">
        <v>107</v>
      </c>
      <c r="BT53" s="375"/>
      <c r="BU53" s="158" t="s">
        <v>108</v>
      </c>
      <c r="BV53" s="159">
        <v>7</v>
      </c>
      <c r="BW53" s="160">
        <v>1000000</v>
      </c>
      <c r="BX53" s="376">
        <f t="shared" ref="BX53" si="27">+ROUND(BW53*BV53,0)</f>
        <v>7000000</v>
      </c>
      <c r="BY53" s="377"/>
      <c r="BZ53" s="214" t="s">
        <v>17</v>
      </c>
    </row>
    <row r="54" spans="2:78" ht="18.75" thickBot="1">
      <c r="B54" s="356"/>
      <c r="C54" s="357"/>
      <c r="D54" s="357"/>
      <c r="E54" s="357"/>
      <c r="F54" s="357"/>
      <c r="G54" s="357"/>
      <c r="H54" s="357"/>
      <c r="I54" s="357"/>
      <c r="J54" s="357"/>
      <c r="K54" s="357"/>
      <c r="L54" s="358"/>
      <c r="O54" s="356"/>
      <c r="P54" s="357"/>
      <c r="Q54" s="357"/>
      <c r="R54" s="357"/>
      <c r="S54" s="357"/>
      <c r="T54" s="357"/>
      <c r="U54" s="357"/>
      <c r="V54" s="357"/>
      <c r="W54" s="357"/>
      <c r="X54" s="357"/>
      <c r="Y54" s="358"/>
      <c r="AB54" s="356"/>
      <c r="AC54" s="357"/>
      <c r="AD54" s="357"/>
      <c r="AE54" s="357"/>
      <c r="AF54" s="357"/>
      <c r="AG54" s="357"/>
      <c r="AH54" s="357"/>
      <c r="AI54" s="357"/>
      <c r="AJ54" s="357"/>
      <c r="AK54" s="357"/>
      <c r="AL54" s="358"/>
      <c r="AO54" s="356"/>
      <c r="AP54" s="357"/>
      <c r="AQ54" s="357"/>
      <c r="AR54" s="357"/>
      <c r="AS54" s="357"/>
      <c r="AT54" s="357"/>
      <c r="AU54" s="357"/>
      <c r="AV54" s="357"/>
      <c r="AW54" s="357"/>
      <c r="AX54" s="357"/>
      <c r="AY54" s="358"/>
      <c r="BB54" s="356"/>
      <c r="BC54" s="357"/>
      <c r="BD54" s="357"/>
      <c r="BE54" s="357"/>
      <c r="BF54" s="357"/>
      <c r="BG54" s="357"/>
      <c r="BH54" s="357"/>
      <c r="BI54" s="357"/>
      <c r="BJ54" s="357"/>
      <c r="BK54" s="357"/>
      <c r="BL54" s="358"/>
      <c r="BO54" s="356"/>
      <c r="BP54" s="357"/>
      <c r="BQ54" s="357"/>
      <c r="BR54" s="357"/>
      <c r="BS54" s="357"/>
      <c r="BT54" s="357"/>
      <c r="BU54" s="357"/>
      <c r="BV54" s="357"/>
      <c r="BW54" s="357"/>
      <c r="BX54" s="357"/>
      <c r="BY54" s="358"/>
    </row>
    <row r="55" spans="2:78" ht="18.75" thickBot="1">
      <c r="B55" s="324" t="s">
        <v>109</v>
      </c>
      <c r="C55" s="325"/>
      <c r="D55" s="325"/>
      <c r="E55" s="325"/>
      <c r="F55" s="325"/>
      <c r="G55" s="325"/>
      <c r="H55" s="325"/>
      <c r="I55" s="325"/>
      <c r="J55" s="326"/>
      <c r="K55" s="329">
        <f>K24+K33+K41+K50+K53</f>
        <v>1031504692</v>
      </c>
      <c r="L55" s="330"/>
      <c r="O55" s="324" t="s">
        <v>109</v>
      </c>
      <c r="P55" s="325"/>
      <c r="Q55" s="325"/>
      <c r="R55" s="325"/>
      <c r="S55" s="325"/>
      <c r="T55" s="325"/>
      <c r="U55" s="325"/>
      <c r="V55" s="325"/>
      <c r="W55" s="326"/>
      <c r="X55" s="329">
        <f>X24+X33+X41+X50+X53</f>
        <v>1015166797</v>
      </c>
      <c r="Y55" s="330"/>
      <c r="AB55" s="324" t="s">
        <v>109</v>
      </c>
      <c r="AC55" s="325"/>
      <c r="AD55" s="325"/>
      <c r="AE55" s="325"/>
      <c r="AF55" s="325"/>
      <c r="AG55" s="325"/>
      <c r="AH55" s="325"/>
      <c r="AI55" s="325"/>
      <c r="AJ55" s="326"/>
      <c r="AK55" s="329">
        <f>+AK41+AK33+AK24+AK53+AK50</f>
        <v>1036050751</v>
      </c>
      <c r="AL55" s="330"/>
      <c r="AO55" s="324" t="s">
        <v>109</v>
      </c>
      <c r="AP55" s="325"/>
      <c r="AQ55" s="325"/>
      <c r="AR55" s="325"/>
      <c r="AS55" s="325"/>
      <c r="AT55" s="325"/>
      <c r="AU55" s="325"/>
      <c r="AV55" s="325"/>
      <c r="AW55" s="326"/>
      <c r="AX55" s="329">
        <f>AX24+AX33+AX41+AX50+AX53</f>
        <v>1043029986</v>
      </c>
      <c r="AY55" s="330"/>
      <c r="BB55" s="324" t="s">
        <v>109</v>
      </c>
      <c r="BC55" s="325"/>
      <c r="BD55" s="325"/>
      <c r="BE55" s="325"/>
      <c r="BF55" s="325"/>
      <c r="BG55" s="325"/>
      <c r="BH55" s="325"/>
      <c r="BI55" s="325"/>
      <c r="BJ55" s="326"/>
      <c r="BK55" s="329">
        <f>BK24+BK33+BK41+BK50+BK53</f>
        <v>1037694439</v>
      </c>
      <c r="BL55" s="330"/>
      <c r="BO55" s="324" t="s">
        <v>109</v>
      </c>
      <c r="BP55" s="325"/>
      <c r="BQ55" s="325"/>
      <c r="BR55" s="325"/>
      <c r="BS55" s="325"/>
      <c r="BT55" s="325"/>
      <c r="BU55" s="325"/>
      <c r="BV55" s="325"/>
      <c r="BW55" s="326"/>
      <c r="BX55" s="329">
        <f>BX24+BX33+BX41+BX50+BX53</f>
        <v>1035723153</v>
      </c>
      <c r="BY55" s="330"/>
    </row>
    <row r="56" spans="2:78" ht="18.75" thickBot="1">
      <c r="B56" s="324" t="s">
        <v>110</v>
      </c>
      <c r="C56" s="325"/>
      <c r="D56" s="325"/>
      <c r="E56" s="325"/>
      <c r="F56" s="325"/>
      <c r="G56" s="325"/>
      <c r="H56" s="325"/>
      <c r="I56" s="325"/>
      <c r="J56" s="326"/>
      <c r="K56" s="329">
        <v>9117148.1799999997</v>
      </c>
      <c r="L56" s="330"/>
      <c r="M56" s="214" t="s">
        <v>17</v>
      </c>
      <c r="O56" s="324" t="s">
        <v>110</v>
      </c>
      <c r="P56" s="325"/>
      <c r="Q56" s="325"/>
      <c r="R56" s="325"/>
      <c r="S56" s="325"/>
      <c r="T56" s="325"/>
      <c r="U56" s="325"/>
      <c r="V56" s="325"/>
      <c r="W56" s="326"/>
      <c r="X56" s="329">
        <v>9117148.1794923097</v>
      </c>
      <c r="Y56" s="330"/>
      <c r="Z56" s="214" t="s">
        <v>17</v>
      </c>
      <c r="AB56" s="324" t="s">
        <v>110</v>
      </c>
      <c r="AC56" s="325"/>
      <c r="AD56" s="325"/>
      <c r="AE56" s="325"/>
      <c r="AF56" s="325"/>
      <c r="AG56" s="325"/>
      <c r="AH56" s="325"/>
      <c r="AI56" s="325"/>
      <c r="AJ56" s="326"/>
      <c r="AK56" s="372">
        <v>9117148.1794923134</v>
      </c>
      <c r="AL56" s="373"/>
      <c r="AO56" s="324" t="s">
        <v>110</v>
      </c>
      <c r="AP56" s="325"/>
      <c r="AQ56" s="325"/>
      <c r="AR56" s="325"/>
      <c r="AS56" s="325"/>
      <c r="AT56" s="325"/>
      <c r="AU56" s="325"/>
      <c r="AV56" s="325"/>
      <c r="AW56" s="326"/>
      <c r="AX56" s="329">
        <v>9117148.1799999997</v>
      </c>
      <c r="AY56" s="330"/>
      <c r="AZ56" s="214" t="s">
        <v>17</v>
      </c>
      <c r="BB56" s="324" t="s">
        <v>110</v>
      </c>
      <c r="BC56" s="325"/>
      <c r="BD56" s="325"/>
      <c r="BE56" s="325"/>
      <c r="BF56" s="325"/>
      <c r="BG56" s="325"/>
      <c r="BH56" s="325"/>
      <c r="BI56" s="325"/>
      <c r="BJ56" s="326"/>
      <c r="BK56" s="329">
        <v>9117148.1799999997</v>
      </c>
      <c r="BL56" s="330"/>
      <c r="BM56" s="214" t="s">
        <v>17</v>
      </c>
      <c r="BO56" s="324" t="s">
        <v>110</v>
      </c>
      <c r="BP56" s="325"/>
      <c r="BQ56" s="325"/>
      <c r="BR56" s="325"/>
      <c r="BS56" s="325"/>
      <c r="BT56" s="325"/>
      <c r="BU56" s="325"/>
      <c r="BV56" s="325"/>
      <c r="BW56" s="326"/>
      <c r="BX56" s="329">
        <v>9117148.1799999997</v>
      </c>
      <c r="BY56" s="330"/>
      <c r="BZ56" s="214" t="s">
        <v>17</v>
      </c>
    </row>
    <row r="57" spans="2:78" ht="18.75" thickBot="1">
      <c r="B57" s="367" t="s">
        <v>111</v>
      </c>
      <c r="C57" s="368"/>
      <c r="D57" s="368"/>
      <c r="E57" s="368"/>
      <c r="F57" s="368"/>
      <c r="G57" s="368"/>
      <c r="H57" s="368"/>
      <c r="I57" s="368"/>
      <c r="J57" s="369"/>
      <c r="K57" s="370">
        <v>37550000</v>
      </c>
      <c r="L57" s="371"/>
      <c r="M57" s="214" t="s">
        <v>17</v>
      </c>
      <c r="O57" s="367" t="s">
        <v>111</v>
      </c>
      <c r="P57" s="368"/>
      <c r="Q57" s="368"/>
      <c r="R57" s="368"/>
      <c r="S57" s="368"/>
      <c r="T57" s="368"/>
      <c r="U57" s="368"/>
      <c r="V57" s="368"/>
      <c r="W57" s="369"/>
      <c r="X57" s="370">
        <v>37550000</v>
      </c>
      <c r="Y57" s="371"/>
      <c r="Z57" s="214" t="s">
        <v>17</v>
      </c>
      <c r="AB57" s="367" t="s">
        <v>111</v>
      </c>
      <c r="AC57" s="368"/>
      <c r="AD57" s="368"/>
      <c r="AE57" s="368"/>
      <c r="AF57" s="368"/>
      <c r="AG57" s="368"/>
      <c r="AH57" s="368"/>
      <c r="AI57" s="368"/>
      <c r="AJ57" s="369"/>
      <c r="AK57" s="370">
        <v>37550000</v>
      </c>
      <c r="AL57" s="371"/>
      <c r="AO57" s="367" t="s">
        <v>111</v>
      </c>
      <c r="AP57" s="368"/>
      <c r="AQ57" s="368"/>
      <c r="AR57" s="368"/>
      <c r="AS57" s="368"/>
      <c r="AT57" s="368"/>
      <c r="AU57" s="368"/>
      <c r="AV57" s="368"/>
      <c r="AW57" s="369"/>
      <c r="AX57" s="370">
        <v>37550000</v>
      </c>
      <c r="AY57" s="371"/>
      <c r="AZ57" s="214" t="s">
        <v>17</v>
      </c>
      <c r="BB57" s="367" t="s">
        <v>111</v>
      </c>
      <c r="BC57" s="368"/>
      <c r="BD57" s="368"/>
      <c r="BE57" s="368"/>
      <c r="BF57" s="368"/>
      <c r="BG57" s="368"/>
      <c r="BH57" s="368"/>
      <c r="BI57" s="368"/>
      <c r="BJ57" s="369"/>
      <c r="BK57" s="370">
        <v>37550000</v>
      </c>
      <c r="BL57" s="371"/>
      <c r="BM57" s="214" t="s">
        <v>17</v>
      </c>
      <c r="BO57" s="367" t="s">
        <v>111</v>
      </c>
      <c r="BP57" s="368"/>
      <c r="BQ57" s="368"/>
      <c r="BR57" s="368"/>
      <c r="BS57" s="368"/>
      <c r="BT57" s="368"/>
      <c r="BU57" s="368"/>
      <c r="BV57" s="368"/>
      <c r="BW57" s="369"/>
      <c r="BX57" s="370">
        <v>37550000</v>
      </c>
      <c r="BY57" s="371"/>
      <c r="BZ57" s="214" t="s">
        <v>17</v>
      </c>
    </row>
    <row r="58" spans="2:78" ht="18.75" customHeight="1" thickBot="1">
      <c r="B58" s="362" t="s">
        <v>112</v>
      </c>
      <c r="C58" s="363"/>
      <c r="D58" s="363"/>
      <c r="E58" s="363"/>
      <c r="F58" s="363"/>
      <c r="G58" s="363"/>
      <c r="H58" s="363"/>
      <c r="I58" s="363"/>
      <c r="J58" s="364"/>
      <c r="K58" s="365">
        <f>ROUND(K57*19%,0)</f>
        <v>7134500</v>
      </c>
      <c r="L58" s="366"/>
      <c r="O58" s="362" t="s">
        <v>112</v>
      </c>
      <c r="P58" s="363"/>
      <c r="Q58" s="363"/>
      <c r="R58" s="363"/>
      <c r="S58" s="363"/>
      <c r="T58" s="363"/>
      <c r="U58" s="363"/>
      <c r="V58" s="363"/>
      <c r="W58" s="364"/>
      <c r="X58" s="365">
        <f>ROUND(X57*19%,0)</f>
        <v>7134500</v>
      </c>
      <c r="Y58" s="366"/>
      <c r="AB58" s="362" t="s">
        <v>112</v>
      </c>
      <c r="AC58" s="363"/>
      <c r="AD58" s="363"/>
      <c r="AE58" s="363"/>
      <c r="AF58" s="363"/>
      <c r="AG58" s="363"/>
      <c r="AH58" s="363"/>
      <c r="AI58" s="363"/>
      <c r="AJ58" s="364"/>
      <c r="AK58" s="365">
        <f>ROUND(AK57*19%,0)</f>
        <v>7134500</v>
      </c>
      <c r="AL58" s="366"/>
      <c r="AO58" s="362" t="s">
        <v>112</v>
      </c>
      <c r="AP58" s="363"/>
      <c r="AQ58" s="363"/>
      <c r="AR58" s="363"/>
      <c r="AS58" s="363"/>
      <c r="AT58" s="363"/>
      <c r="AU58" s="363"/>
      <c r="AV58" s="363"/>
      <c r="AW58" s="364"/>
      <c r="AX58" s="365">
        <f>ROUND(AX57*19%,0)</f>
        <v>7134500</v>
      </c>
      <c r="AY58" s="366"/>
      <c r="BB58" s="362" t="s">
        <v>112</v>
      </c>
      <c r="BC58" s="363"/>
      <c r="BD58" s="363"/>
      <c r="BE58" s="363"/>
      <c r="BF58" s="363"/>
      <c r="BG58" s="363"/>
      <c r="BH58" s="363"/>
      <c r="BI58" s="363"/>
      <c r="BJ58" s="364"/>
      <c r="BK58" s="365">
        <f>ROUND(BK57*19%,0)</f>
        <v>7134500</v>
      </c>
      <c r="BL58" s="366"/>
      <c r="BO58" s="362" t="s">
        <v>112</v>
      </c>
      <c r="BP58" s="363"/>
      <c r="BQ58" s="363"/>
      <c r="BR58" s="363"/>
      <c r="BS58" s="363"/>
      <c r="BT58" s="363"/>
      <c r="BU58" s="363"/>
      <c r="BV58" s="363"/>
      <c r="BW58" s="364"/>
      <c r="BX58" s="365">
        <f>ROUND(BX57*19%,0)</f>
        <v>7134500</v>
      </c>
      <c r="BY58" s="366"/>
    </row>
    <row r="59" spans="2:78" ht="18.75" customHeight="1" thickBot="1">
      <c r="B59" s="359" t="s">
        <v>113</v>
      </c>
      <c r="C59" s="360"/>
      <c r="D59" s="360"/>
      <c r="E59" s="360"/>
      <c r="F59" s="360"/>
      <c r="G59" s="360"/>
      <c r="H59" s="360"/>
      <c r="I59" s="360"/>
      <c r="J59" s="361"/>
      <c r="K59" s="329">
        <f>K57+K58</f>
        <v>44684500</v>
      </c>
      <c r="L59" s="330"/>
      <c r="O59" s="359" t="s">
        <v>113</v>
      </c>
      <c r="P59" s="360"/>
      <c r="Q59" s="360"/>
      <c r="R59" s="360"/>
      <c r="S59" s="360"/>
      <c r="T59" s="360"/>
      <c r="U59" s="360"/>
      <c r="V59" s="360"/>
      <c r="W59" s="361"/>
      <c r="X59" s="329">
        <f>X57+X58</f>
        <v>44684500</v>
      </c>
      <c r="Y59" s="330"/>
      <c r="AB59" s="359" t="s">
        <v>113</v>
      </c>
      <c r="AC59" s="360"/>
      <c r="AD59" s="360"/>
      <c r="AE59" s="360"/>
      <c r="AF59" s="360"/>
      <c r="AG59" s="360"/>
      <c r="AH59" s="360"/>
      <c r="AI59" s="360"/>
      <c r="AJ59" s="361"/>
      <c r="AK59" s="329">
        <f>AK57+AK58</f>
        <v>44684500</v>
      </c>
      <c r="AL59" s="330"/>
      <c r="AO59" s="359" t="s">
        <v>113</v>
      </c>
      <c r="AP59" s="360"/>
      <c r="AQ59" s="360"/>
      <c r="AR59" s="360"/>
      <c r="AS59" s="360"/>
      <c r="AT59" s="360"/>
      <c r="AU59" s="360"/>
      <c r="AV59" s="360"/>
      <c r="AW59" s="361"/>
      <c r="AX59" s="329">
        <f>AX57+AX58</f>
        <v>44684500</v>
      </c>
      <c r="AY59" s="330"/>
      <c r="BB59" s="359" t="s">
        <v>113</v>
      </c>
      <c r="BC59" s="360"/>
      <c r="BD59" s="360"/>
      <c r="BE59" s="360"/>
      <c r="BF59" s="360"/>
      <c r="BG59" s="360"/>
      <c r="BH59" s="360"/>
      <c r="BI59" s="360"/>
      <c r="BJ59" s="361"/>
      <c r="BK59" s="329">
        <f>BK57+BK58</f>
        <v>44684500</v>
      </c>
      <c r="BL59" s="330"/>
      <c r="BO59" s="359" t="s">
        <v>113</v>
      </c>
      <c r="BP59" s="360"/>
      <c r="BQ59" s="360"/>
      <c r="BR59" s="360"/>
      <c r="BS59" s="360"/>
      <c r="BT59" s="360"/>
      <c r="BU59" s="360"/>
      <c r="BV59" s="360"/>
      <c r="BW59" s="361"/>
      <c r="BX59" s="329">
        <f>BX57+BX58</f>
        <v>44684500</v>
      </c>
      <c r="BY59" s="330"/>
    </row>
    <row r="60" spans="2:78" ht="18.75" thickBot="1">
      <c r="B60" s="324" t="s">
        <v>114</v>
      </c>
      <c r="C60" s="325"/>
      <c r="D60" s="325"/>
      <c r="E60" s="325"/>
      <c r="F60" s="325"/>
      <c r="G60" s="325"/>
      <c r="H60" s="325"/>
      <c r="I60" s="325"/>
      <c r="J60" s="326"/>
      <c r="K60" s="327">
        <f>ROUND(K55+K56+K59,0)</f>
        <v>1085306340</v>
      </c>
      <c r="L60" s="328"/>
      <c r="O60" s="324" t="s">
        <v>114</v>
      </c>
      <c r="P60" s="325"/>
      <c r="Q60" s="325"/>
      <c r="R60" s="325"/>
      <c r="S60" s="325"/>
      <c r="T60" s="325"/>
      <c r="U60" s="325"/>
      <c r="V60" s="325"/>
      <c r="W60" s="326"/>
      <c r="X60" s="327">
        <f>ROUND(X55+X56+X59,0)</f>
        <v>1068968445</v>
      </c>
      <c r="Y60" s="328"/>
      <c r="AB60" s="324" t="s">
        <v>114</v>
      </c>
      <c r="AC60" s="325"/>
      <c r="AD60" s="325"/>
      <c r="AE60" s="325"/>
      <c r="AF60" s="325"/>
      <c r="AG60" s="325"/>
      <c r="AH60" s="325"/>
      <c r="AI60" s="325"/>
      <c r="AJ60" s="326"/>
      <c r="AK60" s="327">
        <f>ROUND(AK55+AK56+AK59,0)</f>
        <v>1089852399</v>
      </c>
      <c r="AL60" s="328"/>
      <c r="AO60" s="324" t="s">
        <v>114</v>
      </c>
      <c r="AP60" s="325"/>
      <c r="AQ60" s="325"/>
      <c r="AR60" s="325"/>
      <c r="AS60" s="325"/>
      <c r="AT60" s="325"/>
      <c r="AU60" s="325"/>
      <c r="AV60" s="325"/>
      <c r="AW60" s="326"/>
      <c r="AX60" s="327">
        <f>ROUND(AX55+AX56+AX59,0)</f>
        <v>1096831634</v>
      </c>
      <c r="AY60" s="328"/>
      <c r="BB60" s="324" t="s">
        <v>114</v>
      </c>
      <c r="BC60" s="325"/>
      <c r="BD60" s="325"/>
      <c r="BE60" s="325"/>
      <c r="BF60" s="325"/>
      <c r="BG60" s="325"/>
      <c r="BH60" s="325"/>
      <c r="BI60" s="325"/>
      <c r="BJ60" s="326"/>
      <c r="BK60" s="327">
        <f>ROUND(BK55+BK56+BK59,0)</f>
        <v>1091496087</v>
      </c>
      <c r="BL60" s="328"/>
      <c r="BO60" s="324" t="s">
        <v>114</v>
      </c>
      <c r="BP60" s="325"/>
      <c r="BQ60" s="325"/>
      <c r="BR60" s="325"/>
      <c r="BS60" s="325"/>
      <c r="BT60" s="325"/>
      <c r="BU60" s="325"/>
      <c r="BV60" s="325"/>
      <c r="BW60" s="326"/>
      <c r="BX60" s="327">
        <f>ROUND(BX55+BX56+BX59,0)</f>
        <v>1089524801</v>
      </c>
      <c r="BY60" s="328"/>
    </row>
    <row r="61" spans="2:78" ht="18.75" thickBot="1">
      <c r="B61" s="356"/>
      <c r="C61" s="357"/>
      <c r="D61" s="357"/>
      <c r="E61" s="357"/>
      <c r="F61" s="357"/>
      <c r="G61" s="357"/>
      <c r="H61" s="357"/>
      <c r="I61" s="357"/>
      <c r="J61" s="357"/>
      <c r="K61" s="357"/>
      <c r="L61" s="358"/>
      <c r="O61" s="356"/>
      <c r="P61" s="357"/>
      <c r="Q61" s="357"/>
      <c r="R61" s="357"/>
      <c r="S61" s="357"/>
      <c r="T61" s="357"/>
      <c r="U61" s="357"/>
      <c r="V61" s="357"/>
      <c r="W61" s="357"/>
      <c r="X61" s="357"/>
      <c r="Y61" s="358"/>
      <c r="AB61" s="356"/>
      <c r="AC61" s="357"/>
      <c r="AD61" s="357"/>
      <c r="AE61" s="357"/>
      <c r="AF61" s="357"/>
      <c r="AG61" s="357"/>
      <c r="AH61" s="357"/>
      <c r="AI61" s="357"/>
      <c r="AJ61" s="357"/>
      <c r="AK61" s="357"/>
      <c r="AL61" s="358"/>
      <c r="AO61" s="356"/>
      <c r="AP61" s="357"/>
      <c r="AQ61" s="357"/>
      <c r="AR61" s="357"/>
      <c r="AS61" s="357"/>
      <c r="AT61" s="357"/>
      <c r="AU61" s="357"/>
      <c r="AV61" s="357"/>
      <c r="AW61" s="357"/>
      <c r="AX61" s="357"/>
      <c r="AY61" s="358"/>
      <c r="BB61" s="356"/>
      <c r="BC61" s="357"/>
      <c r="BD61" s="357"/>
      <c r="BE61" s="357"/>
      <c r="BF61" s="357"/>
      <c r="BG61" s="357"/>
      <c r="BH61" s="357"/>
      <c r="BI61" s="357"/>
      <c r="BJ61" s="357"/>
      <c r="BK61" s="357"/>
      <c r="BL61" s="358"/>
      <c r="BO61" s="356"/>
      <c r="BP61" s="357"/>
      <c r="BQ61" s="357"/>
      <c r="BR61" s="357"/>
      <c r="BS61" s="357"/>
      <c r="BT61" s="357"/>
      <c r="BU61" s="357"/>
      <c r="BV61" s="357"/>
      <c r="BW61" s="357"/>
      <c r="BX61" s="357"/>
      <c r="BY61" s="358"/>
    </row>
    <row r="62" spans="2:78" ht="21" customHeight="1" thickBot="1">
      <c r="B62" s="353" t="s">
        <v>115</v>
      </c>
      <c r="C62" s="354"/>
      <c r="D62" s="354"/>
      <c r="E62" s="354"/>
      <c r="F62" s="354"/>
      <c r="G62" s="354"/>
      <c r="H62" s="354"/>
      <c r="I62" s="354"/>
      <c r="J62" s="354"/>
      <c r="K62" s="354"/>
      <c r="L62" s="355"/>
      <c r="O62" s="353" t="s">
        <v>115</v>
      </c>
      <c r="P62" s="354"/>
      <c r="Q62" s="354"/>
      <c r="R62" s="354"/>
      <c r="S62" s="354"/>
      <c r="T62" s="354"/>
      <c r="U62" s="354"/>
      <c r="V62" s="354"/>
      <c r="W62" s="354"/>
      <c r="X62" s="354"/>
      <c r="Y62" s="355"/>
      <c r="AB62" s="353" t="s">
        <v>115</v>
      </c>
      <c r="AC62" s="354"/>
      <c r="AD62" s="354"/>
      <c r="AE62" s="354"/>
      <c r="AF62" s="354"/>
      <c r="AG62" s="354"/>
      <c r="AH62" s="354"/>
      <c r="AI62" s="354"/>
      <c r="AJ62" s="354"/>
      <c r="AK62" s="354"/>
      <c r="AL62" s="355"/>
      <c r="AO62" s="353" t="s">
        <v>115</v>
      </c>
      <c r="AP62" s="354"/>
      <c r="AQ62" s="354"/>
      <c r="AR62" s="354"/>
      <c r="AS62" s="354"/>
      <c r="AT62" s="354"/>
      <c r="AU62" s="354"/>
      <c r="AV62" s="354"/>
      <c r="AW62" s="354"/>
      <c r="AX62" s="354"/>
      <c r="AY62" s="355"/>
      <c r="BB62" s="353" t="s">
        <v>115</v>
      </c>
      <c r="BC62" s="354"/>
      <c r="BD62" s="354"/>
      <c r="BE62" s="354"/>
      <c r="BF62" s="354"/>
      <c r="BG62" s="354"/>
      <c r="BH62" s="354"/>
      <c r="BI62" s="354"/>
      <c r="BJ62" s="354"/>
      <c r="BK62" s="354"/>
      <c r="BL62" s="355"/>
      <c r="BO62" s="353" t="s">
        <v>115</v>
      </c>
      <c r="BP62" s="354"/>
      <c r="BQ62" s="354"/>
      <c r="BR62" s="354"/>
      <c r="BS62" s="354"/>
      <c r="BT62" s="354"/>
      <c r="BU62" s="354"/>
      <c r="BV62" s="354"/>
      <c r="BW62" s="354"/>
      <c r="BX62" s="354"/>
      <c r="BY62" s="355"/>
    </row>
    <row r="63" spans="2:78" ht="18.75" customHeight="1" thickBot="1">
      <c r="B63" s="350" t="s">
        <v>116</v>
      </c>
      <c r="C63" s="351"/>
      <c r="D63" s="351"/>
      <c r="E63" s="351"/>
      <c r="F63" s="351"/>
      <c r="G63" s="351"/>
      <c r="H63" s="351"/>
      <c r="I63" s="351"/>
      <c r="J63" s="351"/>
      <c r="K63" s="351"/>
      <c r="L63" s="352"/>
      <c r="O63" s="350" t="s">
        <v>116</v>
      </c>
      <c r="P63" s="351"/>
      <c r="Q63" s="351"/>
      <c r="R63" s="351"/>
      <c r="S63" s="351"/>
      <c r="T63" s="351"/>
      <c r="U63" s="351"/>
      <c r="V63" s="351"/>
      <c r="W63" s="351"/>
      <c r="X63" s="351"/>
      <c r="Y63" s="352"/>
      <c r="AB63" s="350" t="s">
        <v>116</v>
      </c>
      <c r="AC63" s="351"/>
      <c r="AD63" s="351"/>
      <c r="AE63" s="351"/>
      <c r="AF63" s="351"/>
      <c r="AG63" s="351"/>
      <c r="AH63" s="351"/>
      <c r="AI63" s="351"/>
      <c r="AJ63" s="351"/>
      <c r="AK63" s="351"/>
      <c r="AL63" s="352"/>
      <c r="AO63" s="350" t="s">
        <v>116</v>
      </c>
      <c r="AP63" s="351"/>
      <c r="AQ63" s="351"/>
      <c r="AR63" s="351"/>
      <c r="AS63" s="351"/>
      <c r="AT63" s="351"/>
      <c r="AU63" s="351"/>
      <c r="AV63" s="351"/>
      <c r="AW63" s="351"/>
      <c r="AX63" s="351"/>
      <c r="AY63" s="352"/>
      <c r="BB63" s="350" t="s">
        <v>116</v>
      </c>
      <c r="BC63" s="351"/>
      <c r="BD63" s="351"/>
      <c r="BE63" s="351"/>
      <c r="BF63" s="351"/>
      <c r="BG63" s="351"/>
      <c r="BH63" s="351"/>
      <c r="BI63" s="351"/>
      <c r="BJ63" s="351"/>
      <c r="BK63" s="351"/>
      <c r="BL63" s="352"/>
      <c r="BO63" s="350" t="s">
        <v>116</v>
      </c>
      <c r="BP63" s="351"/>
      <c r="BQ63" s="351"/>
      <c r="BR63" s="351"/>
      <c r="BS63" s="351"/>
      <c r="BT63" s="351"/>
      <c r="BU63" s="351"/>
      <c r="BV63" s="351"/>
      <c r="BW63" s="351"/>
      <c r="BX63" s="351"/>
      <c r="BY63" s="352"/>
    </row>
    <row r="64" spans="2:78" ht="18.75" customHeight="1" thickBot="1">
      <c r="B64" s="345" t="s">
        <v>117</v>
      </c>
      <c r="C64" s="346"/>
      <c r="D64" s="161">
        <v>270</v>
      </c>
      <c r="E64" s="347" t="s">
        <v>118</v>
      </c>
      <c r="F64" s="348"/>
      <c r="G64" s="348"/>
      <c r="H64" s="348"/>
      <c r="I64" s="348"/>
      <c r="J64" s="348"/>
      <c r="K64" s="348"/>
      <c r="L64" s="349"/>
      <c r="O64" s="345" t="s">
        <v>117</v>
      </c>
      <c r="P64" s="346"/>
      <c r="Q64" s="161">
        <v>270</v>
      </c>
      <c r="R64" s="347" t="s">
        <v>118</v>
      </c>
      <c r="S64" s="348"/>
      <c r="T64" s="348"/>
      <c r="U64" s="348"/>
      <c r="V64" s="348"/>
      <c r="W64" s="348"/>
      <c r="X64" s="348"/>
      <c r="Y64" s="349"/>
      <c r="AB64" s="345" t="s">
        <v>117</v>
      </c>
      <c r="AC64" s="346"/>
      <c r="AD64" s="161">
        <v>270</v>
      </c>
      <c r="AE64" s="347" t="s">
        <v>118</v>
      </c>
      <c r="AF64" s="348"/>
      <c r="AG64" s="348"/>
      <c r="AH64" s="348"/>
      <c r="AI64" s="348"/>
      <c r="AJ64" s="348"/>
      <c r="AK64" s="348"/>
      <c r="AL64" s="349"/>
      <c r="AO64" s="345" t="s">
        <v>117</v>
      </c>
      <c r="AP64" s="346"/>
      <c r="AQ64" s="161">
        <v>270</v>
      </c>
      <c r="AR64" s="347" t="s">
        <v>118</v>
      </c>
      <c r="AS64" s="348"/>
      <c r="AT64" s="348"/>
      <c r="AU64" s="348"/>
      <c r="AV64" s="348"/>
      <c r="AW64" s="348"/>
      <c r="AX64" s="348"/>
      <c r="AY64" s="349"/>
      <c r="BB64" s="345" t="s">
        <v>117</v>
      </c>
      <c r="BC64" s="346"/>
      <c r="BD64" s="161">
        <v>270</v>
      </c>
      <c r="BE64" s="347" t="s">
        <v>118</v>
      </c>
      <c r="BF64" s="348"/>
      <c r="BG64" s="348"/>
      <c r="BH64" s="348"/>
      <c r="BI64" s="348"/>
      <c r="BJ64" s="348"/>
      <c r="BK64" s="348"/>
      <c r="BL64" s="349"/>
      <c r="BO64" s="345" t="s">
        <v>117</v>
      </c>
      <c r="BP64" s="346"/>
      <c r="BQ64" s="161">
        <v>270</v>
      </c>
      <c r="BR64" s="347" t="s">
        <v>118</v>
      </c>
      <c r="BS64" s="348"/>
      <c r="BT64" s="348"/>
      <c r="BU64" s="348"/>
      <c r="BV64" s="348"/>
      <c r="BW64" s="348"/>
      <c r="BX64" s="348"/>
      <c r="BY64" s="349"/>
    </row>
    <row r="65" spans="2:78" ht="15" customHeight="1">
      <c r="B65" s="111">
        <v>24</v>
      </c>
      <c r="C65" s="131" t="s">
        <v>119</v>
      </c>
      <c r="D65" s="113">
        <v>310</v>
      </c>
      <c r="E65" s="114"/>
      <c r="F65" s="343" t="s">
        <v>120</v>
      </c>
      <c r="G65" s="344"/>
      <c r="H65" s="114" t="s">
        <v>121</v>
      </c>
      <c r="I65" s="115">
        <f>5*D64</f>
        <v>1350</v>
      </c>
      <c r="J65" s="116">
        <v>1985</v>
      </c>
      <c r="K65" s="339">
        <f>I65*J65</f>
        <v>2679750</v>
      </c>
      <c r="L65" s="340"/>
      <c r="M65" s="214" t="s">
        <v>17</v>
      </c>
      <c r="O65" s="111">
        <v>24</v>
      </c>
      <c r="P65" s="131" t="s">
        <v>119</v>
      </c>
      <c r="Q65" s="113">
        <v>310</v>
      </c>
      <c r="R65" s="114"/>
      <c r="S65" s="343" t="s">
        <v>120</v>
      </c>
      <c r="T65" s="344"/>
      <c r="U65" s="114" t="s">
        <v>121</v>
      </c>
      <c r="V65" s="115">
        <f>5*Q64</f>
        <v>1350</v>
      </c>
      <c r="W65" s="116">
        <v>1985</v>
      </c>
      <c r="X65" s="339">
        <f>V65*W65</f>
        <v>2679750</v>
      </c>
      <c r="Y65" s="340"/>
      <c r="Z65" s="214" t="s">
        <v>17</v>
      </c>
      <c r="AB65" s="111">
        <v>24</v>
      </c>
      <c r="AC65" s="131" t="s">
        <v>119</v>
      </c>
      <c r="AD65" s="113">
        <v>310</v>
      </c>
      <c r="AE65" s="114"/>
      <c r="AF65" s="343" t="s">
        <v>120</v>
      </c>
      <c r="AG65" s="344"/>
      <c r="AH65" s="114" t="s">
        <v>121</v>
      </c>
      <c r="AI65" s="115">
        <f>5*AD64</f>
        <v>1350</v>
      </c>
      <c r="AJ65" s="116">
        <v>1891.5065</v>
      </c>
      <c r="AK65" s="339">
        <f>+ROUND((AI65*AJ65),0)</f>
        <v>2553534</v>
      </c>
      <c r="AL65" s="340"/>
      <c r="AO65" s="111">
        <v>24</v>
      </c>
      <c r="AP65" s="131" t="s">
        <v>119</v>
      </c>
      <c r="AQ65" s="113">
        <v>310</v>
      </c>
      <c r="AR65" s="114"/>
      <c r="AS65" s="343" t="s">
        <v>120</v>
      </c>
      <c r="AT65" s="344"/>
      <c r="AU65" s="114" t="s">
        <v>121</v>
      </c>
      <c r="AV65" s="115">
        <f>5*AQ64</f>
        <v>1350</v>
      </c>
      <c r="AW65" s="116">
        <v>1903</v>
      </c>
      <c r="AX65" s="339">
        <f>ROUND(AV65*AW65,0)</f>
        <v>2569050</v>
      </c>
      <c r="AY65" s="340"/>
      <c r="AZ65" s="214" t="s">
        <v>17</v>
      </c>
      <c r="BB65" s="111">
        <v>24</v>
      </c>
      <c r="BC65" s="131" t="s">
        <v>119</v>
      </c>
      <c r="BD65" s="113">
        <v>310</v>
      </c>
      <c r="BE65" s="114"/>
      <c r="BF65" s="343" t="s">
        <v>120</v>
      </c>
      <c r="BG65" s="344"/>
      <c r="BH65" s="114" t="s">
        <v>121</v>
      </c>
      <c r="BI65" s="115">
        <v>1350</v>
      </c>
      <c r="BJ65" s="116">
        <v>1893.39</v>
      </c>
      <c r="BK65" s="339">
        <f>ROUND(BI65*BJ65,0)</f>
        <v>2556077</v>
      </c>
      <c r="BL65" s="340"/>
      <c r="BM65" s="214" t="s">
        <v>17</v>
      </c>
      <c r="BO65" s="111">
        <v>24</v>
      </c>
      <c r="BP65" s="131" t="s">
        <v>119</v>
      </c>
      <c r="BQ65" s="113">
        <v>310</v>
      </c>
      <c r="BR65" s="114"/>
      <c r="BS65" s="343" t="s">
        <v>120</v>
      </c>
      <c r="BT65" s="344"/>
      <c r="BU65" s="114" t="s">
        <v>121</v>
      </c>
      <c r="BV65" s="115">
        <v>1350</v>
      </c>
      <c r="BW65" s="116">
        <v>1891</v>
      </c>
      <c r="BX65" s="339">
        <f>ROUND(BV65*BW65,0)</f>
        <v>2552850</v>
      </c>
      <c r="BY65" s="340"/>
      <c r="BZ65" s="214" t="s">
        <v>17</v>
      </c>
    </row>
    <row r="66" spans="2:78" ht="15" customHeight="1">
      <c r="B66" s="117">
        <v>25</v>
      </c>
      <c r="C66" s="162" t="s">
        <v>64</v>
      </c>
      <c r="D66" s="163">
        <v>210</v>
      </c>
      <c r="E66" s="164"/>
      <c r="F66" s="341" t="s">
        <v>66</v>
      </c>
      <c r="G66" s="342"/>
      <c r="H66" s="119" t="s">
        <v>63</v>
      </c>
      <c r="I66" s="120">
        <v>550</v>
      </c>
      <c r="J66" s="121">
        <v>16149</v>
      </c>
      <c r="K66" s="339">
        <f t="shared" ref="K66:K67" si="28">I66*J66</f>
        <v>8881950</v>
      </c>
      <c r="L66" s="340"/>
      <c r="M66" s="214" t="s">
        <v>17</v>
      </c>
      <c r="O66" s="117">
        <v>25</v>
      </c>
      <c r="P66" s="162" t="s">
        <v>64</v>
      </c>
      <c r="Q66" s="163">
        <v>210</v>
      </c>
      <c r="R66" s="164"/>
      <c r="S66" s="341" t="s">
        <v>66</v>
      </c>
      <c r="T66" s="342"/>
      <c r="U66" s="119" t="s">
        <v>63</v>
      </c>
      <c r="V66" s="120">
        <v>550</v>
      </c>
      <c r="W66" s="121">
        <v>16149</v>
      </c>
      <c r="X66" s="339">
        <f t="shared" ref="X66:X67" si="29">V66*W66</f>
        <v>8881950</v>
      </c>
      <c r="Y66" s="340"/>
      <c r="Z66" s="214" t="s">
        <v>17</v>
      </c>
      <c r="AB66" s="117">
        <v>25</v>
      </c>
      <c r="AC66" s="162" t="s">
        <v>64</v>
      </c>
      <c r="AD66" s="163">
        <v>210</v>
      </c>
      <c r="AE66" s="164"/>
      <c r="AF66" s="341" t="s">
        <v>66</v>
      </c>
      <c r="AG66" s="342"/>
      <c r="AH66" s="119" t="s">
        <v>63</v>
      </c>
      <c r="AI66" s="120">
        <v>550</v>
      </c>
      <c r="AJ66" s="121">
        <v>15388.382099999999</v>
      </c>
      <c r="AK66" s="339">
        <f>+ROUND((AI66*AJ66),0)</f>
        <v>8463610</v>
      </c>
      <c r="AL66" s="340"/>
      <c r="AO66" s="117">
        <v>25</v>
      </c>
      <c r="AP66" s="162" t="s">
        <v>64</v>
      </c>
      <c r="AQ66" s="163">
        <v>210</v>
      </c>
      <c r="AR66" s="164"/>
      <c r="AS66" s="341" t="s">
        <v>66</v>
      </c>
      <c r="AT66" s="342"/>
      <c r="AU66" s="119" t="s">
        <v>63</v>
      </c>
      <c r="AV66" s="120">
        <v>550</v>
      </c>
      <c r="AW66" s="121">
        <v>15483</v>
      </c>
      <c r="AX66" s="339">
        <f t="shared" ref="AX66:AX67" si="30">ROUND(AV66*AW66,0)</f>
        <v>8515650</v>
      </c>
      <c r="AY66" s="340"/>
      <c r="AZ66" s="214" t="s">
        <v>17</v>
      </c>
      <c r="BB66" s="117">
        <v>25</v>
      </c>
      <c r="BC66" s="162" t="s">
        <v>64</v>
      </c>
      <c r="BD66" s="163">
        <v>210</v>
      </c>
      <c r="BE66" s="164"/>
      <c r="BF66" s="341" t="s">
        <v>66</v>
      </c>
      <c r="BG66" s="342"/>
      <c r="BH66" s="119" t="s">
        <v>63</v>
      </c>
      <c r="BI66" s="120">
        <v>550</v>
      </c>
      <c r="BJ66" s="121">
        <v>15403.72</v>
      </c>
      <c r="BK66" s="339">
        <f t="shared" ref="BK66:BK67" si="31">ROUND(BI66*BJ66,0)</f>
        <v>8472046</v>
      </c>
      <c r="BL66" s="340"/>
      <c r="BM66" s="214" t="s">
        <v>17</v>
      </c>
      <c r="BO66" s="117">
        <v>25</v>
      </c>
      <c r="BP66" s="162" t="s">
        <v>64</v>
      </c>
      <c r="BQ66" s="163">
        <v>210</v>
      </c>
      <c r="BR66" s="164"/>
      <c r="BS66" s="341" t="s">
        <v>66</v>
      </c>
      <c r="BT66" s="342"/>
      <c r="BU66" s="119" t="s">
        <v>63</v>
      </c>
      <c r="BV66" s="120">
        <v>550</v>
      </c>
      <c r="BW66" s="121">
        <v>15382</v>
      </c>
      <c r="BX66" s="339">
        <f t="shared" ref="BX66:BX67" si="32">ROUND(BV66*BW66,0)</f>
        <v>8460100</v>
      </c>
      <c r="BY66" s="340"/>
      <c r="BZ66" s="214" t="s">
        <v>17</v>
      </c>
    </row>
    <row r="67" spans="2:78" ht="16.5" thickBot="1">
      <c r="B67" s="165">
        <v>26</v>
      </c>
      <c r="C67" s="166" t="s">
        <v>122</v>
      </c>
      <c r="D67" s="167">
        <v>310</v>
      </c>
      <c r="E67" s="168"/>
      <c r="F67" s="337" t="s">
        <v>123</v>
      </c>
      <c r="G67" s="338"/>
      <c r="H67" s="168" t="s">
        <v>63</v>
      </c>
      <c r="I67" s="169">
        <f>ROUND(5*0.15*D64,0)</f>
        <v>203</v>
      </c>
      <c r="J67" s="170">
        <v>177038</v>
      </c>
      <c r="K67" s="339">
        <f t="shared" si="28"/>
        <v>35938714</v>
      </c>
      <c r="L67" s="340"/>
      <c r="M67" s="214" t="s">
        <v>17</v>
      </c>
      <c r="O67" s="165">
        <v>26</v>
      </c>
      <c r="P67" s="166" t="s">
        <v>122</v>
      </c>
      <c r="Q67" s="167">
        <v>310</v>
      </c>
      <c r="R67" s="168"/>
      <c r="S67" s="337" t="s">
        <v>123</v>
      </c>
      <c r="T67" s="338"/>
      <c r="U67" s="168" t="s">
        <v>63</v>
      </c>
      <c r="V67" s="169">
        <f>ROUND(5*0.15*Q64,0)</f>
        <v>203</v>
      </c>
      <c r="W67" s="170">
        <v>177038</v>
      </c>
      <c r="X67" s="339">
        <f t="shared" si="29"/>
        <v>35938714</v>
      </c>
      <c r="Y67" s="340"/>
      <c r="Z67" s="214" t="s">
        <v>17</v>
      </c>
      <c r="AB67" s="165">
        <v>26</v>
      </c>
      <c r="AC67" s="166" t="s">
        <v>122</v>
      </c>
      <c r="AD67" s="167">
        <v>310</v>
      </c>
      <c r="AE67" s="168"/>
      <c r="AF67" s="337" t="s">
        <v>123</v>
      </c>
      <c r="AG67" s="338"/>
      <c r="AH67" s="168" t="s">
        <v>63</v>
      </c>
      <c r="AI67" s="169">
        <f>ROUND(5*0.15*AD64,0)</f>
        <v>203</v>
      </c>
      <c r="AJ67" s="170">
        <v>168699.51019999999</v>
      </c>
      <c r="AK67" s="339">
        <f>+ROUND((AI67*AJ67),0)</f>
        <v>34246001</v>
      </c>
      <c r="AL67" s="340"/>
      <c r="AO67" s="165">
        <v>26</v>
      </c>
      <c r="AP67" s="166" t="s">
        <v>122</v>
      </c>
      <c r="AQ67" s="167">
        <v>310</v>
      </c>
      <c r="AR67" s="168"/>
      <c r="AS67" s="337" t="s">
        <v>123</v>
      </c>
      <c r="AT67" s="338"/>
      <c r="AU67" s="168" t="s">
        <v>63</v>
      </c>
      <c r="AV67" s="169">
        <f>ROUND(5*0.15*AQ64,0)</f>
        <v>203</v>
      </c>
      <c r="AW67" s="170">
        <v>169734</v>
      </c>
      <c r="AX67" s="339">
        <f t="shared" si="30"/>
        <v>34456002</v>
      </c>
      <c r="AY67" s="340"/>
      <c r="AZ67" s="214" t="s">
        <v>17</v>
      </c>
      <c r="BB67" s="165">
        <v>26</v>
      </c>
      <c r="BC67" s="166" t="s">
        <v>122</v>
      </c>
      <c r="BD67" s="167">
        <v>310</v>
      </c>
      <c r="BE67" s="168"/>
      <c r="BF67" s="337" t="s">
        <v>123</v>
      </c>
      <c r="BG67" s="338"/>
      <c r="BH67" s="168" t="s">
        <v>63</v>
      </c>
      <c r="BI67" s="169">
        <v>203</v>
      </c>
      <c r="BJ67" s="170">
        <v>168867.7</v>
      </c>
      <c r="BK67" s="339">
        <f t="shared" si="31"/>
        <v>34280143</v>
      </c>
      <c r="BL67" s="340"/>
      <c r="BM67" s="214" t="s">
        <v>17</v>
      </c>
      <c r="BO67" s="165">
        <v>26</v>
      </c>
      <c r="BP67" s="166" t="s">
        <v>122</v>
      </c>
      <c r="BQ67" s="167">
        <v>310</v>
      </c>
      <c r="BR67" s="168"/>
      <c r="BS67" s="337" t="s">
        <v>123</v>
      </c>
      <c r="BT67" s="338"/>
      <c r="BU67" s="168" t="s">
        <v>63</v>
      </c>
      <c r="BV67" s="169">
        <v>203</v>
      </c>
      <c r="BW67" s="170">
        <v>165000</v>
      </c>
      <c r="BX67" s="339">
        <f t="shared" si="32"/>
        <v>33495000</v>
      </c>
      <c r="BY67" s="340"/>
      <c r="BZ67" s="214" t="s">
        <v>17</v>
      </c>
    </row>
    <row r="68" spans="2:78" ht="18.75" thickBot="1">
      <c r="B68" s="332" t="s">
        <v>72</v>
      </c>
      <c r="C68" s="333"/>
      <c r="D68" s="333"/>
      <c r="E68" s="333"/>
      <c r="F68" s="333"/>
      <c r="G68" s="333"/>
      <c r="H68" s="333"/>
      <c r="I68" s="333"/>
      <c r="J68" s="334"/>
      <c r="K68" s="335">
        <f>SUM(K65:L67)</f>
        <v>47500414</v>
      </c>
      <c r="L68" s="336"/>
      <c r="O68" s="332" t="s">
        <v>72</v>
      </c>
      <c r="P68" s="333"/>
      <c r="Q68" s="333"/>
      <c r="R68" s="333"/>
      <c r="S68" s="333"/>
      <c r="T68" s="333"/>
      <c r="U68" s="333"/>
      <c r="V68" s="333"/>
      <c r="W68" s="334"/>
      <c r="X68" s="335">
        <f>SUM(X65:Y67)</f>
        <v>47500414</v>
      </c>
      <c r="Y68" s="336"/>
      <c r="AB68" s="332" t="s">
        <v>72</v>
      </c>
      <c r="AC68" s="333"/>
      <c r="AD68" s="333"/>
      <c r="AE68" s="333"/>
      <c r="AF68" s="333"/>
      <c r="AG68" s="333"/>
      <c r="AH68" s="333"/>
      <c r="AI68" s="333"/>
      <c r="AJ68" s="334"/>
      <c r="AK68" s="335">
        <f>SUM(AK65:AL67)</f>
        <v>45263145</v>
      </c>
      <c r="AL68" s="336"/>
      <c r="AO68" s="332" t="s">
        <v>72</v>
      </c>
      <c r="AP68" s="333"/>
      <c r="AQ68" s="333"/>
      <c r="AR68" s="333"/>
      <c r="AS68" s="333"/>
      <c r="AT68" s="333"/>
      <c r="AU68" s="333"/>
      <c r="AV68" s="333"/>
      <c r="AW68" s="334"/>
      <c r="AX68" s="335">
        <f>SUM(AX65:AY67)</f>
        <v>45540702</v>
      </c>
      <c r="AY68" s="336"/>
      <c r="BB68" s="332" t="s">
        <v>72</v>
      </c>
      <c r="BC68" s="333"/>
      <c r="BD68" s="333"/>
      <c r="BE68" s="333"/>
      <c r="BF68" s="333"/>
      <c r="BG68" s="333"/>
      <c r="BH68" s="333"/>
      <c r="BI68" s="333"/>
      <c r="BJ68" s="334"/>
      <c r="BK68" s="335">
        <f>SUM(BK65:BL67)</f>
        <v>45308266</v>
      </c>
      <c r="BL68" s="336"/>
      <c r="BO68" s="332" t="s">
        <v>72</v>
      </c>
      <c r="BP68" s="333"/>
      <c r="BQ68" s="333"/>
      <c r="BR68" s="333"/>
      <c r="BS68" s="333"/>
      <c r="BT68" s="333"/>
      <c r="BU68" s="333"/>
      <c r="BV68" s="333"/>
      <c r="BW68" s="334"/>
      <c r="BX68" s="335">
        <f>SUM(BX65:BY67)</f>
        <v>44507950</v>
      </c>
      <c r="BY68" s="336"/>
    </row>
    <row r="69" spans="2:78" ht="18.75" thickBot="1">
      <c r="B69" s="171"/>
      <c r="C69" s="172"/>
      <c r="D69" s="172"/>
      <c r="E69" s="172"/>
      <c r="F69" s="172"/>
      <c r="G69" s="172"/>
      <c r="H69" s="172"/>
      <c r="I69" s="172"/>
      <c r="J69" s="173"/>
      <c r="K69" s="331"/>
      <c r="L69" s="328"/>
      <c r="O69" s="171"/>
      <c r="P69" s="172"/>
      <c r="Q69" s="172"/>
      <c r="R69" s="172"/>
      <c r="S69" s="172"/>
      <c r="T69" s="172"/>
      <c r="U69" s="172"/>
      <c r="V69" s="172"/>
      <c r="W69" s="173"/>
      <c r="X69" s="331"/>
      <c r="Y69" s="328"/>
      <c r="AB69" s="171"/>
      <c r="AC69" s="172"/>
      <c r="AD69" s="172"/>
      <c r="AE69" s="172"/>
      <c r="AF69" s="172"/>
      <c r="AG69" s="172"/>
      <c r="AH69" s="172"/>
      <c r="AI69" s="172"/>
      <c r="AJ69" s="173"/>
      <c r="AK69" s="331"/>
      <c r="AL69" s="328"/>
      <c r="AO69" s="171"/>
      <c r="AP69" s="172"/>
      <c r="AQ69" s="172"/>
      <c r="AR69" s="172"/>
      <c r="AS69" s="172"/>
      <c r="AT69" s="172"/>
      <c r="AU69" s="172"/>
      <c r="AV69" s="172"/>
      <c r="AW69" s="173"/>
      <c r="AX69" s="331"/>
      <c r="AY69" s="328"/>
      <c r="BB69" s="171"/>
      <c r="BC69" s="172"/>
      <c r="BD69" s="172"/>
      <c r="BE69" s="172"/>
      <c r="BF69" s="172"/>
      <c r="BG69" s="172"/>
      <c r="BH69" s="172"/>
      <c r="BI69" s="172"/>
      <c r="BJ69" s="173"/>
      <c r="BK69" s="331"/>
      <c r="BL69" s="328"/>
      <c r="BO69" s="171"/>
      <c r="BP69" s="172"/>
      <c r="BQ69" s="172"/>
      <c r="BR69" s="172"/>
      <c r="BS69" s="172"/>
      <c r="BT69" s="172"/>
      <c r="BU69" s="172"/>
      <c r="BV69" s="172"/>
      <c r="BW69" s="173"/>
      <c r="BX69" s="331"/>
      <c r="BY69" s="328"/>
    </row>
    <row r="70" spans="2:78" ht="18.75" thickBot="1">
      <c r="B70" s="324" t="s">
        <v>109</v>
      </c>
      <c r="C70" s="325"/>
      <c r="D70" s="325"/>
      <c r="E70" s="325"/>
      <c r="F70" s="325"/>
      <c r="G70" s="325"/>
      <c r="H70" s="325"/>
      <c r="I70" s="325"/>
      <c r="J70" s="326"/>
      <c r="K70" s="329">
        <f>K68</f>
        <v>47500414</v>
      </c>
      <c r="L70" s="330"/>
      <c r="O70" s="324" t="s">
        <v>109</v>
      </c>
      <c r="P70" s="325"/>
      <c r="Q70" s="325"/>
      <c r="R70" s="325"/>
      <c r="S70" s="325"/>
      <c r="T70" s="325"/>
      <c r="U70" s="325"/>
      <c r="V70" s="325"/>
      <c r="W70" s="326"/>
      <c r="X70" s="329">
        <f>X68</f>
        <v>47500414</v>
      </c>
      <c r="Y70" s="330"/>
      <c r="AB70" s="324" t="s">
        <v>109</v>
      </c>
      <c r="AC70" s="325"/>
      <c r="AD70" s="325"/>
      <c r="AE70" s="325"/>
      <c r="AF70" s="325"/>
      <c r="AG70" s="325"/>
      <c r="AH70" s="325"/>
      <c r="AI70" s="325"/>
      <c r="AJ70" s="326"/>
      <c r="AK70" s="329">
        <f>AK68</f>
        <v>45263145</v>
      </c>
      <c r="AL70" s="330"/>
      <c r="AO70" s="324" t="s">
        <v>109</v>
      </c>
      <c r="AP70" s="325"/>
      <c r="AQ70" s="325"/>
      <c r="AR70" s="325"/>
      <c r="AS70" s="325"/>
      <c r="AT70" s="325"/>
      <c r="AU70" s="325"/>
      <c r="AV70" s="325"/>
      <c r="AW70" s="326"/>
      <c r="AX70" s="329">
        <f>AX68</f>
        <v>45540702</v>
      </c>
      <c r="AY70" s="330"/>
      <c r="BB70" s="324" t="s">
        <v>109</v>
      </c>
      <c r="BC70" s="325"/>
      <c r="BD70" s="325"/>
      <c r="BE70" s="325"/>
      <c r="BF70" s="325"/>
      <c r="BG70" s="325"/>
      <c r="BH70" s="325"/>
      <c r="BI70" s="325"/>
      <c r="BJ70" s="326"/>
      <c r="BK70" s="329">
        <f>BK68</f>
        <v>45308266</v>
      </c>
      <c r="BL70" s="330"/>
      <c r="BO70" s="324" t="s">
        <v>109</v>
      </c>
      <c r="BP70" s="325"/>
      <c r="BQ70" s="325"/>
      <c r="BR70" s="325"/>
      <c r="BS70" s="325"/>
      <c r="BT70" s="325"/>
      <c r="BU70" s="325"/>
      <c r="BV70" s="325"/>
      <c r="BW70" s="326"/>
      <c r="BX70" s="329">
        <f>BX68</f>
        <v>44507950</v>
      </c>
      <c r="BY70" s="330"/>
    </row>
    <row r="71" spans="2:78" ht="18.75" thickBot="1">
      <c r="B71" s="324" t="s">
        <v>124</v>
      </c>
      <c r="C71" s="325"/>
      <c r="D71" s="325"/>
      <c r="E71" s="325"/>
      <c r="F71" s="325"/>
      <c r="G71" s="325"/>
      <c r="H71" s="325"/>
      <c r="I71" s="325"/>
      <c r="J71" s="326"/>
      <c r="K71" s="329">
        <v>2499586</v>
      </c>
      <c r="L71" s="330"/>
      <c r="M71" s="214" t="s">
        <v>17</v>
      </c>
      <c r="O71" s="324" t="s">
        <v>124</v>
      </c>
      <c r="P71" s="325"/>
      <c r="Q71" s="325"/>
      <c r="R71" s="325"/>
      <c r="S71" s="325"/>
      <c r="T71" s="325"/>
      <c r="U71" s="325"/>
      <c r="V71" s="325"/>
      <c r="W71" s="326"/>
      <c r="X71" s="329">
        <v>2499586</v>
      </c>
      <c r="Y71" s="330"/>
      <c r="Z71" s="214" t="s">
        <v>17</v>
      </c>
      <c r="AB71" s="324" t="s">
        <v>124</v>
      </c>
      <c r="AC71" s="325"/>
      <c r="AD71" s="325"/>
      <c r="AE71" s="325"/>
      <c r="AF71" s="325"/>
      <c r="AG71" s="325"/>
      <c r="AH71" s="325"/>
      <c r="AI71" s="325"/>
      <c r="AJ71" s="326"/>
      <c r="AK71" s="329">
        <v>2499586</v>
      </c>
      <c r="AL71" s="330"/>
      <c r="AO71" s="324" t="s">
        <v>124</v>
      </c>
      <c r="AP71" s="325"/>
      <c r="AQ71" s="325"/>
      <c r="AR71" s="325"/>
      <c r="AS71" s="325"/>
      <c r="AT71" s="325"/>
      <c r="AU71" s="325"/>
      <c r="AV71" s="325"/>
      <c r="AW71" s="326"/>
      <c r="AX71" s="329">
        <v>2499586</v>
      </c>
      <c r="AY71" s="330"/>
      <c r="AZ71" s="214" t="s">
        <v>17</v>
      </c>
      <c r="BB71" s="324" t="s">
        <v>124</v>
      </c>
      <c r="BC71" s="325"/>
      <c r="BD71" s="325"/>
      <c r="BE71" s="325"/>
      <c r="BF71" s="325"/>
      <c r="BG71" s="325"/>
      <c r="BH71" s="325"/>
      <c r="BI71" s="325"/>
      <c r="BJ71" s="326"/>
      <c r="BK71" s="329">
        <v>2499586</v>
      </c>
      <c r="BL71" s="330"/>
      <c r="BM71" s="214" t="s">
        <v>17</v>
      </c>
      <c r="BO71" s="324" t="s">
        <v>124</v>
      </c>
      <c r="BP71" s="325"/>
      <c r="BQ71" s="325"/>
      <c r="BR71" s="325"/>
      <c r="BS71" s="325"/>
      <c r="BT71" s="325"/>
      <c r="BU71" s="325"/>
      <c r="BV71" s="325"/>
      <c r="BW71" s="326"/>
      <c r="BX71" s="329">
        <v>2499586</v>
      </c>
      <c r="BY71" s="330"/>
      <c r="BZ71" s="214" t="s">
        <v>17</v>
      </c>
    </row>
    <row r="72" spans="2:78" ht="18.75" thickBot="1">
      <c r="B72" s="324" t="s">
        <v>125</v>
      </c>
      <c r="C72" s="325"/>
      <c r="D72" s="325"/>
      <c r="E72" s="325"/>
      <c r="F72" s="325"/>
      <c r="G72" s="325"/>
      <c r="H72" s="325"/>
      <c r="I72" s="325"/>
      <c r="J72" s="326"/>
      <c r="K72" s="327">
        <f>K70+K71</f>
        <v>50000000</v>
      </c>
      <c r="L72" s="328"/>
      <c r="O72" s="324" t="s">
        <v>125</v>
      </c>
      <c r="P72" s="325"/>
      <c r="Q72" s="325"/>
      <c r="R72" s="325"/>
      <c r="S72" s="325"/>
      <c r="T72" s="325"/>
      <c r="U72" s="325"/>
      <c r="V72" s="325"/>
      <c r="W72" s="326"/>
      <c r="X72" s="327">
        <f>X70+X71</f>
        <v>50000000</v>
      </c>
      <c r="Y72" s="328"/>
      <c r="AB72" s="324" t="s">
        <v>125</v>
      </c>
      <c r="AC72" s="325"/>
      <c r="AD72" s="325"/>
      <c r="AE72" s="325"/>
      <c r="AF72" s="325"/>
      <c r="AG72" s="325"/>
      <c r="AH72" s="325"/>
      <c r="AI72" s="325"/>
      <c r="AJ72" s="326"/>
      <c r="AK72" s="327">
        <f>AK70+AK71</f>
        <v>47762731</v>
      </c>
      <c r="AL72" s="328"/>
      <c r="AO72" s="324" t="s">
        <v>125</v>
      </c>
      <c r="AP72" s="325"/>
      <c r="AQ72" s="325"/>
      <c r="AR72" s="325"/>
      <c r="AS72" s="325"/>
      <c r="AT72" s="325"/>
      <c r="AU72" s="325"/>
      <c r="AV72" s="325"/>
      <c r="AW72" s="326"/>
      <c r="AX72" s="327">
        <f>AX70+AX71</f>
        <v>48040288</v>
      </c>
      <c r="AY72" s="328"/>
      <c r="BB72" s="324" t="s">
        <v>125</v>
      </c>
      <c r="BC72" s="325"/>
      <c r="BD72" s="325"/>
      <c r="BE72" s="325"/>
      <c r="BF72" s="325"/>
      <c r="BG72" s="325"/>
      <c r="BH72" s="325"/>
      <c r="BI72" s="325"/>
      <c r="BJ72" s="326"/>
      <c r="BK72" s="327">
        <f>BK70+BK71</f>
        <v>47807852</v>
      </c>
      <c r="BL72" s="328"/>
      <c r="BO72" s="324" t="s">
        <v>125</v>
      </c>
      <c r="BP72" s="325"/>
      <c r="BQ72" s="325"/>
      <c r="BR72" s="325"/>
      <c r="BS72" s="325"/>
      <c r="BT72" s="325"/>
      <c r="BU72" s="325"/>
      <c r="BV72" s="325"/>
      <c r="BW72" s="326"/>
      <c r="BX72" s="327">
        <f>BX70+BX71</f>
        <v>47007536</v>
      </c>
      <c r="BY72" s="328"/>
    </row>
    <row r="73" spans="2:78" ht="17.25" thickBot="1">
      <c r="B73" s="174"/>
      <c r="C73" s="175"/>
      <c r="D73" s="176"/>
      <c r="E73" s="175"/>
      <c r="F73" s="177"/>
      <c r="G73" s="177"/>
      <c r="H73" s="178"/>
      <c r="I73" s="175"/>
      <c r="J73" s="179"/>
      <c r="K73" s="179"/>
      <c r="L73" s="180"/>
      <c r="O73" s="174"/>
      <c r="P73" s="175"/>
      <c r="Q73" s="176"/>
      <c r="R73" s="175"/>
      <c r="S73" s="177"/>
      <c r="T73" s="177"/>
      <c r="U73" s="178"/>
      <c r="V73" s="175"/>
      <c r="W73" s="179"/>
      <c r="X73" s="179"/>
      <c r="Y73" s="180"/>
      <c r="AB73" s="174"/>
      <c r="AC73" s="175"/>
      <c r="AD73" s="176"/>
      <c r="AE73" s="175"/>
      <c r="AF73" s="177"/>
      <c r="AG73" s="177"/>
      <c r="AH73" s="178"/>
      <c r="AI73" s="175"/>
      <c r="AJ73" s="179"/>
      <c r="AK73" s="179"/>
      <c r="AL73" s="180"/>
      <c r="AO73" s="174"/>
      <c r="AP73" s="175"/>
      <c r="AQ73" s="176"/>
      <c r="AR73" s="175"/>
      <c r="AS73" s="177"/>
      <c r="AT73" s="177"/>
      <c r="AU73" s="178"/>
      <c r="AV73" s="175"/>
      <c r="AW73" s="179"/>
      <c r="AX73" s="179"/>
      <c r="AY73" s="180"/>
      <c r="BB73" s="174"/>
      <c r="BC73" s="175"/>
      <c r="BD73" s="176"/>
      <c r="BE73" s="175"/>
      <c r="BF73" s="177"/>
      <c r="BG73" s="177"/>
      <c r="BH73" s="178"/>
      <c r="BI73" s="175"/>
      <c r="BJ73" s="179"/>
      <c r="BK73" s="179"/>
      <c r="BL73" s="180"/>
      <c r="BO73" s="174"/>
      <c r="BP73" s="175"/>
      <c r="BQ73" s="176"/>
      <c r="BR73" s="175"/>
      <c r="BS73" s="177"/>
      <c r="BT73" s="177"/>
      <c r="BU73" s="178"/>
      <c r="BV73" s="175"/>
      <c r="BW73" s="179"/>
      <c r="BX73" s="179"/>
      <c r="BY73" s="180"/>
    </row>
    <row r="74" spans="2:78" ht="18.75" thickBot="1">
      <c r="B74" s="324" t="s">
        <v>126</v>
      </c>
      <c r="C74" s="325"/>
      <c r="D74" s="325"/>
      <c r="E74" s="325"/>
      <c r="F74" s="325"/>
      <c r="G74" s="325"/>
      <c r="H74" s="325"/>
      <c r="I74" s="325"/>
      <c r="J74" s="326"/>
      <c r="K74" s="327">
        <f>ROUND(19%*K83*((K55+K70)/1.3),0)</f>
        <v>7885037</v>
      </c>
      <c r="L74" s="328"/>
      <c r="O74" s="324" t="s">
        <v>126</v>
      </c>
      <c r="P74" s="325"/>
      <c r="Q74" s="325"/>
      <c r="R74" s="325"/>
      <c r="S74" s="325"/>
      <c r="T74" s="325"/>
      <c r="U74" s="325"/>
      <c r="V74" s="325"/>
      <c r="W74" s="326"/>
      <c r="X74" s="327">
        <f>ROUND(19%*X83*((X55+X70)/1.3),0)</f>
        <v>7765645</v>
      </c>
      <c r="Y74" s="328"/>
      <c r="AB74" s="324" t="s">
        <v>126</v>
      </c>
      <c r="AC74" s="325"/>
      <c r="AD74" s="325"/>
      <c r="AE74" s="325"/>
      <c r="AF74" s="325"/>
      <c r="AG74" s="325"/>
      <c r="AH74" s="325"/>
      <c r="AI74" s="325"/>
      <c r="AJ74" s="326"/>
      <c r="AK74" s="327">
        <f>ROUND(19%*AK83*((AK55+AK70)/1.3),0)</f>
        <v>7901909</v>
      </c>
      <c r="AL74" s="328"/>
      <c r="AO74" s="324" t="s">
        <v>126</v>
      </c>
      <c r="AP74" s="325"/>
      <c r="AQ74" s="325"/>
      <c r="AR74" s="325"/>
      <c r="AS74" s="325"/>
      <c r="AT74" s="325"/>
      <c r="AU74" s="325"/>
      <c r="AV74" s="325"/>
      <c r="AW74" s="326"/>
      <c r="AX74" s="327">
        <f>ROUND(19%*AX83*((AX55+AX70)/1.3),0)</f>
        <v>7954940</v>
      </c>
      <c r="AY74" s="328"/>
      <c r="BB74" s="324" t="s">
        <v>126</v>
      </c>
      <c r="BC74" s="325"/>
      <c r="BD74" s="325"/>
      <c r="BE74" s="325"/>
      <c r="BF74" s="325"/>
      <c r="BG74" s="325"/>
      <c r="BH74" s="325"/>
      <c r="BI74" s="325"/>
      <c r="BJ74" s="326"/>
      <c r="BK74" s="327">
        <f>ROUND(19%*BK83*((BK55+BK70)/1.3),0)</f>
        <v>7914251</v>
      </c>
      <c r="BL74" s="328"/>
      <c r="BO74" s="324" t="s">
        <v>126</v>
      </c>
      <c r="BP74" s="325"/>
      <c r="BQ74" s="325"/>
      <c r="BR74" s="325"/>
      <c r="BS74" s="325"/>
      <c r="BT74" s="325"/>
      <c r="BU74" s="325"/>
      <c r="BV74" s="325"/>
      <c r="BW74" s="326"/>
      <c r="BX74" s="327">
        <f>ROUND(19%*BX83*((BX55+BX70)/1.3),0)</f>
        <v>6315197</v>
      </c>
      <c r="BY74" s="328"/>
    </row>
    <row r="75" spans="2:78" ht="18.75" thickBot="1">
      <c r="B75" s="324" t="s">
        <v>127</v>
      </c>
      <c r="C75" s="325"/>
      <c r="D75" s="325"/>
      <c r="E75" s="325"/>
      <c r="F75" s="325"/>
      <c r="G75" s="325"/>
      <c r="H75" s="325"/>
      <c r="I75" s="325"/>
      <c r="J75" s="326"/>
      <c r="K75" s="327">
        <f>ROUND(K60+K72+K74,0)</f>
        <v>1143191377</v>
      </c>
      <c r="L75" s="328"/>
      <c r="M75" s="214" t="s">
        <v>17</v>
      </c>
      <c r="O75" s="324" t="s">
        <v>127</v>
      </c>
      <c r="P75" s="325"/>
      <c r="Q75" s="325"/>
      <c r="R75" s="325"/>
      <c r="S75" s="325"/>
      <c r="T75" s="325"/>
      <c r="U75" s="325"/>
      <c r="V75" s="325"/>
      <c r="W75" s="326"/>
      <c r="X75" s="327">
        <f>ROUND(X60+X72+X74,0)</f>
        <v>1126734090</v>
      </c>
      <c r="Y75" s="328"/>
      <c r="Z75" s="214" t="s">
        <v>17</v>
      </c>
      <c r="AB75" s="324" t="s">
        <v>127</v>
      </c>
      <c r="AC75" s="325"/>
      <c r="AD75" s="325"/>
      <c r="AE75" s="325"/>
      <c r="AF75" s="325"/>
      <c r="AG75" s="325"/>
      <c r="AH75" s="325"/>
      <c r="AI75" s="325"/>
      <c r="AJ75" s="326"/>
      <c r="AK75" s="327">
        <f>AK60+AK72+AK74</f>
        <v>1145517039</v>
      </c>
      <c r="AL75" s="328"/>
      <c r="AO75" s="324" t="s">
        <v>127</v>
      </c>
      <c r="AP75" s="325"/>
      <c r="AQ75" s="325"/>
      <c r="AR75" s="325"/>
      <c r="AS75" s="325"/>
      <c r="AT75" s="325"/>
      <c r="AU75" s="325"/>
      <c r="AV75" s="325"/>
      <c r="AW75" s="326"/>
      <c r="AX75" s="327">
        <f>ROUND(AX60+AX72+AX74,0)</f>
        <v>1152826862</v>
      </c>
      <c r="AY75" s="328"/>
      <c r="AZ75" s="214" t="s">
        <v>17</v>
      </c>
      <c r="BB75" s="324" t="s">
        <v>127</v>
      </c>
      <c r="BC75" s="325"/>
      <c r="BD75" s="325"/>
      <c r="BE75" s="325"/>
      <c r="BF75" s="325"/>
      <c r="BG75" s="325"/>
      <c r="BH75" s="325"/>
      <c r="BI75" s="325"/>
      <c r="BJ75" s="326"/>
      <c r="BK75" s="327">
        <f>ROUND(BK60+BK72+BK74,0)</f>
        <v>1147218190</v>
      </c>
      <c r="BL75" s="328"/>
      <c r="BM75" s="214" t="s">
        <v>17</v>
      </c>
      <c r="BO75" s="324" t="s">
        <v>127</v>
      </c>
      <c r="BP75" s="325"/>
      <c r="BQ75" s="325"/>
      <c r="BR75" s="325"/>
      <c r="BS75" s="325"/>
      <c r="BT75" s="325"/>
      <c r="BU75" s="325"/>
      <c r="BV75" s="325"/>
      <c r="BW75" s="326"/>
      <c r="BX75" s="327">
        <f>ROUND(BX60+BX72+BX74,0)</f>
        <v>1142847534</v>
      </c>
      <c r="BY75" s="328"/>
      <c r="BZ75" s="214" t="s">
        <v>17</v>
      </c>
    </row>
    <row r="76" spans="2:78">
      <c r="B76" s="181"/>
      <c r="C76" s="182"/>
      <c r="D76" s="182"/>
      <c r="E76" s="182"/>
      <c r="F76" s="182"/>
      <c r="G76" s="182"/>
      <c r="H76" s="182"/>
      <c r="I76" s="182"/>
      <c r="J76" s="183"/>
      <c r="K76" s="183"/>
      <c r="L76" s="184"/>
      <c r="O76" s="181"/>
      <c r="P76" s="182"/>
      <c r="Q76" s="182"/>
      <c r="R76" s="182"/>
      <c r="S76" s="182"/>
      <c r="T76" s="182"/>
      <c r="U76" s="182"/>
      <c r="V76" s="182"/>
      <c r="W76" s="183"/>
      <c r="X76" s="183"/>
      <c r="Y76" s="184"/>
      <c r="AB76" s="181"/>
      <c r="AC76" s="182"/>
      <c r="AD76" s="182"/>
      <c r="AE76" s="182"/>
      <c r="AF76" s="182"/>
      <c r="AG76" s="182"/>
      <c r="AH76" s="182"/>
      <c r="AI76" s="182"/>
      <c r="AJ76" s="183"/>
      <c r="AK76" s="183"/>
      <c r="AL76" s="184"/>
      <c r="AO76" s="181"/>
      <c r="AP76" s="182"/>
      <c r="AQ76" s="182"/>
      <c r="AR76" s="182"/>
      <c r="AS76" s="182"/>
      <c r="AT76" s="182"/>
      <c r="AU76" s="182"/>
      <c r="AV76" s="182"/>
      <c r="AW76" s="183"/>
      <c r="AX76" s="183"/>
      <c r="AY76" s="184"/>
      <c r="BB76" s="181"/>
      <c r="BC76" s="182"/>
      <c r="BD76" s="182"/>
      <c r="BE76" s="182"/>
      <c r="BF76" s="182"/>
      <c r="BG76" s="182"/>
      <c r="BH76" s="182"/>
      <c r="BI76" s="182"/>
      <c r="BJ76" s="183"/>
      <c r="BK76" s="183"/>
      <c r="BL76" s="184"/>
      <c r="BO76" s="181"/>
      <c r="BP76" s="182"/>
      <c r="BQ76" s="182"/>
      <c r="BR76" s="182"/>
      <c r="BS76" s="182"/>
      <c r="BT76" s="182"/>
      <c r="BU76" s="182"/>
      <c r="BV76" s="182"/>
      <c r="BW76" s="183"/>
      <c r="BX76" s="183"/>
      <c r="BY76" s="184"/>
    </row>
    <row r="77" spans="2:78">
      <c r="B77" s="185"/>
      <c r="C77" s="186"/>
      <c r="D77" s="186"/>
      <c r="E77" s="186"/>
      <c r="F77" s="186"/>
      <c r="G77" s="186"/>
      <c r="H77" s="186"/>
      <c r="I77" s="186"/>
      <c r="J77" s="187"/>
      <c r="K77" s="187"/>
      <c r="L77" s="188"/>
      <c r="O77" s="185"/>
      <c r="P77" s="186"/>
      <c r="Q77" s="186"/>
      <c r="R77" s="186"/>
      <c r="S77" s="186"/>
      <c r="T77" s="186"/>
      <c r="U77" s="186"/>
      <c r="V77" s="186"/>
      <c r="W77" s="187"/>
      <c r="X77" s="187"/>
      <c r="Y77" s="188"/>
      <c r="AB77" s="185"/>
      <c r="AC77" s="186"/>
      <c r="AD77" s="186"/>
      <c r="AE77" s="186"/>
      <c r="AF77" s="186"/>
      <c r="AG77" s="186"/>
      <c r="AH77" s="186"/>
      <c r="AI77" s="186"/>
      <c r="AJ77" s="187"/>
      <c r="AK77" s="187"/>
      <c r="AL77" s="188"/>
      <c r="AO77" s="185"/>
      <c r="AP77" s="186"/>
      <c r="AQ77" s="186"/>
      <c r="AR77" s="186"/>
      <c r="AS77" s="186"/>
      <c r="AT77" s="186"/>
      <c r="AU77" s="186"/>
      <c r="AV77" s="186"/>
      <c r="AW77" s="187"/>
      <c r="AX77" s="187"/>
      <c r="AY77" s="188"/>
      <c r="BB77" s="185"/>
      <c r="BC77" s="186"/>
      <c r="BD77" s="186"/>
      <c r="BE77" s="186"/>
      <c r="BF77" s="186"/>
      <c r="BG77" s="186"/>
      <c r="BH77" s="186"/>
      <c r="BI77" s="186"/>
      <c r="BJ77" s="187"/>
      <c r="BK77" s="187"/>
      <c r="BL77" s="188"/>
      <c r="BO77" s="185"/>
      <c r="BP77" s="186"/>
      <c r="BQ77" s="186"/>
      <c r="BR77" s="186"/>
      <c r="BS77" s="186"/>
      <c r="BT77" s="186"/>
      <c r="BU77" s="186"/>
      <c r="BV77" s="186"/>
      <c r="BW77" s="187"/>
      <c r="BX77" s="187"/>
      <c r="BY77" s="188"/>
    </row>
    <row r="78" spans="2:78" ht="17.25" customHeight="1">
      <c r="B78" s="174"/>
      <c r="C78" s="175"/>
      <c r="D78" s="176"/>
      <c r="E78" s="175"/>
      <c r="F78" s="177"/>
      <c r="G78" s="177"/>
      <c r="H78" s="178"/>
      <c r="I78" s="175"/>
      <c r="J78" s="179"/>
      <c r="K78" s="179"/>
      <c r="L78" s="180"/>
      <c r="O78" s="174"/>
      <c r="U78" s="178"/>
      <c r="V78" s="175"/>
      <c r="W78" s="179"/>
      <c r="X78" s="179"/>
      <c r="Y78" s="180"/>
      <c r="AB78" s="174"/>
      <c r="AJ78"/>
      <c r="AK78"/>
      <c r="AL78" s="180"/>
      <c r="AO78" s="174"/>
      <c r="AU78" s="178"/>
      <c r="AV78" s="175"/>
      <c r="AW78" s="179"/>
      <c r="AX78" s="179"/>
      <c r="AY78" s="180"/>
      <c r="BB78" s="174"/>
      <c r="BH78" s="178"/>
      <c r="BI78" s="175"/>
      <c r="BJ78" s="179"/>
      <c r="BK78" s="179"/>
      <c r="BL78" s="180"/>
      <c r="BO78" s="174"/>
      <c r="BU78" s="178"/>
      <c r="BV78" s="175"/>
      <c r="BW78" s="179"/>
      <c r="BX78" s="179"/>
      <c r="BY78" s="180"/>
    </row>
    <row r="79" spans="2:78" ht="17.25" customHeight="1" thickBot="1">
      <c r="B79" s="174"/>
      <c r="C79" s="175"/>
      <c r="D79" s="176"/>
      <c r="E79" s="175"/>
      <c r="F79" s="177"/>
      <c r="G79" s="177"/>
      <c r="H79" s="178"/>
      <c r="I79" s="175"/>
      <c r="J79" s="179"/>
      <c r="K79" s="179"/>
      <c r="L79" s="180"/>
      <c r="O79" s="174"/>
      <c r="U79" s="178"/>
      <c r="V79" s="175"/>
      <c r="W79" s="179"/>
      <c r="X79" s="179"/>
      <c r="Y79" s="180"/>
      <c r="AB79" s="174"/>
      <c r="AJ79"/>
      <c r="AK79"/>
      <c r="AL79" s="180"/>
      <c r="AO79" s="174"/>
      <c r="AU79" s="178"/>
      <c r="AV79" s="175"/>
      <c r="AW79" s="179"/>
      <c r="AX79" s="179"/>
      <c r="AY79" s="180"/>
      <c r="BB79" s="174"/>
      <c r="BH79" s="178"/>
      <c r="BI79" s="175"/>
      <c r="BJ79" s="179"/>
      <c r="BK79" s="179"/>
      <c r="BL79" s="180"/>
      <c r="BO79" s="174"/>
      <c r="BU79" s="178"/>
      <c r="BV79" s="175"/>
      <c r="BW79" s="179"/>
      <c r="BX79" s="179"/>
      <c r="BY79" s="180"/>
    </row>
    <row r="80" spans="2:78" ht="17.25" customHeight="1" thickBot="1">
      <c r="B80" s="102"/>
      <c r="H80" s="321" t="s">
        <v>48</v>
      </c>
      <c r="I80" s="322"/>
      <c r="J80" s="323"/>
      <c r="K80" s="189" t="s">
        <v>128</v>
      </c>
      <c r="L80" s="180"/>
      <c r="O80" s="174"/>
      <c r="U80" s="321" t="s">
        <v>48</v>
      </c>
      <c r="V80" s="322"/>
      <c r="W80" s="323"/>
      <c r="X80" s="189" t="s">
        <v>128</v>
      </c>
      <c r="Y80" s="180"/>
      <c r="AB80" s="174"/>
      <c r="AH80" s="321" t="s">
        <v>48</v>
      </c>
      <c r="AI80" s="322"/>
      <c r="AJ80" s="323"/>
      <c r="AK80" s="189" t="s">
        <v>128</v>
      </c>
      <c r="AL80" s="180"/>
      <c r="AO80" s="174"/>
      <c r="AU80" s="321" t="s">
        <v>48</v>
      </c>
      <c r="AV80" s="322"/>
      <c r="AW80" s="323"/>
      <c r="AX80" s="189" t="s">
        <v>128</v>
      </c>
      <c r="AY80" s="180"/>
      <c r="BB80" s="174"/>
      <c r="BH80" s="321" t="s">
        <v>48</v>
      </c>
      <c r="BI80" s="322"/>
      <c r="BJ80" s="323"/>
      <c r="BK80" s="189" t="s">
        <v>128</v>
      </c>
      <c r="BL80" s="180"/>
      <c r="BO80" s="174"/>
      <c r="BU80" s="321" t="s">
        <v>48</v>
      </c>
      <c r="BV80" s="322"/>
      <c r="BW80" s="323"/>
      <c r="BX80" s="189" t="s">
        <v>128</v>
      </c>
      <c r="BY80" s="180"/>
    </row>
    <row r="81" spans="2:77" ht="16.5" customHeight="1">
      <c r="B81" s="102"/>
      <c r="H81" s="319" t="s">
        <v>129</v>
      </c>
      <c r="I81" s="320"/>
      <c r="J81" s="190" t="s">
        <v>130</v>
      </c>
      <c r="K81" s="191">
        <v>0.2</v>
      </c>
      <c r="L81" s="214" t="s">
        <v>17</v>
      </c>
      <c r="O81" s="174"/>
      <c r="U81" s="319" t="s">
        <v>129</v>
      </c>
      <c r="V81" s="320"/>
      <c r="W81" s="190" t="s">
        <v>130</v>
      </c>
      <c r="X81" s="191">
        <v>0.2</v>
      </c>
      <c r="Y81" s="214" t="s">
        <v>17</v>
      </c>
      <c r="AB81" s="174"/>
      <c r="AH81" s="319" t="s">
        <v>129</v>
      </c>
      <c r="AI81" s="320"/>
      <c r="AJ81" s="190" t="s">
        <v>130</v>
      </c>
      <c r="AK81" s="191">
        <v>0.2</v>
      </c>
      <c r="AL81" s="214" t="s">
        <v>17</v>
      </c>
      <c r="AO81" s="174"/>
      <c r="AU81" s="319" t="s">
        <v>129</v>
      </c>
      <c r="AV81" s="320"/>
      <c r="AW81" s="190" t="s">
        <v>130</v>
      </c>
      <c r="AX81" s="191">
        <v>0.2</v>
      </c>
      <c r="AY81" s="214" t="s">
        <v>17</v>
      </c>
      <c r="BB81" s="174"/>
      <c r="BH81" s="319" t="s">
        <v>129</v>
      </c>
      <c r="BI81" s="320"/>
      <c r="BJ81" s="190" t="s">
        <v>130</v>
      </c>
      <c r="BK81" s="191">
        <v>0.2</v>
      </c>
      <c r="BL81" s="214" t="s">
        <v>17</v>
      </c>
      <c r="BO81" s="174"/>
      <c r="BU81" s="319" t="s">
        <v>129</v>
      </c>
      <c r="BV81" s="320"/>
      <c r="BW81" s="190" t="s">
        <v>130</v>
      </c>
      <c r="BX81" s="191">
        <v>0.22</v>
      </c>
      <c r="BY81" s="214" t="s">
        <v>17</v>
      </c>
    </row>
    <row r="82" spans="2:77" ht="16.5" customHeight="1">
      <c r="B82" s="102"/>
      <c r="H82" s="317" t="s">
        <v>131</v>
      </c>
      <c r="I82" s="318"/>
      <c r="J82" s="192" t="s">
        <v>132</v>
      </c>
      <c r="K82" s="193">
        <v>0.05</v>
      </c>
      <c r="L82" s="214" t="s">
        <v>17</v>
      </c>
      <c r="O82" s="174"/>
      <c r="U82" s="317" t="s">
        <v>131</v>
      </c>
      <c r="V82" s="318"/>
      <c r="W82" s="192" t="s">
        <v>132</v>
      </c>
      <c r="X82" s="193">
        <v>0.05</v>
      </c>
      <c r="Y82" s="214" t="s">
        <v>17</v>
      </c>
      <c r="AB82" s="174"/>
      <c r="AH82" s="317" t="s">
        <v>131</v>
      </c>
      <c r="AI82" s="318"/>
      <c r="AJ82" s="192" t="s">
        <v>132</v>
      </c>
      <c r="AK82" s="193">
        <v>0.05</v>
      </c>
      <c r="AL82" s="214" t="s">
        <v>17</v>
      </c>
      <c r="AO82" s="174"/>
      <c r="AU82" s="317" t="s">
        <v>131</v>
      </c>
      <c r="AV82" s="318"/>
      <c r="AW82" s="192" t="s">
        <v>132</v>
      </c>
      <c r="AX82" s="193">
        <v>0.05</v>
      </c>
      <c r="AY82" s="214" t="s">
        <v>17</v>
      </c>
      <c r="BB82" s="174"/>
      <c r="BH82" s="317" t="s">
        <v>131</v>
      </c>
      <c r="BI82" s="318"/>
      <c r="BJ82" s="192" t="s">
        <v>132</v>
      </c>
      <c r="BK82" s="193">
        <v>0.05</v>
      </c>
      <c r="BL82" s="214" t="s">
        <v>17</v>
      </c>
      <c r="BO82" s="174"/>
      <c r="BU82" s="317" t="s">
        <v>131</v>
      </c>
      <c r="BV82" s="318"/>
      <c r="BW82" s="192" t="s">
        <v>132</v>
      </c>
      <c r="BX82" s="193">
        <v>0.04</v>
      </c>
      <c r="BY82" s="214" t="s">
        <v>17</v>
      </c>
    </row>
    <row r="83" spans="2:77" ht="16.5" customHeight="1">
      <c r="B83" s="102"/>
      <c r="H83" s="315" t="s">
        <v>133</v>
      </c>
      <c r="I83" s="316"/>
      <c r="J83" s="192" t="s">
        <v>134</v>
      </c>
      <c r="K83" s="193">
        <v>0.05</v>
      </c>
      <c r="L83" s="214" t="s">
        <v>17</v>
      </c>
      <c r="O83" s="174"/>
      <c r="U83" s="315" t="s">
        <v>133</v>
      </c>
      <c r="V83" s="316"/>
      <c r="W83" s="192" t="s">
        <v>134</v>
      </c>
      <c r="X83" s="193">
        <v>0.05</v>
      </c>
      <c r="Y83" s="214" t="s">
        <v>17</v>
      </c>
      <c r="AB83" s="174"/>
      <c r="AH83" s="315" t="s">
        <v>133</v>
      </c>
      <c r="AI83" s="316"/>
      <c r="AJ83" s="192" t="s">
        <v>134</v>
      </c>
      <c r="AK83" s="193">
        <v>0.05</v>
      </c>
      <c r="AL83" s="214" t="s">
        <v>17</v>
      </c>
      <c r="AO83" s="174"/>
      <c r="AU83" s="315" t="s">
        <v>133</v>
      </c>
      <c r="AV83" s="316"/>
      <c r="AW83" s="192" t="s">
        <v>134</v>
      </c>
      <c r="AX83" s="193">
        <v>0.05</v>
      </c>
      <c r="AY83" s="214" t="s">
        <v>17</v>
      </c>
      <c r="BB83" s="174"/>
      <c r="BH83" s="315" t="s">
        <v>133</v>
      </c>
      <c r="BI83" s="316"/>
      <c r="BJ83" s="192" t="s">
        <v>134</v>
      </c>
      <c r="BK83" s="193">
        <v>0.05</v>
      </c>
      <c r="BL83" s="214" t="s">
        <v>17</v>
      </c>
      <c r="BO83" s="174"/>
      <c r="BU83" s="315" t="s">
        <v>133</v>
      </c>
      <c r="BV83" s="316"/>
      <c r="BW83" s="192" t="s">
        <v>134</v>
      </c>
      <c r="BX83" s="193">
        <v>0.04</v>
      </c>
      <c r="BY83" s="214" t="s">
        <v>17</v>
      </c>
    </row>
    <row r="84" spans="2:77" ht="16.5" customHeight="1">
      <c r="B84" s="102"/>
      <c r="H84" s="303" t="s">
        <v>135</v>
      </c>
      <c r="I84" s="304"/>
      <c r="J84" s="309" t="s">
        <v>136</v>
      </c>
      <c r="K84" s="312">
        <f>SUM(K81:K83)</f>
        <v>0.3</v>
      </c>
      <c r="L84" s="300" t="s">
        <v>17</v>
      </c>
      <c r="O84" s="174"/>
      <c r="U84" s="303" t="s">
        <v>135</v>
      </c>
      <c r="V84" s="304"/>
      <c r="W84" s="309" t="s">
        <v>136</v>
      </c>
      <c r="X84" s="312">
        <f>SUM(X81:X83)</f>
        <v>0.3</v>
      </c>
      <c r="Y84" s="300" t="s">
        <v>17</v>
      </c>
      <c r="AB84" s="174"/>
      <c r="AH84" s="303" t="s">
        <v>135</v>
      </c>
      <c r="AI84" s="304"/>
      <c r="AJ84" s="309" t="s">
        <v>136</v>
      </c>
      <c r="AK84" s="312">
        <f>SUM(AK81:AK83)</f>
        <v>0.3</v>
      </c>
      <c r="AL84" s="300" t="s">
        <v>17</v>
      </c>
      <c r="AO84" s="174"/>
      <c r="AU84" s="303" t="s">
        <v>135</v>
      </c>
      <c r="AV84" s="304"/>
      <c r="AW84" s="309" t="s">
        <v>136</v>
      </c>
      <c r="AX84" s="312">
        <f>SUM(AX81:AX83)</f>
        <v>0.3</v>
      </c>
      <c r="AY84" s="300" t="s">
        <v>17</v>
      </c>
      <c r="BB84" s="174"/>
      <c r="BH84" s="303" t="s">
        <v>135</v>
      </c>
      <c r="BI84" s="304"/>
      <c r="BJ84" s="309" t="s">
        <v>136</v>
      </c>
      <c r="BK84" s="312">
        <v>0.3</v>
      </c>
      <c r="BL84" s="300" t="s">
        <v>17</v>
      </c>
      <c r="BO84" s="174"/>
      <c r="BU84" s="303" t="s">
        <v>135</v>
      </c>
      <c r="BV84" s="304"/>
      <c r="BW84" s="309" t="s">
        <v>136</v>
      </c>
      <c r="BX84" s="312">
        <f>SUM(BX81:BX83)</f>
        <v>0.3</v>
      </c>
      <c r="BY84" s="300" t="s">
        <v>17</v>
      </c>
    </row>
    <row r="85" spans="2:77" ht="16.5" customHeight="1">
      <c r="B85" s="102"/>
      <c r="H85" s="305"/>
      <c r="I85" s="306"/>
      <c r="J85" s="310"/>
      <c r="K85" s="313"/>
      <c r="L85" s="301"/>
      <c r="O85" s="174"/>
      <c r="U85" s="305"/>
      <c r="V85" s="306"/>
      <c r="W85" s="310"/>
      <c r="X85" s="313"/>
      <c r="Y85" s="301"/>
      <c r="AB85" s="174"/>
      <c r="AH85" s="305"/>
      <c r="AI85" s="306"/>
      <c r="AJ85" s="310"/>
      <c r="AK85" s="313"/>
      <c r="AL85" s="301"/>
      <c r="AO85" s="174"/>
      <c r="AU85" s="305"/>
      <c r="AV85" s="306"/>
      <c r="AW85" s="310"/>
      <c r="AX85" s="313"/>
      <c r="AY85" s="301"/>
      <c r="BB85" s="174"/>
      <c r="BH85" s="305"/>
      <c r="BI85" s="306"/>
      <c r="BJ85" s="310"/>
      <c r="BK85" s="313"/>
      <c r="BL85" s="301"/>
      <c r="BO85" s="174"/>
      <c r="BU85" s="305"/>
      <c r="BV85" s="306"/>
      <c r="BW85" s="310"/>
      <c r="BX85" s="313"/>
      <c r="BY85" s="301"/>
    </row>
    <row r="86" spans="2:77" ht="16.5" customHeight="1">
      <c r="B86" s="102"/>
      <c r="H86" s="305"/>
      <c r="I86" s="306"/>
      <c r="J86" s="310"/>
      <c r="K86" s="313"/>
      <c r="L86" s="301"/>
      <c r="O86" s="174"/>
      <c r="U86" s="305"/>
      <c r="V86" s="306"/>
      <c r="W86" s="310"/>
      <c r="X86" s="313"/>
      <c r="Y86" s="301"/>
      <c r="AB86" s="174"/>
      <c r="AH86" s="305"/>
      <c r="AI86" s="306"/>
      <c r="AJ86" s="310"/>
      <c r="AK86" s="313"/>
      <c r="AL86" s="301"/>
      <c r="AO86" s="174"/>
      <c r="AU86" s="305"/>
      <c r="AV86" s="306"/>
      <c r="AW86" s="310"/>
      <c r="AX86" s="313"/>
      <c r="AY86" s="301"/>
      <c r="BB86" s="174"/>
      <c r="BH86" s="305"/>
      <c r="BI86" s="306"/>
      <c r="BJ86" s="310"/>
      <c r="BK86" s="313"/>
      <c r="BL86" s="301"/>
      <c r="BO86" s="174"/>
      <c r="BU86" s="305"/>
      <c r="BV86" s="306"/>
      <c r="BW86" s="310"/>
      <c r="BX86" s="313"/>
      <c r="BY86" s="301"/>
    </row>
    <row r="87" spans="2:77" ht="17.25" customHeight="1" thickBot="1">
      <c r="B87" s="102"/>
      <c r="H87" s="307"/>
      <c r="I87" s="308"/>
      <c r="J87" s="311"/>
      <c r="K87" s="314"/>
      <c r="L87" s="302"/>
      <c r="O87" s="174"/>
      <c r="U87" s="307"/>
      <c r="V87" s="308"/>
      <c r="W87" s="311"/>
      <c r="X87" s="314"/>
      <c r="Y87" s="302"/>
      <c r="AB87" s="174"/>
      <c r="AH87" s="307"/>
      <c r="AI87" s="308"/>
      <c r="AJ87" s="311"/>
      <c r="AK87" s="314"/>
      <c r="AL87" s="302"/>
      <c r="AO87" s="174"/>
      <c r="AU87" s="307"/>
      <c r="AV87" s="308"/>
      <c r="AW87" s="311"/>
      <c r="AX87" s="314"/>
      <c r="AY87" s="302"/>
      <c r="BB87" s="174"/>
      <c r="BH87" s="307"/>
      <c r="BI87" s="308"/>
      <c r="BJ87" s="311"/>
      <c r="BK87" s="314"/>
      <c r="BL87" s="302"/>
      <c r="BO87" s="174"/>
      <c r="BU87" s="307"/>
      <c r="BV87" s="308"/>
      <c r="BW87" s="311"/>
      <c r="BX87" s="314"/>
      <c r="BY87" s="302"/>
    </row>
    <row r="88" spans="2:77" ht="17.25" customHeight="1">
      <c r="B88" s="102"/>
      <c r="H88" s="178"/>
      <c r="I88" s="175"/>
      <c r="J88" s="179"/>
      <c r="K88" s="179"/>
      <c r="L88" s="180"/>
      <c r="O88" s="174"/>
      <c r="U88" s="178"/>
      <c r="V88" s="175"/>
      <c r="W88" s="179"/>
      <c r="X88" s="179"/>
      <c r="Y88" s="180"/>
      <c r="AB88" s="174"/>
      <c r="AH88" s="178"/>
      <c r="AI88" s="175"/>
      <c r="AJ88" s="179"/>
      <c r="AK88" s="179"/>
      <c r="AL88" s="180"/>
      <c r="AO88" s="174"/>
      <c r="AU88" s="178"/>
      <c r="AV88" s="175"/>
      <c r="AW88" s="179"/>
      <c r="AX88" s="179"/>
      <c r="AY88" s="180"/>
      <c r="BB88" s="174"/>
      <c r="BH88" s="178"/>
      <c r="BI88" s="175"/>
      <c r="BJ88" s="179"/>
      <c r="BK88" s="179"/>
      <c r="BL88" s="180"/>
      <c r="BO88" s="174"/>
      <c r="BU88" s="178"/>
      <c r="BV88" s="175"/>
      <c r="BW88" s="179"/>
      <c r="BX88" s="179"/>
      <c r="BY88" s="180"/>
    </row>
    <row r="89" spans="2:77" ht="33" customHeight="1" thickBot="1">
      <c r="B89" s="194"/>
      <c r="C89" s="106"/>
      <c r="D89" s="106"/>
      <c r="E89" s="106"/>
      <c r="F89" s="106"/>
      <c r="G89" s="106"/>
      <c r="H89" s="195"/>
      <c r="I89" s="105"/>
      <c r="J89" s="108"/>
      <c r="K89" s="108"/>
      <c r="L89" s="196"/>
      <c r="O89" s="103"/>
      <c r="P89" s="106"/>
      <c r="Q89" s="106"/>
      <c r="R89" s="106"/>
      <c r="S89" s="106"/>
      <c r="T89" s="106"/>
      <c r="U89" s="195"/>
      <c r="V89" s="105"/>
      <c r="W89" s="108"/>
      <c r="X89" s="108"/>
      <c r="Y89" s="196"/>
      <c r="AB89" s="103"/>
      <c r="AC89" s="106"/>
      <c r="AD89" s="106"/>
      <c r="AE89" s="106"/>
      <c r="AF89" s="106"/>
      <c r="AG89" s="106"/>
      <c r="AH89" s="195"/>
      <c r="AI89" s="105"/>
      <c r="AJ89" s="108"/>
      <c r="AK89" s="108"/>
      <c r="AL89" s="196"/>
      <c r="AO89" s="103"/>
      <c r="AP89" s="106"/>
      <c r="AQ89" s="106"/>
      <c r="AR89" s="106"/>
      <c r="AS89" s="106"/>
      <c r="AT89" s="106"/>
      <c r="AU89" s="195"/>
      <c r="AV89" s="105"/>
      <c r="AW89" s="108"/>
      <c r="AX89" s="108"/>
      <c r="AY89" s="196"/>
      <c r="BB89" s="103"/>
      <c r="BC89" s="106"/>
      <c r="BD89" s="106"/>
      <c r="BE89" s="106"/>
      <c r="BF89" s="106"/>
      <c r="BG89" s="106"/>
      <c r="BH89" s="195"/>
      <c r="BI89" s="105"/>
      <c r="BJ89" s="108"/>
      <c r="BK89" s="108"/>
      <c r="BL89" s="196"/>
      <c r="BO89" s="103"/>
      <c r="BP89" s="106"/>
      <c r="BQ89" s="106"/>
      <c r="BR89" s="106"/>
      <c r="BS89" s="106"/>
      <c r="BT89" s="106"/>
      <c r="BU89" s="195"/>
      <c r="BV89" s="105"/>
      <c r="BW89" s="108"/>
      <c r="BX89" s="108"/>
      <c r="BY89" s="196"/>
    </row>
  </sheetData>
  <mergeCells count="816">
    <mergeCell ref="BO2:BY2"/>
    <mergeCell ref="B4:L4"/>
    <mergeCell ref="O4:Y4"/>
    <mergeCell ref="AB4:AL4"/>
    <mergeCell ref="AO4:AY4"/>
    <mergeCell ref="BB4:BL4"/>
    <mergeCell ref="BO4:BY4"/>
    <mergeCell ref="B2:L2"/>
    <mergeCell ref="O2:Y2"/>
    <mergeCell ref="AB2:AL2"/>
    <mergeCell ref="AO2:AY2"/>
    <mergeCell ref="BB2:BL2"/>
    <mergeCell ref="B8:L8"/>
    <mergeCell ref="O8:Y8"/>
    <mergeCell ref="AB8:AL8"/>
    <mergeCell ref="AO8:AY8"/>
    <mergeCell ref="BB8:BL8"/>
    <mergeCell ref="BO8:BY8"/>
    <mergeCell ref="BO5:BY5"/>
    <mergeCell ref="B6:L6"/>
    <mergeCell ref="O6:Y6"/>
    <mergeCell ref="AB6:AL6"/>
    <mergeCell ref="AO6:AY6"/>
    <mergeCell ref="BB6:BL6"/>
    <mergeCell ref="BO6:BY6"/>
    <mergeCell ref="B5:L5"/>
    <mergeCell ref="O5:Y5"/>
    <mergeCell ref="AB5:AL5"/>
    <mergeCell ref="AO5:AY5"/>
    <mergeCell ref="BB5:BL5"/>
    <mergeCell ref="B11:L11"/>
    <mergeCell ref="O11:Y11"/>
    <mergeCell ref="AB11:AL11"/>
    <mergeCell ref="AO11:AY11"/>
    <mergeCell ref="BB11:BL11"/>
    <mergeCell ref="BO11:BY11"/>
    <mergeCell ref="B9:L9"/>
    <mergeCell ref="O9:Y9"/>
    <mergeCell ref="AB9:AL9"/>
    <mergeCell ref="AO9:AY9"/>
    <mergeCell ref="BB9:BL9"/>
    <mergeCell ref="BO9:BY9"/>
    <mergeCell ref="BS12:BT12"/>
    <mergeCell ref="BV12:BW12"/>
    <mergeCell ref="BX12:BY12"/>
    <mergeCell ref="AO12:AR12"/>
    <mergeCell ref="AS12:AT12"/>
    <mergeCell ref="AV12:AW12"/>
    <mergeCell ref="AX12:AY12"/>
    <mergeCell ref="BB12:BE12"/>
    <mergeCell ref="BF12:BG12"/>
    <mergeCell ref="B13:E13"/>
    <mergeCell ref="F13:G13"/>
    <mergeCell ref="I13:J13"/>
    <mergeCell ref="K13:L13"/>
    <mergeCell ref="O13:R13"/>
    <mergeCell ref="S13:T13"/>
    <mergeCell ref="BI12:BJ12"/>
    <mergeCell ref="BK12:BL12"/>
    <mergeCell ref="BO12:BR12"/>
    <mergeCell ref="V12:W12"/>
    <mergeCell ref="X12:Y12"/>
    <mergeCell ref="AB12:AE12"/>
    <mergeCell ref="AF12:AG12"/>
    <mergeCell ref="AI12:AJ12"/>
    <mergeCell ref="AK12:AL12"/>
    <mergeCell ref="B12:E12"/>
    <mergeCell ref="F12:G12"/>
    <mergeCell ref="I12:J12"/>
    <mergeCell ref="K12:L12"/>
    <mergeCell ref="O12:R12"/>
    <mergeCell ref="S12:T12"/>
    <mergeCell ref="B14:L14"/>
    <mergeCell ref="O14:Y14"/>
    <mergeCell ref="AB14:AL14"/>
    <mergeCell ref="AO14:AY14"/>
    <mergeCell ref="BB14:BL14"/>
    <mergeCell ref="BO14:BY14"/>
    <mergeCell ref="BI13:BJ13"/>
    <mergeCell ref="BK13:BL13"/>
    <mergeCell ref="BO13:BR13"/>
    <mergeCell ref="BS13:BT13"/>
    <mergeCell ref="BV13:BW13"/>
    <mergeCell ref="BX13:BY13"/>
    <mergeCell ref="AO13:AR13"/>
    <mergeCell ref="AS13:AT13"/>
    <mergeCell ref="AV13:AW13"/>
    <mergeCell ref="AX13:AY13"/>
    <mergeCell ref="BB13:BE13"/>
    <mergeCell ref="BF13:BG13"/>
    <mergeCell ref="V13:W13"/>
    <mergeCell ref="X13:Y13"/>
    <mergeCell ref="AB13:AE13"/>
    <mergeCell ref="AF13:AG13"/>
    <mergeCell ref="AI13:AJ13"/>
    <mergeCell ref="AK13:AL13"/>
    <mergeCell ref="J15:J17"/>
    <mergeCell ref="K15:L17"/>
    <mergeCell ref="O15:O17"/>
    <mergeCell ref="P15:P17"/>
    <mergeCell ref="Q15:R15"/>
    <mergeCell ref="S15:T17"/>
    <mergeCell ref="Q16:Q17"/>
    <mergeCell ref="R16:R17"/>
    <mergeCell ref="B15:B17"/>
    <mergeCell ref="C15:C17"/>
    <mergeCell ref="D15:E15"/>
    <mergeCell ref="F15:G17"/>
    <mergeCell ref="H15:H17"/>
    <mergeCell ref="I15:I17"/>
    <mergeCell ref="D16:D17"/>
    <mergeCell ref="E16:E17"/>
    <mergeCell ref="AD15:AE15"/>
    <mergeCell ref="AF15:AG17"/>
    <mergeCell ref="AH15:AH17"/>
    <mergeCell ref="AI15:AI17"/>
    <mergeCell ref="AJ15:AJ17"/>
    <mergeCell ref="AK15:AL17"/>
    <mergeCell ref="AD16:AD17"/>
    <mergeCell ref="AE16:AE17"/>
    <mergeCell ref="U15:U17"/>
    <mergeCell ref="V15:V17"/>
    <mergeCell ref="W15:W17"/>
    <mergeCell ref="X15:Y17"/>
    <mergeCell ref="AB15:AB17"/>
    <mergeCell ref="AC15:AC17"/>
    <mergeCell ref="BD15:BE15"/>
    <mergeCell ref="BF15:BG17"/>
    <mergeCell ref="BD16:BD17"/>
    <mergeCell ref="BE16:BE17"/>
    <mergeCell ref="AO15:AO17"/>
    <mergeCell ref="AP15:AP17"/>
    <mergeCell ref="AQ15:AR15"/>
    <mergeCell ref="AS15:AT17"/>
    <mergeCell ref="AU15:AU17"/>
    <mergeCell ref="AV15:AV17"/>
    <mergeCell ref="AQ16:AQ17"/>
    <mergeCell ref="AR16:AR17"/>
    <mergeCell ref="B18:L18"/>
    <mergeCell ref="O18:Y18"/>
    <mergeCell ref="AB18:AL18"/>
    <mergeCell ref="AO18:AY18"/>
    <mergeCell ref="BB18:BL18"/>
    <mergeCell ref="BO18:BY18"/>
    <mergeCell ref="BQ15:BR15"/>
    <mergeCell ref="BS15:BT17"/>
    <mergeCell ref="BU15:BU17"/>
    <mergeCell ref="BV15:BV17"/>
    <mergeCell ref="BW15:BW17"/>
    <mergeCell ref="BX15:BY17"/>
    <mergeCell ref="BQ16:BQ17"/>
    <mergeCell ref="BR16:BR17"/>
    <mergeCell ref="BH15:BH17"/>
    <mergeCell ref="BI15:BI17"/>
    <mergeCell ref="BJ15:BJ17"/>
    <mergeCell ref="BK15:BL17"/>
    <mergeCell ref="BO15:BO17"/>
    <mergeCell ref="BP15:BP17"/>
    <mergeCell ref="AW15:AW17"/>
    <mergeCell ref="AX15:AY17"/>
    <mergeCell ref="BB15:BB17"/>
    <mergeCell ref="BC15:BC17"/>
    <mergeCell ref="AS19:AT19"/>
    <mergeCell ref="AX19:AY19"/>
    <mergeCell ref="BF19:BG19"/>
    <mergeCell ref="BK19:BL19"/>
    <mergeCell ref="BS19:BT19"/>
    <mergeCell ref="BX19:BY19"/>
    <mergeCell ref="F19:G19"/>
    <mergeCell ref="K19:L19"/>
    <mergeCell ref="S19:T19"/>
    <mergeCell ref="X19:Y19"/>
    <mergeCell ref="AF19:AG19"/>
    <mergeCell ref="AK19:AL19"/>
    <mergeCell ref="AS20:AT20"/>
    <mergeCell ref="AX20:AY20"/>
    <mergeCell ref="BF20:BG20"/>
    <mergeCell ref="BK20:BL20"/>
    <mergeCell ref="BS20:BT20"/>
    <mergeCell ref="BX20:BY20"/>
    <mergeCell ref="F20:G20"/>
    <mergeCell ref="K20:L20"/>
    <mergeCell ref="S20:T20"/>
    <mergeCell ref="X20:Y20"/>
    <mergeCell ref="AF20:AG20"/>
    <mergeCell ref="AK20:AL20"/>
    <mergeCell ref="AS21:AT21"/>
    <mergeCell ref="AX21:AY21"/>
    <mergeCell ref="BF21:BG21"/>
    <mergeCell ref="BK21:BL21"/>
    <mergeCell ref="BS21:BT21"/>
    <mergeCell ref="BX21:BY21"/>
    <mergeCell ref="F21:G21"/>
    <mergeCell ref="K21:L21"/>
    <mergeCell ref="S21:T21"/>
    <mergeCell ref="X21:Y21"/>
    <mergeCell ref="AF21:AG21"/>
    <mergeCell ref="AK21:AL21"/>
    <mergeCell ref="AS22:AT22"/>
    <mergeCell ref="AX22:AY22"/>
    <mergeCell ref="BF22:BG22"/>
    <mergeCell ref="BK22:BL22"/>
    <mergeCell ref="BS22:BT22"/>
    <mergeCell ref="BX22:BY22"/>
    <mergeCell ref="F22:G22"/>
    <mergeCell ref="K22:L22"/>
    <mergeCell ref="S22:T22"/>
    <mergeCell ref="X22:Y22"/>
    <mergeCell ref="AF22:AG22"/>
    <mergeCell ref="AK22:AL22"/>
    <mergeCell ref="AS23:AT23"/>
    <mergeCell ref="AX23:AY23"/>
    <mergeCell ref="BF23:BG23"/>
    <mergeCell ref="BK23:BL23"/>
    <mergeCell ref="BS23:BT23"/>
    <mergeCell ref="BX23:BY23"/>
    <mergeCell ref="F23:G23"/>
    <mergeCell ref="K23:L23"/>
    <mergeCell ref="S23:T23"/>
    <mergeCell ref="X23:Y23"/>
    <mergeCell ref="AF23:AG23"/>
    <mergeCell ref="AK23:AL23"/>
    <mergeCell ref="B25:L25"/>
    <mergeCell ref="O25:Y25"/>
    <mergeCell ref="AB25:AL25"/>
    <mergeCell ref="AO25:AY25"/>
    <mergeCell ref="BB25:BL25"/>
    <mergeCell ref="BO25:BY25"/>
    <mergeCell ref="AO24:AW24"/>
    <mergeCell ref="AX24:AY24"/>
    <mergeCell ref="BB24:BJ24"/>
    <mergeCell ref="BK24:BL24"/>
    <mergeCell ref="BO24:BW24"/>
    <mergeCell ref="BX24:BY24"/>
    <mergeCell ref="B24:J24"/>
    <mergeCell ref="K24:L24"/>
    <mergeCell ref="O24:W24"/>
    <mergeCell ref="X24:Y24"/>
    <mergeCell ref="AB24:AJ24"/>
    <mergeCell ref="AK24:AL24"/>
    <mergeCell ref="AO26:AP26"/>
    <mergeCell ref="AR26:AY26"/>
    <mergeCell ref="BB26:BC26"/>
    <mergeCell ref="BE26:BL26"/>
    <mergeCell ref="BO26:BP26"/>
    <mergeCell ref="BR26:BY26"/>
    <mergeCell ref="B26:C26"/>
    <mergeCell ref="E26:L26"/>
    <mergeCell ref="O26:P26"/>
    <mergeCell ref="R26:Y26"/>
    <mergeCell ref="AB26:AC26"/>
    <mergeCell ref="AE26:AL26"/>
    <mergeCell ref="AS27:AT27"/>
    <mergeCell ref="AX27:AY27"/>
    <mergeCell ref="BF27:BG27"/>
    <mergeCell ref="BK27:BL27"/>
    <mergeCell ref="BS27:BT27"/>
    <mergeCell ref="BX27:BY27"/>
    <mergeCell ref="F27:G27"/>
    <mergeCell ref="K27:L27"/>
    <mergeCell ref="S27:T27"/>
    <mergeCell ref="X27:Y27"/>
    <mergeCell ref="AF27:AG27"/>
    <mergeCell ref="AK27:AL27"/>
    <mergeCell ref="AS28:AT28"/>
    <mergeCell ref="AX28:AY28"/>
    <mergeCell ref="BF28:BG28"/>
    <mergeCell ref="BK28:BL28"/>
    <mergeCell ref="BS28:BT28"/>
    <mergeCell ref="BX28:BY28"/>
    <mergeCell ref="F28:G28"/>
    <mergeCell ref="K28:L28"/>
    <mergeCell ref="S28:T28"/>
    <mergeCell ref="X28:Y28"/>
    <mergeCell ref="AF28:AG28"/>
    <mergeCell ref="AK28:AL28"/>
    <mergeCell ref="AS29:AT29"/>
    <mergeCell ref="AX29:AY29"/>
    <mergeCell ref="BF29:BG29"/>
    <mergeCell ref="BK29:BL29"/>
    <mergeCell ref="BS29:BT29"/>
    <mergeCell ref="BX29:BY29"/>
    <mergeCell ref="F29:G29"/>
    <mergeCell ref="K29:L29"/>
    <mergeCell ref="S29:T29"/>
    <mergeCell ref="X29:Y29"/>
    <mergeCell ref="AF29:AG29"/>
    <mergeCell ref="AK29:AL29"/>
    <mergeCell ref="AS30:AT30"/>
    <mergeCell ref="AX30:AY30"/>
    <mergeCell ref="BF30:BG30"/>
    <mergeCell ref="BK30:BL30"/>
    <mergeCell ref="BS30:BT30"/>
    <mergeCell ref="BX30:BY30"/>
    <mergeCell ref="F30:G30"/>
    <mergeCell ref="K30:L30"/>
    <mergeCell ref="S30:T30"/>
    <mergeCell ref="X30:Y30"/>
    <mergeCell ref="AF30:AG30"/>
    <mergeCell ref="AK30:AL30"/>
    <mergeCell ref="AS31:AT31"/>
    <mergeCell ref="AX31:AY31"/>
    <mergeCell ref="BF31:BG31"/>
    <mergeCell ref="BK31:BL31"/>
    <mergeCell ref="BS31:BT31"/>
    <mergeCell ref="BX31:BY31"/>
    <mergeCell ref="F31:G31"/>
    <mergeCell ref="K31:L31"/>
    <mergeCell ref="S31:T31"/>
    <mergeCell ref="X31:Y31"/>
    <mergeCell ref="AF31:AG31"/>
    <mergeCell ref="AK31:AL31"/>
    <mergeCell ref="AS32:AT32"/>
    <mergeCell ref="AX32:AY32"/>
    <mergeCell ref="BF32:BG32"/>
    <mergeCell ref="BK32:BL32"/>
    <mergeCell ref="BS32:BT32"/>
    <mergeCell ref="BX32:BY32"/>
    <mergeCell ref="F32:G32"/>
    <mergeCell ref="K32:L32"/>
    <mergeCell ref="S32:T32"/>
    <mergeCell ref="X32:Y32"/>
    <mergeCell ref="AF32:AG32"/>
    <mergeCell ref="AK32:AL32"/>
    <mergeCell ref="B34:L34"/>
    <mergeCell ref="O34:Y34"/>
    <mergeCell ref="AB34:AL34"/>
    <mergeCell ref="AO34:AY34"/>
    <mergeCell ref="BB34:BL34"/>
    <mergeCell ref="BO34:BY34"/>
    <mergeCell ref="AO33:AW33"/>
    <mergeCell ref="AX33:AY33"/>
    <mergeCell ref="BB33:BJ33"/>
    <mergeCell ref="BK33:BL33"/>
    <mergeCell ref="BO33:BW33"/>
    <mergeCell ref="BX33:BY33"/>
    <mergeCell ref="B33:J33"/>
    <mergeCell ref="K33:L33"/>
    <mergeCell ref="O33:W33"/>
    <mergeCell ref="X33:Y33"/>
    <mergeCell ref="AB33:AJ33"/>
    <mergeCell ref="AK33:AL33"/>
    <mergeCell ref="AO35:AP35"/>
    <mergeCell ref="AR35:AY35"/>
    <mergeCell ref="BB35:BC35"/>
    <mergeCell ref="BE35:BL35"/>
    <mergeCell ref="BO35:BP35"/>
    <mergeCell ref="BR35:BY35"/>
    <mergeCell ref="B35:C35"/>
    <mergeCell ref="E35:L35"/>
    <mergeCell ref="O35:P35"/>
    <mergeCell ref="R35:Y35"/>
    <mergeCell ref="AB35:AC35"/>
    <mergeCell ref="AE35:AL35"/>
    <mergeCell ref="AS36:AT36"/>
    <mergeCell ref="AX36:AY36"/>
    <mergeCell ref="BF36:BG36"/>
    <mergeCell ref="BK36:BL36"/>
    <mergeCell ref="BS36:BT36"/>
    <mergeCell ref="BX36:BY36"/>
    <mergeCell ref="F36:G36"/>
    <mergeCell ref="K36:L36"/>
    <mergeCell ref="S36:T36"/>
    <mergeCell ref="X36:Y36"/>
    <mergeCell ref="AF36:AG36"/>
    <mergeCell ref="AK36:AL36"/>
    <mergeCell ref="AS37:AT37"/>
    <mergeCell ref="AX37:AY37"/>
    <mergeCell ref="BF37:BG37"/>
    <mergeCell ref="BK37:BL37"/>
    <mergeCell ref="BS37:BT37"/>
    <mergeCell ref="BX37:BY37"/>
    <mergeCell ref="F37:G37"/>
    <mergeCell ref="K37:L37"/>
    <mergeCell ref="S37:T37"/>
    <mergeCell ref="X37:Y37"/>
    <mergeCell ref="AF37:AG37"/>
    <mergeCell ref="AK37:AL37"/>
    <mergeCell ref="AS38:AT38"/>
    <mergeCell ref="AX38:AY38"/>
    <mergeCell ref="BF38:BG38"/>
    <mergeCell ref="BK38:BL38"/>
    <mergeCell ref="BS38:BT38"/>
    <mergeCell ref="BX38:BY38"/>
    <mergeCell ref="F38:G38"/>
    <mergeCell ref="K38:L38"/>
    <mergeCell ref="S38:T38"/>
    <mergeCell ref="X38:Y38"/>
    <mergeCell ref="AF38:AG38"/>
    <mergeCell ref="AK38:AL38"/>
    <mergeCell ref="AS39:AT39"/>
    <mergeCell ref="AX39:AY39"/>
    <mergeCell ref="BF39:BG39"/>
    <mergeCell ref="BK39:BL39"/>
    <mergeCell ref="BS39:BT39"/>
    <mergeCell ref="BX39:BY39"/>
    <mergeCell ref="F39:G39"/>
    <mergeCell ref="K39:L39"/>
    <mergeCell ref="S39:T39"/>
    <mergeCell ref="X39:Y39"/>
    <mergeCell ref="AF39:AG39"/>
    <mergeCell ref="AK39:AL39"/>
    <mergeCell ref="BX41:BY41"/>
    <mergeCell ref="B41:J41"/>
    <mergeCell ref="K41:L41"/>
    <mergeCell ref="O41:W41"/>
    <mergeCell ref="X41:Y41"/>
    <mergeCell ref="AB41:AJ41"/>
    <mergeCell ref="AK41:AL41"/>
    <mergeCell ref="AS40:AT40"/>
    <mergeCell ref="AX40:AY40"/>
    <mergeCell ref="BF40:BG40"/>
    <mergeCell ref="BK40:BL40"/>
    <mergeCell ref="BS40:BT40"/>
    <mergeCell ref="BX40:BY40"/>
    <mergeCell ref="F40:G40"/>
    <mergeCell ref="K40:L40"/>
    <mergeCell ref="S40:T40"/>
    <mergeCell ref="X40:Y40"/>
    <mergeCell ref="AF40:AG40"/>
    <mergeCell ref="AK40:AL40"/>
    <mergeCell ref="B42:D42"/>
    <mergeCell ref="O42:Q42"/>
    <mergeCell ref="AB42:AD42"/>
    <mergeCell ref="AO42:AQ42"/>
    <mergeCell ref="BB42:BD42"/>
    <mergeCell ref="BO42:BQ42"/>
    <mergeCell ref="AO41:AW41"/>
    <mergeCell ref="AX41:AY41"/>
    <mergeCell ref="BB41:BJ41"/>
    <mergeCell ref="BK41:BL41"/>
    <mergeCell ref="BO41:BW41"/>
    <mergeCell ref="AO43:AP43"/>
    <mergeCell ref="AR43:AY43"/>
    <mergeCell ref="BB43:BC43"/>
    <mergeCell ref="BE43:BL43"/>
    <mergeCell ref="BO43:BP43"/>
    <mergeCell ref="BR43:BY43"/>
    <mergeCell ref="B43:C43"/>
    <mergeCell ref="E43:L43"/>
    <mergeCell ref="O43:P43"/>
    <mergeCell ref="R43:Y43"/>
    <mergeCell ref="AB43:AC43"/>
    <mergeCell ref="AE43:AL43"/>
    <mergeCell ref="AS44:AT44"/>
    <mergeCell ref="AX44:AY44"/>
    <mergeCell ref="BF44:BG44"/>
    <mergeCell ref="BK44:BL44"/>
    <mergeCell ref="BS44:BT44"/>
    <mergeCell ref="BX44:BY44"/>
    <mergeCell ref="F44:G44"/>
    <mergeCell ref="K44:L44"/>
    <mergeCell ref="S44:T44"/>
    <mergeCell ref="X44:Y44"/>
    <mergeCell ref="AF44:AG44"/>
    <mergeCell ref="AK44:AL44"/>
    <mergeCell ref="AS45:AT45"/>
    <mergeCell ref="AX45:AY45"/>
    <mergeCell ref="BF45:BG45"/>
    <mergeCell ref="BK45:BL45"/>
    <mergeCell ref="BS45:BT45"/>
    <mergeCell ref="BX45:BY45"/>
    <mergeCell ref="F45:G45"/>
    <mergeCell ref="K45:L45"/>
    <mergeCell ref="S45:T45"/>
    <mergeCell ref="X45:Y45"/>
    <mergeCell ref="AF45:AG45"/>
    <mergeCell ref="AK45:AL45"/>
    <mergeCell ref="AS46:AT46"/>
    <mergeCell ref="AX46:AY46"/>
    <mergeCell ref="BF46:BG46"/>
    <mergeCell ref="BK46:BL46"/>
    <mergeCell ref="BS46:BT46"/>
    <mergeCell ref="BX46:BY46"/>
    <mergeCell ref="F46:G46"/>
    <mergeCell ref="K46:L46"/>
    <mergeCell ref="S46:T46"/>
    <mergeCell ref="X46:Y46"/>
    <mergeCell ref="AF46:AG46"/>
    <mergeCell ref="AK46:AL46"/>
    <mergeCell ref="AS47:AT47"/>
    <mergeCell ref="AX47:AY47"/>
    <mergeCell ref="BF47:BG47"/>
    <mergeCell ref="BK47:BL47"/>
    <mergeCell ref="BS47:BT47"/>
    <mergeCell ref="BX47:BY47"/>
    <mergeCell ref="F47:G47"/>
    <mergeCell ref="K47:L47"/>
    <mergeCell ref="S47:T47"/>
    <mergeCell ref="X47:Y47"/>
    <mergeCell ref="AF47:AG47"/>
    <mergeCell ref="AK47:AL47"/>
    <mergeCell ref="AS48:AT48"/>
    <mergeCell ref="AX48:AY48"/>
    <mergeCell ref="BF48:BG48"/>
    <mergeCell ref="BK48:BL48"/>
    <mergeCell ref="BS48:BT48"/>
    <mergeCell ref="BX48:BY48"/>
    <mergeCell ref="F48:G48"/>
    <mergeCell ref="K48:L48"/>
    <mergeCell ref="S48:T48"/>
    <mergeCell ref="X48:Y48"/>
    <mergeCell ref="AF48:AG48"/>
    <mergeCell ref="AK48:AL48"/>
    <mergeCell ref="AS49:AT49"/>
    <mergeCell ref="AX49:AY49"/>
    <mergeCell ref="BF49:BG49"/>
    <mergeCell ref="BK49:BL49"/>
    <mergeCell ref="BS49:BT49"/>
    <mergeCell ref="BX49:BY49"/>
    <mergeCell ref="F49:G49"/>
    <mergeCell ref="K49:L49"/>
    <mergeCell ref="S49:T49"/>
    <mergeCell ref="X49:Y49"/>
    <mergeCell ref="AF49:AG49"/>
    <mergeCell ref="AK49:AL49"/>
    <mergeCell ref="B52:L52"/>
    <mergeCell ref="O52:Y52"/>
    <mergeCell ref="AB52:AL52"/>
    <mergeCell ref="AO52:AY52"/>
    <mergeCell ref="BB52:BL52"/>
    <mergeCell ref="BO52:BY52"/>
    <mergeCell ref="AO50:AW50"/>
    <mergeCell ref="AX50:AY50"/>
    <mergeCell ref="BB50:BJ50"/>
    <mergeCell ref="BK50:BL50"/>
    <mergeCell ref="BO50:BW50"/>
    <mergeCell ref="BX50:BY50"/>
    <mergeCell ref="B50:J50"/>
    <mergeCell ref="K50:L50"/>
    <mergeCell ref="O50:W50"/>
    <mergeCell ref="X50:Y50"/>
    <mergeCell ref="AB50:AJ50"/>
    <mergeCell ref="AK50:AL50"/>
    <mergeCell ref="B54:L54"/>
    <mergeCell ref="O54:Y54"/>
    <mergeCell ref="AB54:AL54"/>
    <mergeCell ref="AO54:AY54"/>
    <mergeCell ref="BB54:BL54"/>
    <mergeCell ref="BO54:BY54"/>
    <mergeCell ref="AS53:AT53"/>
    <mergeCell ref="AX53:AY53"/>
    <mergeCell ref="BF53:BG53"/>
    <mergeCell ref="BK53:BL53"/>
    <mergeCell ref="BS53:BT53"/>
    <mergeCell ref="BX53:BY53"/>
    <mergeCell ref="F53:G53"/>
    <mergeCell ref="K53:L53"/>
    <mergeCell ref="S53:T53"/>
    <mergeCell ref="X53:Y53"/>
    <mergeCell ref="AF53:AG53"/>
    <mergeCell ref="AK53:AL53"/>
    <mergeCell ref="AO55:AW55"/>
    <mergeCell ref="AX55:AY55"/>
    <mergeCell ref="BB55:BJ55"/>
    <mergeCell ref="BK55:BL55"/>
    <mergeCell ref="BO55:BW55"/>
    <mergeCell ref="BX55:BY55"/>
    <mergeCell ref="B55:J55"/>
    <mergeCell ref="K55:L55"/>
    <mergeCell ref="O55:W55"/>
    <mergeCell ref="X55:Y55"/>
    <mergeCell ref="AB55:AJ55"/>
    <mergeCell ref="AK55:AL55"/>
    <mergeCell ref="AO56:AW56"/>
    <mergeCell ref="AX56:AY56"/>
    <mergeCell ref="BB56:BJ56"/>
    <mergeCell ref="BK56:BL56"/>
    <mergeCell ref="BO56:BW56"/>
    <mergeCell ref="BX56:BY56"/>
    <mergeCell ref="B56:J56"/>
    <mergeCell ref="K56:L56"/>
    <mergeCell ref="O56:W56"/>
    <mergeCell ref="X56:Y56"/>
    <mergeCell ref="AB56:AJ56"/>
    <mergeCell ref="AK56:AL56"/>
    <mergeCell ref="AO57:AW57"/>
    <mergeCell ref="AX57:AY57"/>
    <mergeCell ref="BB57:BJ57"/>
    <mergeCell ref="BK57:BL57"/>
    <mergeCell ref="BO57:BW57"/>
    <mergeCell ref="BX57:BY57"/>
    <mergeCell ref="B57:J57"/>
    <mergeCell ref="K57:L57"/>
    <mergeCell ref="O57:W57"/>
    <mergeCell ref="X57:Y57"/>
    <mergeCell ref="AB57:AJ57"/>
    <mergeCell ref="AK57:AL57"/>
    <mergeCell ref="AO58:AW58"/>
    <mergeCell ref="AX58:AY58"/>
    <mergeCell ref="BB58:BJ58"/>
    <mergeCell ref="BK58:BL58"/>
    <mergeCell ref="BO58:BW58"/>
    <mergeCell ref="BX58:BY58"/>
    <mergeCell ref="B58:J58"/>
    <mergeCell ref="K58:L58"/>
    <mergeCell ref="O58:W58"/>
    <mergeCell ref="X58:Y58"/>
    <mergeCell ref="AB58:AJ58"/>
    <mergeCell ref="AK58:AL58"/>
    <mergeCell ref="AO59:AW59"/>
    <mergeCell ref="AX59:AY59"/>
    <mergeCell ref="BB59:BJ59"/>
    <mergeCell ref="BK59:BL59"/>
    <mergeCell ref="BO59:BW59"/>
    <mergeCell ref="BX59:BY59"/>
    <mergeCell ref="B59:J59"/>
    <mergeCell ref="K59:L59"/>
    <mergeCell ref="O59:W59"/>
    <mergeCell ref="X59:Y59"/>
    <mergeCell ref="AB59:AJ59"/>
    <mergeCell ref="AK59:AL59"/>
    <mergeCell ref="B61:L61"/>
    <mergeCell ref="O61:Y61"/>
    <mergeCell ref="AB61:AL61"/>
    <mergeCell ref="AO61:AY61"/>
    <mergeCell ref="BB61:BL61"/>
    <mergeCell ref="BO61:BY61"/>
    <mergeCell ref="AO60:AW60"/>
    <mergeCell ref="AX60:AY60"/>
    <mergeCell ref="BB60:BJ60"/>
    <mergeCell ref="BK60:BL60"/>
    <mergeCell ref="BO60:BW60"/>
    <mergeCell ref="BX60:BY60"/>
    <mergeCell ref="B60:J60"/>
    <mergeCell ref="K60:L60"/>
    <mergeCell ref="O60:W60"/>
    <mergeCell ref="X60:Y60"/>
    <mergeCell ref="AB60:AJ60"/>
    <mergeCell ref="AK60:AL60"/>
    <mergeCell ref="B63:L63"/>
    <mergeCell ref="O63:Y63"/>
    <mergeCell ref="AB63:AL63"/>
    <mergeCell ref="AO63:AY63"/>
    <mergeCell ref="BB63:BL63"/>
    <mergeCell ref="BO63:BY63"/>
    <mergeCell ref="B62:L62"/>
    <mergeCell ref="O62:Y62"/>
    <mergeCell ref="AB62:AL62"/>
    <mergeCell ref="AO62:AY62"/>
    <mergeCell ref="BB62:BL62"/>
    <mergeCell ref="BO62:BY62"/>
    <mergeCell ref="AO64:AP64"/>
    <mergeCell ref="AR64:AY64"/>
    <mergeCell ref="BB64:BC64"/>
    <mergeCell ref="BE64:BL64"/>
    <mergeCell ref="BO64:BP64"/>
    <mergeCell ref="BR64:BY64"/>
    <mergeCell ref="B64:C64"/>
    <mergeCell ref="E64:L64"/>
    <mergeCell ref="O64:P64"/>
    <mergeCell ref="R64:Y64"/>
    <mergeCell ref="AB64:AC64"/>
    <mergeCell ref="AE64:AL64"/>
    <mergeCell ref="AS65:AT65"/>
    <mergeCell ref="AX65:AY65"/>
    <mergeCell ref="BF65:BG65"/>
    <mergeCell ref="BK65:BL65"/>
    <mergeCell ref="BS65:BT65"/>
    <mergeCell ref="BX65:BY65"/>
    <mergeCell ref="F65:G65"/>
    <mergeCell ref="K65:L65"/>
    <mergeCell ref="S65:T65"/>
    <mergeCell ref="X65:Y65"/>
    <mergeCell ref="AF65:AG65"/>
    <mergeCell ref="AK65:AL65"/>
    <mergeCell ref="AS66:AT66"/>
    <mergeCell ref="AX66:AY66"/>
    <mergeCell ref="BF66:BG66"/>
    <mergeCell ref="BK66:BL66"/>
    <mergeCell ref="BS66:BT66"/>
    <mergeCell ref="BX66:BY66"/>
    <mergeCell ref="F66:G66"/>
    <mergeCell ref="K66:L66"/>
    <mergeCell ref="S66:T66"/>
    <mergeCell ref="X66:Y66"/>
    <mergeCell ref="AF66:AG66"/>
    <mergeCell ref="AK66:AL66"/>
    <mergeCell ref="BK67:BL67"/>
    <mergeCell ref="BS67:BT67"/>
    <mergeCell ref="BX67:BY67"/>
    <mergeCell ref="F67:G67"/>
    <mergeCell ref="K67:L67"/>
    <mergeCell ref="S67:T67"/>
    <mergeCell ref="X67:Y67"/>
    <mergeCell ref="AF67:AG67"/>
    <mergeCell ref="AK67:AL67"/>
    <mergeCell ref="B68:J68"/>
    <mergeCell ref="K68:L68"/>
    <mergeCell ref="O68:W68"/>
    <mergeCell ref="X68:Y68"/>
    <mergeCell ref="AB68:AJ68"/>
    <mergeCell ref="AK68:AL68"/>
    <mergeCell ref="AS67:AT67"/>
    <mergeCell ref="AX67:AY67"/>
    <mergeCell ref="BF67:BG67"/>
    <mergeCell ref="K69:L69"/>
    <mergeCell ref="X69:Y69"/>
    <mergeCell ref="AK69:AL69"/>
    <mergeCell ref="AX69:AY69"/>
    <mergeCell ref="BK69:BL69"/>
    <mergeCell ref="BX69:BY69"/>
    <mergeCell ref="AO68:AW68"/>
    <mergeCell ref="AX68:AY68"/>
    <mergeCell ref="BB68:BJ68"/>
    <mergeCell ref="BK68:BL68"/>
    <mergeCell ref="BO68:BW68"/>
    <mergeCell ref="BX68:BY68"/>
    <mergeCell ref="AO70:AW70"/>
    <mergeCell ref="AX70:AY70"/>
    <mergeCell ref="BB70:BJ70"/>
    <mergeCell ref="BK70:BL70"/>
    <mergeCell ref="BO70:BW70"/>
    <mergeCell ref="BX70:BY70"/>
    <mergeCell ref="B70:J70"/>
    <mergeCell ref="K70:L70"/>
    <mergeCell ref="O70:W70"/>
    <mergeCell ref="X70:Y70"/>
    <mergeCell ref="AB70:AJ70"/>
    <mergeCell ref="AK70:AL70"/>
    <mergeCell ref="AO71:AW71"/>
    <mergeCell ref="AX71:AY71"/>
    <mergeCell ref="BB71:BJ71"/>
    <mergeCell ref="BK71:BL71"/>
    <mergeCell ref="BO71:BW71"/>
    <mergeCell ref="BX71:BY71"/>
    <mergeCell ref="B71:J71"/>
    <mergeCell ref="K71:L71"/>
    <mergeCell ref="O71:W71"/>
    <mergeCell ref="X71:Y71"/>
    <mergeCell ref="AB71:AJ71"/>
    <mergeCell ref="AK71:AL71"/>
    <mergeCell ref="AO72:AW72"/>
    <mergeCell ref="AX72:AY72"/>
    <mergeCell ref="BB72:BJ72"/>
    <mergeCell ref="BK72:BL72"/>
    <mergeCell ref="BO72:BW72"/>
    <mergeCell ref="BX72:BY72"/>
    <mergeCell ref="B72:J72"/>
    <mergeCell ref="K72:L72"/>
    <mergeCell ref="O72:W72"/>
    <mergeCell ref="X72:Y72"/>
    <mergeCell ref="AB72:AJ72"/>
    <mergeCell ref="AK72:AL72"/>
    <mergeCell ref="AO74:AW74"/>
    <mergeCell ref="AX74:AY74"/>
    <mergeCell ref="BB74:BJ74"/>
    <mergeCell ref="BK74:BL74"/>
    <mergeCell ref="BO74:BW74"/>
    <mergeCell ref="BX74:BY74"/>
    <mergeCell ref="B74:J74"/>
    <mergeCell ref="K74:L74"/>
    <mergeCell ref="O74:W74"/>
    <mergeCell ref="X74:Y74"/>
    <mergeCell ref="AB74:AJ74"/>
    <mergeCell ref="AK74:AL74"/>
    <mergeCell ref="AO75:AW75"/>
    <mergeCell ref="AX75:AY75"/>
    <mergeCell ref="BB75:BJ75"/>
    <mergeCell ref="BK75:BL75"/>
    <mergeCell ref="BO75:BW75"/>
    <mergeCell ref="BX75:BY75"/>
    <mergeCell ref="B75:J75"/>
    <mergeCell ref="K75:L75"/>
    <mergeCell ref="O75:W75"/>
    <mergeCell ref="X75:Y75"/>
    <mergeCell ref="AB75:AJ75"/>
    <mergeCell ref="AK75:AL75"/>
    <mergeCell ref="H81:I81"/>
    <mergeCell ref="U81:V81"/>
    <mergeCell ref="AH81:AI81"/>
    <mergeCell ref="AU81:AV81"/>
    <mergeCell ref="BH81:BI81"/>
    <mergeCell ref="BU81:BV81"/>
    <mergeCell ref="H80:J80"/>
    <mergeCell ref="U80:W80"/>
    <mergeCell ref="AH80:AJ80"/>
    <mergeCell ref="AU80:AW80"/>
    <mergeCell ref="BH80:BJ80"/>
    <mergeCell ref="BU80:BW80"/>
    <mergeCell ref="AH83:AI83"/>
    <mergeCell ref="AU83:AV83"/>
    <mergeCell ref="BH83:BI83"/>
    <mergeCell ref="BU83:BV83"/>
    <mergeCell ref="H82:I82"/>
    <mergeCell ref="U82:V82"/>
    <mergeCell ref="AH82:AI82"/>
    <mergeCell ref="AU82:AV82"/>
    <mergeCell ref="BH82:BI82"/>
    <mergeCell ref="BU82:BV82"/>
    <mergeCell ref="H84:I87"/>
    <mergeCell ref="J84:J87"/>
    <mergeCell ref="K84:K87"/>
    <mergeCell ref="U84:V87"/>
    <mergeCell ref="W84:W87"/>
    <mergeCell ref="X84:X87"/>
    <mergeCell ref="L84:L87"/>
    <mergeCell ref="H83:I83"/>
    <mergeCell ref="U83:V83"/>
    <mergeCell ref="Y84:Y87"/>
    <mergeCell ref="AL84:AL87"/>
    <mergeCell ref="AY84:AY87"/>
    <mergeCell ref="BL84:BL87"/>
    <mergeCell ref="BY84:BY87"/>
    <mergeCell ref="BH84:BI87"/>
    <mergeCell ref="BJ84:BJ87"/>
    <mergeCell ref="BK84:BK87"/>
    <mergeCell ref="BU84:BV87"/>
    <mergeCell ref="BW84:BW87"/>
    <mergeCell ref="BX84:BX87"/>
    <mergeCell ref="AH84:AI87"/>
    <mergeCell ref="AJ84:AJ87"/>
    <mergeCell ref="AK84:AK87"/>
    <mergeCell ref="AU84:AV87"/>
    <mergeCell ref="AW84:AW87"/>
    <mergeCell ref="AX84:AX8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994F4-AE5E-42F0-8D4C-92403A4B1158}">
  <sheetPr>
    <tabColor rgb="FFFF0000"/>
    <pageSetUpPr fitToPage="1"/>
  </sheetPr>
  <dimension ref="A1:AK68"/>
  <sheetViews>
    <sheetView showGridLines="0" topLeftCell="A19" zoomScale="55" zoomScaleNormal="55" workbookViewId="0">
      <selection activeCell="L31" sqref="L31"/>
    </sheetView>
  </sheetViews>
  <sheetFormatPr baseColWidth="10" defaultColWidth="11.42578125" defaultRowHeight="25.5" customHeight="1"/>
  <cols>
    <col min="1" max="1" width="2.7109375" style="10" customWidth="1"/>
    <col min="2" max="2" width="20.5703125" style="10" customWidth="1"/>
    <col min="3" max="3" width="15.7109375" style="10" customWidth="1"/>
    <col min="4" max="4" width="50" style="10" customWidth="1"/>
    <col min="5" max="5" width="21" style="10" customWidth="1"/>
    <col min="6" max="6" width="25.5703125" style="10" customWidth="1"/>
    <col min="7" max="8" width="22.7109375" style="10" customWidth="1"/>
    <col min="9" max="9" width="18.42578125" style="10" customWidth="1"/>
    <col min="10" max="10" width="34" style="14" customWidth="1"/>
    <col min="11" max="11" width="19.85546875" style="14" customWidth="1"/>
    <col min="12" max="12" width="32.85546875" style="13" customWidth="1"/>
    <col min="13" max="13" width="57" style="13" customWidth="1"/>
    <col min="14" max="14" width="18.28515625" style="13" customWidth="1"/>
    <col min="15" max="15" width="23.5703125" style="13" customWidth="1"/>
    <col min="16" max="19" width="16.28515625" style="13" customWidth="1"/>
    <col min="20" max="21" width="28.7109375" style="13" customWidth="1"/>
    <col min="22" max="25" width="16.28515625" style="13" customWidth="1"/>
    <col min="26" max="27" width="16.28515625" style="13" hidden="1" customWidth="1"/>
    <col min="28" max="28" width="13.7109375" style="12" hidden="1" customWidth="1"/>
    <col min="29" max="29" width="22.28515625" style="11" hidden="1" customWidth="1"/>
    <col min="30" max="30" width="22.28515625" style="9" hidden="1" customWidth="1"/>
    <col min="31" max="31" width="23.28515625" style="9" hidden="1" customWidth="1"/>
    <col min="32" max="32" width="22.28515625" style="9" hidden="1" customWidth="1"/>
    <col min="33" max="33" width="22.28515625" style="10" hidden="1" customWidth="1"/>
    <col min="34" max="34" width="22.28515625" style="8" hidden="1" customWidth="1"/>
    <col min="35" max="35" width="22.28515625" style="10" hidden="1" customWidth="1"/>
    <col min="36" max="36" width="22.28515625" style="9" hidden="1" customWidth="1"/>
    <col min="37" max="37" width="22.28515625" style="8" hidden="1" customWidth="1"/>
    <col min="38" max="16384" width="11.42578125" style="8"/>
  </cols>
  <sheetData>
    <row r="1" spans="1:37" ht="25.5" customHeight="1">
      <c r="B1" s="483" t="s">
        <v>137</v>
      </c>
      <c r="C1" s="483"/>
      <c r="D1" s="483"/>
      <c r="E1" s="483"/>
      <c r="F1" s="483"/>
      <c r="G1" s="483"/>
      <c r="H1" s="483"/>
      <c r="I1" s="483"/>
      <c r="J1" s="483"/>
      <c r="K1" s="72"/>
    </row>
    <row r="2" spans="1:37" ht="25.5" customHeight="1">
      <c r="B2" s="484" t="s">
        <v>32</v>
      </c>
      <c r="C2" s="484"/>
      <c r="D2" s="484"/>
      <c r="E2" s="484"/>
      <c r="F2" s="484"/>
      <c r="G2" s="484"/>
      <c r="H2" s="484"/>
      <c r="I2" s="484"/>
      <c r="J2" s="484"/>
      <c r="K2" s="71"/>
    </row>
    <row r="3" spans="1:37" ht="25.5" customHeight="1">
      <c r="B3" s="485" t="s">
        <v>138</v>
      </c>
      <c r="C3" s="485"/>
      <c r="D3" s="485"/>
      <c r="E3" s="485"/>
      <c r="F3" s="485"/>
      <c r="G3" s="485"/>
      <c r="H3" s="485"/>
      <c r="I3" s="485"/>
      <c r="J3" s="485"/>
      <c r="K3" s="70"/>
      <c r="AD3" s="31"/>
    </row>
    <row r="4" spans="1:37" ht="25.5" customHeight="1" thickBot="1">
      <c r="B4" s="49"/>
      <c r="C4" s="46"/>
      <c r="D4" s="46"/>
      <c r="E4" s="46"/>
      <c r="F4" s="46"/>
      <c r="G4" s="46"/>
      <c r="H4" s="46"/>
      <c r="I4" s="46"/>
      <c r="J4" s="197"/>
      <c r="K4" s="46"/>
    </row>
    <row r="5" spans="1:37" ht="25.5" customHeight="1">
      <c r="B5" s="486" t="s">
        <v>139</v>
      </c>
      <c r="C5" s="488" t="s">
        <v>140</v>
      </c>
      <c r="D5" s="489"/>
      <c r="E5" s="489"/>
      <c r="F5" s="489"/>
      <c r="G5" s="489"/>
      <c r="H5" s="489"/>
      <c r="I5" s="489"/>
      <c r="J5" s="198">
        <v>45478</v>
      </c>
      <c r="K5" s="66"/>
    </row>
    <row r="6" spans="1:37" ht="25.5" customHeight="1">
      <c r="B6" s="487"/>
      <c r="C6" s="490" t="s">
        <v>141</v>
      </c>
      <c r="D6" s="490"/>
      <c r="E6" s="490"/>
      <c r="F6" s="490"/>
      <c r="G6" s="490"/>
      <c r="H6" s="490"/>
      <c r="I6" s="59" t="s">
        <v>142</v>
      </c>
      <c r="J6" s="199">
        <v>4096.09</v>
      </c>
      <c r="K6" s="69"/>
      <c r="M6"/>
      <c r="N6"/>
      <c r="O6"/>
      <c r="P6"/>
      <c r="Q6"/>
      <c r="R6"/>
    </row>
    <row r="7" spans="1:37" ht="25.5" customHeight="1">
      <c r="B7" s="491">
        <v>1</v>
      </c>
      <c r="C7" s="62"/>
      <c r="D7" s="62"/>
      <c r="E7" s="62"/>
      <c r="F7" s="62"/>
      <c r="G7" s="62"/>
      <c r="H7" s="62"/>
      <c r="I7" s="62" t="s">
        <v>143</v>
      </c>
      <c r="J7" s="200" t="s">
        <v>144</v>
      </c>
      <c r="K7" s="68"/>
      <c r="M7"/>
      <c r="N7"/>
      <c r="O7"/>
      <c r="P7"/>
      <c r="Q7"/>
      <c r="R7"/>
    </row>
    <row r="8" spans="1:37" ht="25.5" customHeight="1" thickBot="1">
      <c r="B8" s="492"/>
      <c r="C8" s="493" t="s">
        <v>145</v>
      </c>
      <c r="D8" s="493"/>
      <c r="E8" s="76"/>
      <c r="F8" s="494" t="s">
        <v>146</v>
      </c>
      <c r="G8" s="494"/>
      <c r="H8" s="494"/>
      <c r="I8" s="494"/>
      <c r="J8" s="495"/>
      <c r="K8" s="67"/>
      <c r="M8"/>
      <c r="N8"/>
      <c r="O8"/>
      <c r="P8"/>
      <c r="Q8"/>
      <c r="R8"/>
    </row>
    <row r="9" spans="1:37" ht="25.5" customHeight="1" thickBot="1">
      <c r="B9" s="49"/>
      <c r="C9" s="46"/>
      <c r="D9" s="46"/>
      <c r="E9" s="46"/>
      <c r="F9" s="46"/>
      <c r="G9" s="46"/>
      <c r="H9" s="46"/>
      <c r="I9" s="46"/>
      <c r="J9" s="46"/>
      <c r="K9" s="47"/>
      <c r="M9"/>
      <c r="N9"/>
      <c r="O9"/>
      <c r="P9"/>
      <c r="Q9"/>
      <c r="R9"/>
    </row>
    <row r="10" spans="1:37" ht="25.5" customHeight="1">
      <c r="B10" s="496" t="s">
        <v>147</v>
      </c>
      <c r="C10" s="497"/>
      <c r="D10" s="497"/>
      <c r="E10" s="497"/>
      <c r="F10" s="497"/>
      <c r="G10" s="497"/>
      <c r="H10" s="497"/>
      <c r="I10" s="497"/>
      <c r="J10" s="498"/>
      <c r="K10" s="66"/>
      <c r="M10"/>
      <c r="N10"/>
      <c r="O10"/>
      <c r="P10"/>
      <c r="Q10"/>
      <c r="R10"/>
    </row>
    <row r="11" spans="1:37" ht="25.5" customHeight="1">
      <c r="B11" s="63"/>
      <c r="C11" s="61"/>
      <c r="D11" s="60"/>
      <c r="E11" s="60"/>
      <c r="F11" s="60"/>
      <c r="G11" s="60"/>
      <c r="H11" s="60"/>
      <c r="I11" s="59" t="s">
        <v>148</v>
      </c>
      <c r="J11" s="203">
        <f>COUNT(F29:F35)</f>
        <v>5</v>
      </c>
      <c r="K11" s="65"/>
      <c r="M11"/>
      <c r="N11"/>
      <c r="O11"/>
      <c r="P11"/>
      <c r="Q11"/>
      <c r="R11"/>
    </row>
    <row r="12" spans="1:37" ht="28.5" customHeight="1">
      <c r="B12" s="64"/>
      <c r="C12" s="61"/>
      <c r="D12" s="60"/>
      <c r="E12" s="60"/>
      <c r="F12" s="60"/>
      <c r="G12" s="60"/>
      <c r="H12" s="60"/>
      <c r="I12" s="59" t="s">
        <v>149</v>
      </c>
      <c r="J12" s="204">
        <f>MIN(F29:F35)</f>
        <v>1142847534</v>
      </c>
      <c r="K12" s="50"/>
      <c r="M12"/>
      <c r="N12"/>
      <c r="O12"/>
      <c r="P12"/>
      <c r="Q12"/>
      <c r="R12"/>
    </row>
    <row r="13" spans="1:37" ht="39.75" customHeight="1">
      <c r="B13" s="64"/>
      <c r="C13" s="61"/>
      <c r="D13" s="60"/>
      <c r="E13" s="60"/>
      <c r="F13" s="60"/>
      <c r="G13" s="60"/>
      <c r="H13" s="60"/>
      <c r="I13" s="59" t="s">
        <v>150</v>
      </c>
      <c r="J13" s="204">
        <f>MAX(F29:F35)</f>
        <v>1152826862</v>
      </c>
      <c r="K13" s="50"/>
      <c r="M13"/>
      <c r="N13"/>
      <c r="O13"/>
      <c r="P13"/>
      <c r="Q13"/>
      <c r="R13"/>
    </row>
    <row r="14" spans="1:37" ht="25.5" customHeight="1">
      <c r="B14" s="63"/>
      <c r="C14" s="61"/>
      <c r="D14" s="60"/>
      <c r="E14" s="60"/>
      <c r="F14" s="60"/>
      <c r="G14" s="60"/>
      <c r="H14" s="60"/>
      <c r="I14" s="59" t="s">
        <v>151</v>
      </c>
      <c r="J14" s="204">
        <f>AVERAGE(F29:F35)</f>
        <v>1146320200.4000001</v>
      </c>
      <c r="K14" s="50"/>
      <c r="M14"/>
      <c r="N14"/>
      <c r="O14"/>
      <c r="P14"/>
      <c r="Q14"/>
      <c r="R14"/>
    </row>
    <row r="15" spans="1:37" s="9" customFormat="1" ht="25.5" customHeight="1">
      <c r="A15" s="10"/>
      <c r="B15" s="63"/>
      <c r="C15" s="61"/>
      <c r="D15" s="60"/>
      <c r="E15" s="60"/>
      <c r="F15" s="60"/>
      <c r="G15" s="60"/>
      <c r="H15" s="60"/>
      <c r="I15" s="59" t="s">
        <v>152</v>
      </c>
      <c r="J15" s="204">
        <f>MEDIAN(F29:F35)</f>
        <v>1145517039</v>
      </c>
      <c r="K15" s="50"/>
      <c r="L15" s="13"/>
      <c r="M15"/>
      <c r="N15"/>
      <c r="O15"/>
      <c r="P15"/>
      <c r="Q15"/>
      <c r="R15"/>
      <c r="S15" s="13"/>
      <c r="T15" s="13"/>
      <c r="U15" s="13"/>
      <c r="V15" s="13"/>
      <c r="W15" s="13"/>
      <c r="X15" s="13"/>
      <c r="Y15" s="13"/>
      <c r="Z15" s="13"/>
      <c r="AA15" s="13"/>
      <c r="AB15" s="12"/>
      <c r="AC15" s="11"/>
      <c r="AG15" s="10"/>
      <c r="AH15" s="8"/>
      <c r="AI15" s="10"/>
      <c r="AK15" s="8"/>
    </row>
    <row r="16" spans="1:37" s="9" customFormat="1" ht="25.5" customHeight="1">
      <c r="A16" s="10"/>
      <c r="B16" s="207"/>
      <c r="C16" s="208"/>
      <c r="D16" s="209"/>
      <c r="E16" s="209"/>
      <c r="F16" s="209"/>
      <c r="G16" s="209"/>
      <c r="H16" s="209"/>
      <c r="I16" s="210" t="s">
        <v>153</v>
      </c>
      <c r="J16" s="211">
        <f>_xlfn.STDEV.P(F29:F35)</f>
        <v>3623176.6870289175</v>
      </c>
      <c r="K16" s="50"/>
      <c r="L16" s="13"/>
      <c r="M16"/>
      <c r="N16"/>
      <c r="O16"/>
      <c r="P16"/>
      <c r="Q16"/>
      <c r="R16"/>
      <c r="S16" s="13"/>
      <c r="T16" s="13"/>
      <c r="U16" s="13"/>
      <c r="V16" s="13"/>
      <c r="W16" s="13"/>
      <c r="X16" s="13"/>
      <c r="Y16" s="13"/>
      <c r="Z16" s="13"/>
      <c r="AA16" s="13"/>
      <c r="AB16" s="12"/>
      <c r="AC16" s="11"/>
      <c r="AG16" s="10"/>
      <c r="AH16" s="8"/>
      <c r="AI16" s="10"/>
      <c r="AK16" s="8"/>
    </row>
    <row r="17" spans="1:37" s="9" customFormat="1" ht="25.5" customHeight="1">
      <c r="A17" s="10"/>
      <c r="B17" s="207"/>
      <c r="C17" s="208"/>
      <c r="D17" s="209"/>
      <c r="E17" s="209"/>
      <c r="F17" s="209"/>
      <c r="G17" s="209"/>
      <c r="H17" s="209"/>
      <c r="I17" s="210" t="s">
        <v>154</v>
      </c>
      <c r="J17" s="211">
        <f>J15-J16</f>
        <v>1141893862.3129711</v>
      </c>
      <c r="K17" s="50"/>
      <c r="L17" s="13"/>
      <c r="M17"/>
      <c r="N17"/>
      <c r="O17"/>
      <c r="P17"/>
      <c r="Q17"/>
      <c r="R17"/>
      <c r="S17" s="13"/>
      <c r="T17" s="13"/>
      <c r="U17" s="13"/>
      <c r="V17" s="13"/>
      <c r="W17" s="13"/>
      <c r="X17" s="13"/>
      <c r="Y17" s="13"/>
      <c r="Z17" s="13"/>
      <c r="AA17" s="13"/>
      <c r="AB17" s="12"/>
      <c r="AC17" s="11"/>
      <c r="AG17" s="10"/>
      <c r="AH17" s="8"/>
      <c r="AI17" s="10"/>
      <c r="AK17" s="8"/>
    </row>
    <row r="18" spans="1:37" s="9" customFormat="1" ht="25.5" customHeight="1" thickBot="1">
      <c r="A18" s="10"/>
      <c r="B18" s="58"/>
      <c r="C18" s="57"/>
      <c r="D18" s="56"/>
      <c r="E18" s="56"/>
      <c r="F18" s="56"/>
      <c r="G18" s="56"/>
      <c r="H18" s="56"/>
      <c r="I18" s="55" t="s">
        <v>155</v>
      </c>
      <c r="J18" s="205">
        <v>59.5</v>
      </c>
      <c r="K18" s="54"/>
      <c r="L18" s="13"/>
      <c r="M18"/>
      <c r="N18"/>
      <c r="O18"/>
      <c r="P18"/>
      <c r="Q18"/>
      <c r="R18"/>
      <c r="S18" s="13"/>
      <c r="T18" s="13"/>
      <c r="U18" s="13"/>
      <c r="V18" s="13"/>
      <c r="W18" s="13"/>
      <c r="X18" s="13"/>
      <c r="Y18" s="13"/>
      <c r="Z18" s="13"/>
      <c r="AA18" s="13"/>
      <c r="AB18" s="12"/>
      <c r="AC18" s="11"/>
      <c r="AG18" s="10"/>
      <c r="AH18" s="8"/>
      <c r="AI18" s="10"/>
      <c r="AK18" s="8"/>
    </row>
    <row r="19" spans="1:37" s="32" customFormat="1" ht="25.5" customHeight="1" thickBo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/>
      <c r="N19"/>
      <c r="O19"/>
      <c r="P19"/>
      <c r="Q19"/>
      <c r="R19"/>
      <c r="S19" s="2"/>
      <c r="T19" s="2"/>
      <c r="U19" s="2"/>
      <c r="V19" s="2"/>
      <c r="W19" s="2"/>
      <c r="X19" s="2"/>
      <c r="Y19" s="2"/>
      <c r="Z19" s="2"/>
      <c r="AA19" s="2"/>
      <c r="AB19" s="2"/>
      <c r="AC19" s="3"/>
      <c r="AD19" s="31"/>
      <c r="AE19" s="31"/>
      <c r="AF19" s="31"/>
      <c r="AG19" s="10"/>
      <c r="AH19" s="8"/>
      <c r="AI19" s="10"/>
      <c r="AJ19" s="31"/>
    </row>
    <row r="20" spans="1:37" ht="25.5" customHeight="1">
      <c r="B20" s="499" t="s">
        <v>156</v>
      </c>
      <c r="C20" s="500"/>
      <c r="D20" s="500"/>
      <c r="E20" s="500"/>
      <c r="F20" s="500"/>
      <c r="G20" s="500"/>
      <c r="H20" s="500"/>
      <c r="I20" s="500"/>
      <c r="J20" s="501"/>
      <c r="K20" s="51"/>
      <c r="M20"/>
      <c r="N20"/>
      <c r="O20"/>
      <c r="P20"/>
      <c r="Q20"/>
      <c r="R20"/>
    </row>
    <row r="21" spans="1:37" ht="25.5" customHeight="1">
      <c r="B21" s="480" t="s">
        <v>157</v>
      </c>
      <c r="C21" s="481"/>
      <c r="D21" s="481"/>
      <c r="E21" s="481"/>
      <c r="F21" s="481"/>
      <c r="G21" s="481"/>
      <c r="H21" s="481"/>
      <c r="I21" s="482"/>
      <c r="J21" s="53" t="s">
        <v>158</v>
      </c>
      <c r="K21" s="52"/>
      <c r="M21"/>
      <c r="N21"/>
      <c r="O21"/>
      <c r="P21"/>
      <c r="Q21"/>
      <c r="R21"/>
    </row>
    <row r="22" spans="1:37" ht="25.5" customHeight="1" thickBot="1">
      <c r="B22" s="469" t="s">
        <v>159</v>
      </c>
      <c r="C22" s="470"/>
      <c r="D22" s="470"/>
      <c r="E22" s="470"/>
      <c r="F22" s="470"/>
      <c r="G22" s="470"/>
      <c r="H22" s="470"/>
      <c r="I22" s="471"/>
      <c r="J22" s="201">
        <f>F29</f>
        <v>1143191377</v>
      </c>
      <c r="K22" s="52"/>
      <c r="M22"/>
      <c r="N22"/>
      <c r="O22"/>
      <c r="P22"/>
      <c r="Q22"/>
      <c r="R22"/>
    </row>
    <row r="23" spans="1:37" ht="25.5" customHeight="1">
      <c r="B23" s="49"/>
      <c r="C23" s="46"/>
      <c r="D23" s="48"/>
      <c r="E23" s="48"/>
      <c r="F23" s="46"/>
      <c r="G23" s="46"/>
      <c r="H23" s="47"/>
      <c r="I23" s="46"/>
      <c r="J23"/>
      <c r="K23" s="46"/>
      <c r="M23"/>
      <c r="N23"/>
      <c r="O23"/>
      <c r="P23"/>
      <c r="Q23"/>
      <c r="R23"/>
    </row>
    <row r="24" spans="1:37" ht="25.5" customHeight="1" thickBot="1">
      <c r="B24"/>
      <c r="H24"/>
      <c r="I24"/>
      <c r="J24"/>
      <c r="K24"/>
      <c r="M24"/>
      <c r="N24"/>
      <c r="O24"/>
      <c r="P24"/>
      <c r="Q24"/>
      <c r="R24"/>
    </row>
    <row r="25" spans="1:37" ht="25.5" customHeight="1">
      <c r="B25"/>
      <c r="C25" s="472" t="s">
        <v>160</v>
      </c>
      <c r="D25" s="475" t="s">
        <v>8</v>
      </c>
      <c r="E25" s="478"/>
      <c r="F25" s="478" t="s">
        <v>161</v>
      </c>
      <c r="G25" s="467" t="s">
        <v>162</v>
      </c>
      <c r="I25"/>
      <c r="J25"/>
      <c r="K25"/>
      <c r="L25"/>
      <c r="M25"/>
      <c r="N25"/>
      <c r="O25"/>
      <c r="P25"/>
      <c r="Q25"/>
      <c r="R25"/>
    </row>
    <row r="26" spans="1:37" ht="25.5" customHeight="1">
      <c r="B26"/>
      <c r="C26" s="473"/>
      <c r="D26" s="476"/>
      <c r="E26" s="479"/>
      <c r="F26" s="479"/>
      <c r="G26" s="468"/>
      <c r="I26"/>
      <c r="J26"/>
      <c r="K26" s="202"/>
      <c r="L26"/>
      <c r="M26"/>
      <c r="N26"/>
      <c r="O26"/>
      <c r="P26"/>
      <c r="Q26"/>
      <c r="R26"/>
      <c r="S26" s="41"/>
      <c r="T26" s="41"/>
      <c r="U26" s="41"/>
      <c r="V26" s="41"/>
      <c r="W26" s="41"/>
      <c r="X26" s="41"/>
      <c r="Y26" s="41"/>
      <c r="Z26" s="41"/>
      <c r="AA26" s="41"/>
      <c r="AB26" s="462"/>
    </row>
    <row r="27" spans="1:37" ht="25.5" customHeight="1">
      <c r="B27"/>
      <c r="C27" s="474"/>
      <c r="D27" s="477"/>
      <c r="E27" s="45"/>
      <c r="F27" s="45" t="s">
        <v>163</v>
      </c>
      <c r="G27" s="206"/>
      <c r="I27"/>
      <c r="J27"/>
      <c r="K27"/>
      <c r="L27"/>
      <c r="M27"/>
      <c r="N27"/>
      <c r="O27"/>
      <c r="P27"/>
      <c r="Q27"/>
      <c r="R27"/>
      <c r="S27" s="41"/>
      <c r="T27" s="41"/>
      <c r="U27" s="41"/>
      <c r="V27" s="41"/>
      <c r="W27" s="41"/>
      <c r="X27" s="41"/>
      <c r="Y27" s="41"/>
      <c r="Z27" s="41"/>
      <c r="AA27" s="41"/>
      <c r="AB27" s="462"/>
      <c r="AC27" s="463" t="s">
        <v>164</v>
      </c>
      <c r="AD27" s="464"/>
      <c r="AE27" s="464"/>
      <c r="AF27" s="44"/>
      <c r="AG27" s="465" t="s">
        <v>165</v>
      </c>
      <c r="AH27" s="465"/>
      <c r="AI27" s="466"/>
    </row>
    <row r="28" spans="1:37" ht="5.25" customHeight="1">
      <c r="B28"/>
      <c r="C28" s="43"/>
      <c r="D28" s="42"/>
      <c r="E28" s="42"/>
      <c r="I28"/>
      <c r="J28"/>
      <c r="K28"/>
      <c r="L28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0"/>
      <c r="AG28" s="39"/>
      <c r="AI28" s="27"/>
    </row>
    <row r="29" spans="1:37" ht="30" customHeight="1">
      <c r="B29"/>
      <c r="C29" s="260">
        <v>1</v>
      </c>
      <c r="D29" s="261" t="s">
        <v>16</v>
      </c>
      <c r="E29" s="262"/>
      <c r="F29" s="262">
        <v>1143191377</v>
      </c>
      <c r="G29" s="263">
        <f>(1-(ABS(($J$15-F29)/$J$15)))*$J$18</f>
        <v>59.379201369958849</v>
      </c>
      <c r="I29"/>
      <c r="J29"/>
      <c r="K29"/>
      <c r="L29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0"/>
      <c r="AG29" s="39"/>
      <c r="AI29" s="27"/>
    </row>
    <row r="30" spans="1:37" ht="25.5" customHeight="1">
      <c r="B30"/>
      <c r="C30" s="264">
        <v>2</v>
      </c>
      <c r="D30" s="256" t="s">
        <v>18</v>
      </c>
      <c r="E30" s="257" t="s">
        <v>166</v>
      </c>
      <c r="F30" s="257" t="s">
        <v>166</v>
      </c>
      <c r="G30" s="265"/>
      <c r="H30" s="212"/>
      <c r="I30" s="73"/>
      <c r="J30"/>
      <c r="K30"/>
      <c r="L30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7"/>
      <c r="AD30" s="36"/>
      <c r="AE30" s="36"/>
      <c r="AF30" s="28"/>
      <c r="AG30" s="35"/>
      <c r="AH30" s="34"/>
      <c r="AI30" s="33"/>
      <c r="AJ30" s="21"/>
    </row>
    <row r="31" spans="1:37" ht="25.5" customHeight="1">
      <c r="B31"/>
      <c r="C31" s="264">
        <v>3</v>
      </c>
      <c r="D31" s="256" t="s">
        <v>20</v>
      </c>
      <c r="E31" s="257"/>
      <c r="F31" s="257">
        <v>1145517039</v>
      </c>
      <c r="G31" s="265">
        <f t="shared" ref="G31:G35" si="0">(1-(ABS(($J$15-F31)/$J$15)))*$J$18</f>
        <v>59.5</v>
      </c>
      <c r="H31"/>
      <c r="I31"/>
      <c r="J31"/>
      <c r="K31"/>
      <c r="L31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2"/>
      <c r="AC31" s="29"/>
      <c r="AD31" s="28"/>
      <c r="AE31" s="28"/>
      <c r="AF31" s="28"/>
      <c r="AI31" s="27"/>
      <c r="AJ31" s="21"/>
    </row>
    <row r="32" spans="1:37" ht="25.5" customHeight="1">
      <c r="B32"/>
      <c r="C32" s="264">
        <v>4</v>
      </c>
      <c r="D32" s="256" t="s">
        <v>21</v>
      </c>
      <c r="E32" s="258"/>
      <c r="F32" s="257">
        <v>1152826862</v>
      </c>
      <c r="G32" s="265">
        <f t="shared" si="0"/>
        <v>59.120316020022116</v>
      </c>
      <c r="H32"/>
      <c r="I32"/>
      <c r="J32"/>
      <c r="K32"/>
      <c r="L32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2"/>
      <c r="AC32" s="29"/>
      <c r="AD32" s="28"/>
      <c r="AE32" s="28"/>
      <c r="AF32" s="28"/>
      <c r="AI32" s="27"/>
      <c r="AJ32" s="21"/>
    </row>
    <row r="33" spans="2:36" ht="25.5" customHeight="1">
      <c r="B33"/>
      <c r="C33" s="264">
        <v>5</v>
      </c>
      <c r="D33" s="256" t="s">
        <v>22</v>
      </c>
      <c r="E33" s="258"/>
      <c r="F33" s="257">
        <v>1147218190</v>
      </c>
      <c r="G33" s="265">
        <f t="shared" si="0"/>
        <v>59.41163947714967</v>
      </c>
      <c r="H33" s="2"/>
      <c r="I33" s="30"/>
      <c r="J33"/>
      <c r="K33"/>
      <c r="L33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2"/>
      <c r="AC33" s="29"/>
      <c r="AD33" s="28"/>
      <c r="AE33" s="28"/>
      <c r="AF33" s="28"/>
      <c r="AI33" s="27"/>
      <c r="AJ33" s="21"/>
    </row>
    <row r="34" spans="2:36" ht="25.5" customHeight="1">
      <c r="B34" s="2" t="s">
        <v>167</v>
      </c>
      <c r="C34" s="264">
        <v>6</v>
      </c>
      <c r="D34" s="256" t="s">
        <v>23</v>
      </c>
      <c r="E34" s="259" t="s">
        <v>166</v>
      </c>
      <c r="F34" s="259" t="s">
        <v>166</v>
      </c>
      <c r="G34" s="265"/>
      <c r="H34" s="2"/>
      <c r="I34"/>
      <c r="J34"/>
      <c r="K34"/>
      <c r="L34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2"/>
      <c r="AC34" s="26"/>
      <c r="AD34" s="25"/>
      <c r="AE34" s="25"/>
      <c r="AF34" s="25"/>
      <c r="AG34" s="24"/>
      <c r="AH34" s="23"/>
      <c r="AI34" s="22"/>
      <c r="AJ34" s="21"/>
    </row>
    <row r="35" spans="2:36" ht="25.5" customHeight="1">
      <c r="B35" s="2"/>
      <c r="C35" s="266">
        <v>7</v>
      </c>
      <c r="D35" s="267" t="s">
        <v>24</v>
      </c>
      <c r="E35" s="268"/>
      <c r="F35" s="269">
        <v>1142847534</v>
      </c>
      <c r="G35" s="270">
        <f t="shared" si="0"/>
        <v>59.361341610737924</v>
      </c>
      <c r="H35" s="2"/>
      <c r="I35"/>
      <c r="J35"/>
      <c r="K35"/>
      <c r="L35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2"/>
      <c r="AC35" s="21"/>
      <c r="AD35" s="21"/>
      <c r="AE35" s="21"/>
      <c r="AF35" s="21"/>
      <c r="AJ35" s="21"/>
    </row>
    <row r="36" spans="2:36" ht="25.5" customHeight="1">
      <c r="B36" s="2"/>
      <c r="C36" s="2"/>
      <c r="D36" s="2"/>
      <c r="E36" s="2"/>
      <c r="F36" s="2"/>
      <c r="G36" s="2"/>
      <c r="H36" s="2"/>
      <c r="I36"/>
      <c r="J36"/>
      <c r="K36"/>
      <c r="L36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2"/>
      <c r="AC36" s="21"/>
      <c r="AD36" s="21"/>
      <c r="AE36" s="21"/>
      <c r="AF36" s="21"/>
      <c r="AJ36" s="21"/>
    </row>
    <row r="37" spans="2:36" ht="25.5" customHeight="1">
      <c r="B37" s="2"/>
      <c r="C37" s="20"/>
      <c r="D37" s="20"/>
      <c r="E37" s="20"/>
      <c r="F37" s="20"/>
      <c r="G37" s="20"/>
      <c r="H37" s="20"/>
      <c r="I37"/>
      <c r="J37"/>
      <c r="K37"/>
      <c r="L37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2"/>
    </row>
    <row r="38" spans="2:36" ht="25.5" customHeight="1">
      <c r="C38"/>
      <c r="D38"/>
      <c r="E38"/>
      <c r="F38"/>
      <c r="G38"/>
      <c r="H38"/>
      <c r="I38"/>
      <c r="J38"/>
      <c r="K38"/>
      <c r="L38"/>
    </row>
    <row r="39" spans="2:36" ht="25.5" customHeight="1">
      <c r="C39"/>
      <c r="D39"/>
      <c r="E39"/>
      <c r="F39"/>
      <c r="G39"/>
      <c r="H39"/>
      <c r="I39"/>
      <c r="J39"/>
      <c r="K39"/>
      <c r="L39"/>
    </row>
    <row r="40" spans="2:36" ht="25.5" customHeight="1">
      <c r="C40"/>
      <c r="D40"/>
      <c r="E40"/>
      <c r="F40"/>
      <c r="G40"/>
      <c r="H40"/>
      <c r="I40"/>
      <c r="J40"/>
      <c r="K40"/>
      <c r="L40"/>
    </row>
    <row r="41" spans="2:36" ht="25.5" customHeight="1">
      <c r="C41"/>
      <c r="D41"/>
      <c r="E41"/>
      <c r="F41"/>
      <c r="G41"/>
      <c r="H41"/>
      <c r="I41" s="17"/>
      <c r="J41" s="16"/>
      <c r="K41" s="16"/>
      <c r="L41" s="15"/>
    </row>
    <row r="42" spans="2:36" ht="25.5" customHeight="1">
      <c r="C42"/>
      <c r="D42"/>
      <c r="E42"/>
      <c r="F42"/>
      <c r="G42"/>
      <c r="H42"/>
      <c r="I42" s="17"/>
      <c r="J42" s="16"/>
      <c r="K42" s="16"/>
      <c r="L42" s="15"/>
    </row>
    <row r="43" spans="2:36" ht="25.5" customHeight="1">
      <c r="C43"/>
      <c r="D43"/>
      <c r="E43"/>
      <c r="F43"/>
      <c r="G43"/>
      <c r="H43"/>
      <c r="I43" s="17"/>
      <c r="J43" s="16"/>
      <c r="K43" s="16"/>
      <c r="L43" s="15"/>
    </row>
    <row r="44" spans="2:36" ht="25.5" customHeight="1">
      <c r="C44"/>
      <c r="D44"/>
      <c r="E44"/>
      <c r="F44"/>
      <c r="G44"/>
      <c r="H44"/>
      <c r="I44" s="17"/>
      <c r="J44" s="16"/>
      <c r="K44" s="16"/>
      <c r="L44" s="15"/>
    </row>
    <row r="45" spans="2:36" ht="25.5" customHeight="1">
      <c r="C45"/>
      <c r="D45"/>
      <c r="E45"/>
      <c r="F45"/>
      <c r="G45"/>
      <c r="H45"/>
      <c r="I45" s="17"/>
      <c r="J45" s="16"/>
      <c r="K45" s="16"/>
      <c r="L45" s="15"/>
    </row>
    <row r="46" spans="2:36" ht="25.5" customHeight="1">
      <c r="C46"/>
      <c r="D46"/>
      <c r="E46"/>
      <c r="F46"/>
      <c r="G46"/>
      <c r="H46"/>
      <c r="I46" s="17"/>
      <c r="J46" s="16"/>
      <c r="K46" s="16"/>
      <c r="L46" s="15"/>
    </row>
    <row r="47" spans="2:36" ht="25.5" customHeight="1">
      <c r="C47"/>
      <c r="D47"/>
      <c r="E47"/>
      <c r="F47"/>
      <c r="G47"/>
      <c r="H47"/>
      <c r="I47" s="17"/>
      <c r="J47" s="16"/>
      <c r="K47" s="16"/>
      <c r="L47" s="15"/>
    </row>
    <row r="48" spans="2:36" ht="25.5" customHeight="1">
      <c r="B48" s="19">
        <v>0</v>
      </c>
      <c r="C48"/>
      <c r="D48"/>
      <c r="E48"/>
      <c r="F48"/>
      <c r="G48"/>
      <c r="H48"/>
      <c r="I48" s="17"/>
      <c r="J48" s="16"/>
      <c r="K48" s="16"/>
      <c r="L48" s="15"/>
    </row>
    <row r="49" spans="1:37" ht="25.5" customHeight="1">
      <c r="C49"/>
      <c r="D49"/>
      <c r="E49"/>
      <c r="F49"/>
      <c r="G49"/>
      <c r="H49"/>
      <c r="I49" s="17"/>
      <c r="J49" s="16"/>
      <c r="K49" s="16"/>
      <c r="L49" s="15"/>
    </row>
    <row r="50" spans="1:37" ht="25.5" customHeight="1">
      <c r="C50"/>
      <c r="D50"/>
      <c r="E50"/>
      <c r="F50"/>
      <c r="G50"/>
      <c r="H50"/>
      <c r="I50" s="17"/>
      <c r="J50" s="16"/>
      <c r="K50" s="16"/>
      <c r="L50" s="15"/>
    </row>
    <row r="51" spans="1:37" s="13" customFormat="1" ht="25.5" customHeight="1">
      <c r="A51" s="10"/>
      <c r="B51" s="10"/>
      <c r="C51" s="17"/>
      <c r="D51" s="18"/>
      <c r="E51" s="18"/>
      <c r="F51" s="17"/>
      <c r="G51" s="17"/>
      <c r="H51" s="17"/>
      <c r="I51" s="17"/>
      <c r="J51" s="16"/>
      <c r="K51" s="16"/>
      <c r="L51" s="15"/>
      <c r="AB51" s="12"/>
      <c r="AC51" s="11"/>
      <c r="AD51" s="9"/>
      <c r="AE51" s="9"/>
      <c r="AF51" s="9"/>
      <c r="AG51" s="10"/>
      <c r="AH51" s="8"/>
      <c r="AI51" s="10"/>
      <c r="AJ51" s="9"/>
      <c r="AK51" s="8"/>
    </row>
    <row r="52" spans="1:37" s="13" customFormat="1" ht="25.5" customHeight="1">
      <c r="A52" s="10"/>
      <c r="B52" s="10"/>
      <c r="C52" s="17"/>
      <c r="D52" s="18"/>
      <c r="E52" s="18"/>
      <c r="F52" s="17"/>
      <c r="G52" s="17"/>
      <c r="H52" s="17"/>
      <c r="I52" s="17"/>
      <c r="J52" s="16"/>
      <c r="K52" s="16"/>
      <c r="L52" s="15"/>
      <c r="AB52" s="12"/>
      <c r="AC52" s="11"/>
      <c r="AD52" s="9"/>
      <c r="AE52" s="9"/>
      <c r="AF52" s="9"/>
      <c r="AG52" s="10"/>
      <c r="AH52" s="8"/>
      <c r="AI52" s="10"/>
      <c r="AJ52" s="9"/>
      <c r="AK52" s="8"/>
    </row>
    <row r="53" spans="1:37" s="13" customFormat="1" ht="25.5" customHeight="1">
      <c r="A53" s="10"/>
      <c r="B53" s="10"/>
      <c r="C53"/>
      <c r="D53"/>
      <c r="E53"/>
      <c r="F53"/>
      <c r="G53"/>
      <c r="H53"/>
      <c r="I53"/>
      <c r="J53"/>
      <c r="K53"/>
      <c r="L53" s="15"/>
      <c r="AB53" s="12"/>
      <c r="AC53" s="11"/>
      <c r="AD53" s="9"/>
      <c r="AE53" s="9"/>
      <c r="AF53" s="9"/>
      <c r="AG53" s="10"/>
      <c r="AH53" s="8"/>
      <c r="AI53" s="10"/>
      <c r="AJ53" s="9"/>
      <c r="AK53" s="8"/>
    </row>
    <row r="54" spans="1:37" s="13" customFormat="1" ht="25.5" customHeight="1">
      <c r="A54" s="10"/>
      <c r="B54" s="10"/>
      <c r="C54"/>
      <c r="D54"/>
      <c r="E54"/>
      <c r="F54"/>
      <c r="G54"/>
      <c r="H54"/>
      <c r="I54"/>
      <c r="J54"/>
      <c r="K54"/>
      <c r="AB54" s="12"/>
      <c r="AC54" s="11"/>
      <c r="AD54" s="9"/>
      <c r="AE54" s="9"/>
      <c r="AF54" s="9"/>
      <c r="AG54" s="10"/>
      <c r="AH54" s="8"/>
      <c r="AI54" s="10"/>
      <c r="AJ54" s="9"/>
      <c r="AK54" s="8"/>
    </row>
    <row r="55" spans="1:37" s="13" customFormat="1" ht="25.5" customHeight="1">
      <c r="A55" s="10"/>
      <c r="B55" s="10"/>
      <c r="C55"/>
      <c r="D55"/>
      <c r="E55"/>
      <c r="F55"/>
      <c r="G55"/>
      <c r="H55"/>
      <c r="I55"/>
      <c r="J55"/>
      <c r="K55"/>
      <c r="AB55" s="12"/>
      <c r="AC55" s="11"/>
      <c r="AD55" s="9"/>
      <c r="AE55" s="9"/>
      <c r="AF55" s="9"/>
      <c r="AG55" s="10"/>
      <c r="AH55" s="8"/>
      <c r="AI55" s="10"/>
      <c r="AJ55" s="9"/>
      <c r="AK55" s="8"/>
    </row>
    <row r="56" spans="1:37" s="13" customFormat="1" ht="25.5" customHeight="1">
      <c r="A56" s="10"/>
      <c r="B56" s="10"/>
      <c r="C56"/>
      <c r="D56"/>
      <c r="E56"/>
      <c r="F56"/>
      <c r="G56"/>
      <c r="H56"/>
      <c r="I56"/>
      <c r="J56"/>
      <c r="K56"/>
      <c r="L56"/>
      <c r="M56"/>
      <c r="N56"/>
      <c r="AB56" s="12"/>
      <c r="AC56" s="11"/>
      <c r="AD56" s="9"/>
      <c r="AE56" s="9"/>
      <c r="AF56" s="9"/>
      <c r="AG56" s="10"/>
      <c r="AH56" s="8"/>
      <c r="AI56" s="10"/>
      <c r="AJ56" s="9"/>
      <c r="AK56" s="8"/>
    </row>
    <row r="57" spans="1:37" s="13" customFormat="1" ht="25.5" customHeight="1">
      <c r="A57" s="10"/>
      <c r="B57" s="10"/>
      <c r="C57"/>
      <c r="D57"/>
      <c r="E57"/>
      <c r="F57"/>
      <c r="G57"/>
      <c r="H57"/>
      <c r="I57"/>
      <c r="J57"/>
      <c r="K57"/>
      <c r="L57"/>
      <c r="M57"/>
      <c r="N57"/>
      <c r="AB57" s="12"/>
      <c r="AC57" s="11"/>
      <c r="AD57" s="9"/>
      <c r="AE57" s="9"/>
      <c r="AF57" s="9"/>
      <c r="AG57" s="10"/>
      <c r="AH57" s="8"/>
      <c r="AI57" s="10"/>
      <c r="AJ57" s="9"/>
      <c r="AK57" s="8"/>
    </row>
    <row r="58" spans="1:37" s="13" customFormat="1" ht="25.5" customHeight="1">
      <c r="A58" s="10"/>
      <c r="B58" s="10"/>
      <c r="C58"/>
      <c r="D58"/>
      <c r="E58"/>
      <c r="F58"/>
      <c r="G58"/>
      <c r="H58"/>
      <c r="I58"/>
      <c r="J58"/>
      <c r="K58"/>
      <c r="L58"/>
      <c r="M58"/>
      <c r="N58"/>
      <c r="AB58" s="12"/>
      <c r="AC58" s="11"/>
      <c r="AD58" s="9"/>
      <c r="AE58" s="9"/>
      <c r="AF58" s="9"/>
      <c r="AG58" s="10"/>
      <c r="AH58" s="8"/>
      <c r="AI58" s="10"/>
      <c r="AJ58" s="9"/>
      <c r="AK58" s="8"/>
    </row>
    <row r="59" spans="1:37" s="13" customFormat="1" ht="25.5" customHeight="1">
      <c r="A59" s="10"/>
      <c r="B59" s="10"/>
      <c r="C59"/>
      <c r="D59"/>
      <c r="E59"/>
      <c r="F59"/>
      <c r="G59"/>
      <c r="H59"/>
      <c r="I59"/>
      <c r="J59"/>
      <c r="K59"/>
      <c r="L59"/>
      <c r="M59"/>
      <c r="N59"/>
      <c r="AB59" s="12"/>
      <c r="AC59" s="11"/>
      <c r="AD59" s="9"/>
      <c r="AE59" s="9"/>
      <c r="AF59" s="9"/>
      <c r="AG59" s="10"/>
      <c r="AH59" s="8"/>
      <c r="AI59" s="10"/>
      <c r="AJ59" s="9"/>
      <c r="AK59" s="8"/>
    </row>
    <row r="60" spans="1:37" s="13" customFormat="1" ht="25.5" customHeight="1">
      <c r="A60" s="10"/>
      <c r="B60" s="10"/>
      <c r="C60"/>
      <c r="D60"/>
      <c r="E60"/>
      <c r="F60"/>
      <c r="G60"/>
      <c r="H60"/>
      <c r="I60"/>
      <c r="J60"/>
      <c r="K60"/>
      <c r="L60"/>
      <c r="M60"/>
      <c r="N60"/>
      <c r="AB60" s="12"/>
      <c r="AC60" s="11"/>
      <c r="AD60" s="9"/>
      <c r="AE60" s="9"/>
      <c r="AF60" s="9"/>
      <c r="AG60" s="10"/>
      <c r="AH60" s="8"/>
      <c r="AI60" s="10"/>
      <c r="AJ60" s="9"/>
      <c r="AK60" s="8"/>
    </row>
    <row r="61" spans="1:37" s="13" customFormat="1" ht="25.5" customHeight="1">
      <c r="A61" s="10"/>
      <c r="B61"/>
      <c r="C61"/>
      <c r="D61"/>
      <c r="E61"/>
      <c r="F61"/>
      <c r="G61"/>
      <c r="H61"/>
      <c r="I61"/>
      <c r="J61"/>
      <c r="K61"/>
      <c r="L61"/>
      <c r="M61"/>
      <c r="N61"/>
      <c r="AB61" s="12"/>
      <c r="AC61" s="11"/>
      <c r="AD61" s="9"/>
      <c r="AE61" s="9"/>
      <c r="AF61" s="9"/>
      <c r="AG61" s="10"/>
      <c r="AH61" s="8"/>
      <c r="AI61" s="10"/>
      <c r="AJ61" s="9"/>
      <c r="AK61" s="8"/>
    </row>
    <row r="62" spans="1:37" s="13" customFormat="1" ht="25.5" customHeight="1">
      <c r="A62" s="10"/>
      <c r="B62"/>
      <c r="C62"/>
      <c r="D62"/>
      <c r="E62"/>
      <c r="F62"/>
      <c r="G62"/>
      <c r="H62"/>
      <c r="I62"/>
      <c r="J62"/>
      <c r="K62"/>
      <c r="L62"/>
      <c r="M62"/>
      <c r="N62"/>
      <c r="AB62" s="12"/>
      <c r="AC62" s="11"/>
      <c r="AD62" s="9"/>
      <c r="AE62" s="9"/>
      <c r="AF62" s="9"/>
      <c r="AG62" s="10"/>
      <c r="AH62" s="8"/>
      <c r="AI62" s="10"/>
      <c r="AJ62" s="9"/>
      <c r="AK62" s="8"/>
    </row>
    <row r="63" spans="1:37" s="13" customFormat="1" ht="25.5" customHeight="1">
      <c r="A63" s="10"/>
      <c r="B63"/>
      <c r="C63"/>
      <c r="D63"/>
      <c r="E63"/>
      <c r="F63"/>
      <c r="G63"/>
      <c r="H63"/>
      <c r="I63"/>
      <c r="J63"/>
      <c r="K63"/>
      <c r="L63"/>
      <c r="M63"/>
      <c r="N63"/>
      <c r="AB63" s="12"/>
      <c r="AC63" s="11"/>
      <c r="AD63" s="9"/>
      <c r="AE63" s="9"/>
      <c r="AF63" s="9"/>
      <c r="AG63" s="10"/>
      <c r="AH63" s="8"/>
      <c r="AI63" s="10"/>
      <c r="AJ63" s="9"/>
      <c r="AK63" s="8"/>
    </row>
    <row r="64" spans="1:37" s="13" customFormat="1" ht="25.5" customHeight="1">
      <c r="A64" s="10"/>
      <c r="B64"/>
      <c r="C64"/>
      <c r="D64"/>
      <c r="E64"/>
      <c r="F64"/>
      <c r="G64"/>
      <c r="H64"/>
      <c r="I64"/>
      <c r="J64"/>
      <c r="K64"/>
      <c r="L64"/>
      <c r="M64"/>
      <c r="N64"/>
      <c r="AB64" s="12"/>
      <c r="AC64" s="11"/>
      <c r="AD64" s="9"/>
      <c r="AE64" s="9"/>
      <c r="AF64" s="9"/>
      <c r="AG64" s="10"/>
      <c r="AH64" s="8"/>
      <c r="AI64" s="10"/>
      <c r="AJ64" s="9"/>
      <c r="AK64" s="8"/>
    </row>
    <row r="65" spans="1:37" s="13" customFormat="1" ht="25.5" customHeight="1">
      <c r="A65" s="10"/>
      <c r="B65"/>
      <c r="C65"/>
      <c r="D65"/>
      <c r="E65"/>
      <c r="F65"/>
      <c r="G65"/>
      <c r="H65"/>
      <c r="I65"/>
      <c r="J65"/>
      <c r="K65"/>
      <c r="L65"/>
      <c r="M65"/>
      <c r="N65"/>
      <c r="AB65" s="12"/>
      <c r="AC65" s="11"/>
      <c r="AD65" s="9"/>
      <c r="AE65" s="9"/>
      <c r="AF65" s="9"/>
      <c r="AG65" s="10"/>
      <c r="AH65" s="8"/>
      <c r="AI65" s="10"/>
      <c r="AJ65" s="9"/>
      <c r="AK65" s="8"/>
    </row>
    <row r="66" spans="1:37" s="13" customFormat="1" ht="25.5" customHeight="1">
      <c r="A66" s="10"/>
      <c r="B66"/>
      <c r="C66"/>
      <c r="D66"/>
      <c r="E66"/>
      <c r="F66"/>
      <c r="G66"/>
      <c r="H66"/>
      <c r="I66"/>
      <c r="J66"/>
      <c r="K66"/>
      <c r="L66"/>
      <c r="M66"/>
      <c r="N66"/>
      <c r="AB66" s="12"/>
      <c r="AC66" s="11"/>
      <c r="AD66" s="9"/>
      <c r="AE66" s="9"/>
      <c r="AF66" s="9"/>
      <c r="AG66" s="10"/>
      <c r="AH66" s="8"/>
      <c r="AI66" s="10"/>
      <c r="AJ66" s="9"/>
      <c r="AK66" s="8"/>
    </row>
    <row r="67" spans="1:37" s="13" customFormat="1" ht="25.5" customHeight="1">
      <c r="A67" s="10"/>
      <c r="B67"/>
      <c r="C67"/>
      <c r="D67"/>
      <c r="E67"/>
      <c r="F67"/>
      <c r="G67"/>
      <c r="H67"/>
      <c r="I67"/>
      <c r="J67"/>
      <c r="K67"/>
      <c r="L67"/>
      <c r="M67"/>
      <c r="N67"/>
      <c r="AB67" s="12"/>
      <c r="AC67" s="11"/>
      <c r="AD67" s="9"/>
      <c r="AE67" s="9"/>
      <c r="AF67" s="9"/>
      <c r="AG67" s="10"/>
      <c r="AH67" s="8"/>
      <c r="AI67" s="10"/>
      <c r="AJ67" s="9"/>
      <c r="AK67" s="8"/>
    </row>
    <row r="68" spans="1:37" s="13" customFormat="1" ht="25.5" customHeight="1">
      <c r="A68" s="10"/>
      <c r="B68" s="10"/>
      <c r="C68"/>
      <c r="D68"/>
      <c r="E68"/>
      <c r="F68"/>
      <c r="G68"/>
      <c r="H68"/>
      <c r="I68"/>
      <c r="J68"/>
      <c r="K68"/>
      <c r="AB68" s="12"/>
      <c r="AC68" s="11"/>
      <c r="AD68" s="9"/>
      <c r="AE68" s="9"/>
      <c r="AF68" s="9"/>
      <c r="AG68" s="10"/>
      <c r="AH68" s="8"/>
      <c r="AI68" s="10"/>
      <c r="AJ68" s="9"/>
      <c r="AK68" s="8"/>
    </row>
  </sheetData>
  <sheetProtection selectLockedCells="1"/>
  <dataConsolidate/>
  <mergeCells count="21">
    <mergeCell ref="B21:I21"/>
    <mergeCell ref="B1:J1"/>
    <mergeCell ref="B2:J2"/>
    <mergeCell ref="B3:J3"/>
    <mergeCell ref="B5:B6"/>
    <mergeCell ref="C5:I5"/>
    <mergeCell ref="C6:H6"/>
    <mergeCell ref="B7:B8"/>
    <mergeCell ref="C8:D8"/>
    <mergeCell ref="F8:J8"/>
    <mergeCell ref="B10:J10"/>
    <mergeCell ref="B20:J20"/>
    <mergeCell ref="AB26:AB27"/>
    <mergeCell ref="AC27:AE27"/>
    <mergeCell ref="AG27:AI27"/>
    <mergeCell ref="G25:G26"/>
    <mergeCell ref="B22:I22"/>
    <mergeCell ref="C25:C27"/>
    <mergeCell ref="D25:D27"/>
    <mergeCell ref="E25:E26"/>
    <mergeCell ref="F25:F26"/>
  </mergeCells>
  <conditionalFormatting sqref="C51:C52">
    <cfRule type="cellIs" dxfId="30" priority="92" operator="equal">
      <formula>#REF!</formula>
    </cfRule>
  </conditionalFormatting>
  <conditionalFormatting sqref="C29:C35">
    <cfRule type="expression" dxfId="29" priority="79" stopIfTrue="1">
      <formula>MOD(ROW(),2)</formula>
    </cfRule>
  </conditionalFormatting>
  <conditionalFormatting sqref="E29:F31">
    <cfRule type="expression" dxfId="28" priority="80" stopIfTrue="1">
      <formula>MOD(ROW(),2)</formula>
    </cfRule>
    <cfRule type="cellIs" dxfId="27" priority="81" stopIfTrue="1" operator="equal">
      <formula>"DESCARTADO"</formula>
    </cfRule>
    <cfRule type="cellIs" dxfId="26" priority="82" stopIfTrue="1" operator="equal">
      <formula>"NO ADMISIBLE"</formula>
    </cfRule>
  </conditionalFormatting>
  <conditionalFormatting sqref="D29:D35">
    <cfRule type="expression" dxfId="25" priority="78">
      <formula>MOD(ROW(),2)</formula>
    </cfRule>
  </conditionalFormatting>
  <conditionalFormatting sqref="D29:D35">
    <cfRule type="expression" dxfId="24" priority="77" stopIfTrue="1">
      <formula>ROW()=CELL("ROW")</formula>
    </cfRule>
  </conditionalFormatting>
  <conditionalFormatting sqref="E32:E35">
    <cfRule type="expression" dxfId="23" priority="74">
      <formula>MOD(ROW(),2)</formula>
    </cfRule>
  </conditionalFormatting>
  <conditionalFormatting sqref="E32:E35">
    <cfRule type="expression" dxfId="22" priority="73" stopIfTrue="1">
      <formula>ROW()=CELL("ROW")</formula>
    </cfRule>
  </conditionalFormatting>
  <conditionalFormatting sqref="F31">
    <cfRule type="expression" dxfId="21" priority="18" stopIfTrue="1">
      <formula>MOD(ROW(),2)</formula>
    </cfRule>
    <cfRule type="cellIs" dxfId="20" priority="19" stopIfTrue="1" operator="equal">
      <formula>"DESCARTADO"</formula>
    </cfRule>
    <cfRule type="cellIs" dxfId="19" priority="20" stopIfTrue="1" operator="equal">
      <formula>"NO ADMISIBLE"</formula>
    </cfRule>
  </conditionalFormatting>
  <conditionalFormatting sqref="F32:F33 F35">
    <cfRule type="expression" dxfId="18" priority="12" stopIfTrue="1">
      <formula>MOD(ROW(),2)</formula>
    </cfRule>
    <cfRule type="cellIs" dxfId="17" priority="13" stopIfTrue="1" operator="equal">
      <formula>"DESCARTADO"</formula>
    </cfRule>
    <cfRule type="cellIs" dxfId="16" priority="14" stopIfTrue="1" operator="equal">
      <formula>"NO ADMISIBLE"</formula>
    </cfRule>
  </conditionalFormatting>
  <conditionalFormatting sqref="F32:F33 F35">
    <cfRule type="expression" dxfId="15" priority="15" stopIfTrue="1">
      <formula>MOD(ROW(),2)</formula>
    </cfRule>
    <cfRule type="cellIs" dxfId="14" priority="16" stopIfTrue="1" operator="equal">
      <formula>"DESCARTADO"</formula>
    </cfRule>
    <cfRule type="cellIs" dxfId="13" priority="17" stopIfTrue="1" operator="equal">
      <formula>"NO ADMISIBLE"</formula>
    </cfRule>
  </conditionalFormatting>
  <conditionalFormatting sqref="F29:F30">
    <cfRule type="expression" dxfId="12" priority="9" stopIfTrue="1">
      <formula>MOD(ROW(),2)</formula>
    </cfRule>
    <cfRule type="cellIs" dxfId="11" priority="10" stopIfTrue="1" operator="equal">
      <formula>"DESCARTADO"</formula>
    </cfRule>
    <cfRule type="cellIs" dxfId="10" priority="11" stopIfTrue="1" operator="equal">
      <formula>"NO ADMISIBLE"</formula>
    </cfRule>
  </conditionalFormatting>
  <conditionalFormatting sqref="F34">
    <cfRule type="expression" dxfId="9" priority="8">
      <formula>MOD(ROW(),2)</formula>
    </cfRule>
  </conditionalFormatting>
  <conditionalFormatting sqref="F34">
    <cfRule type="expression" dxfId="8" priority="7" stopIfTrue="1">
      <formula>ROW()=CELL("ROW")</formula>
    </cfRule>
  </conditionalFormatting>
  <conditionalFormatting sqref="G29:G35">
    <cfRule type="expression" dxfId="7" priority="4" stopIfTrue="1">
      <formula>MOD(ROW(),2)</formula>
    </cfRule>
    <cfRule type="cellIs" dxfId="6" priority="5" stopIfTrue="1" operator="equal">
      <formula>"DESCARTADO"</formula>
    </cfRule>
    <cfRule type="cellIs" dxfId="5" priority="6" stopIfTrue="1" operator="equal">
      <formula>"NO ADMISIBLE"</formula>
    </cfRule>
  </conditionalFormatting>
  <conditionalFormatting sqref="G29:G35">
    <cfRule type="expression" dxfId="4" priority="1" stopIfTrue="1">
      <formula>MOD(ROW(),2)</formula>
    </cfRule>
    <cfRule type="cellIs" dxfId="3" priority="2" stopIfTrue="1" operator="equal">
      <formula>"DESCARTADO"</formula>
    </cfRule>
    <cfRule type="cellIs" dxfId="2" priority="3" stopIfTrue="1" operator="equal">
      <formula>"NO ADMISIBLE"</formula>
    </cfRule>
  </conditionalFormatting>
  <dataValidations disablePrompts="1" count="2">
    <dataValidation type="whole" allowBlank="1" showInputMessage="1" showErrorMessage="1" errorTitle="ERROR" error="&quot;EL NUMERO DE MODULO ESTA POR FUERA DEL RANGO&quot;" sqref="B7:B8" xr:uid="{76D1EA1D-4C9D-4BDB-8E82-9F112DBC0211}">
      <formula1>1</formula1>
      <formula2>#REF!</formula2>
    </dataValidation>
    <dataValidation type="custom" allowBlank="1" showInputMessage="1" showErrorMessage="1" errorTitle="PROPONENTE REPETIDO" error="DEBES COLOCAR AL FINAL DEL NOMBRE, EL NUMERO DEL PROPONENTE ENTRE PARENTESIS (#)._x000a_PARA DIFERENCIARLO DE LOS REPETIDOS." sqref="D29:D35" xr:uid="{62256B0F-3E0C-49EF-B512-621F96428E64}">
      <formula1>COUNTIF($D$13:$D$21,D29)=1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7" fitToHeight="0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12BE3-33BC-487F-8BEA-DE95269CE20A}">
  <sheetPr codeName="Hoja3"/>
  <dimension ref="B3:R18"/>
  <sheetViews>
    <sheetView tabSelected="1" zoomScale="70" zoomScaleNormal="70" workbookViewId="0">
      <selection activeCell="J26" sqref="J26"/>
    </sheetView>
  </sheetViews>
  <sheetFormatPr baseColWidth="10" defaultColWidth="11.42578125" defaultRowHeight="15" customHeight="1"/>
  <cols>
    <col min="3" max="3" width="13.85546875" customWidth="1"/>
    <col min="5" max="5" width="44.140625" customWidth="1"/>
    <col min="6" max="6" width="14.42578125" customWidth="1"/>
    <col min="11" max="11" width="14.5703125" customWidth="1"/>
    <col min="12" max="12" width="0.5703125" customWidth="1"/>
    <col min="14" max="14" width="0.42578125" customWidth="1"/>
    <col min="16" max="16" width="50.42578125" customWidth="1"/>
    <col min="18" max="18" width="23" customWidth="1"/>
  </cols>
  <sheetData>
    <row r="3" spans="2:18">
      <c r="B3" s="81"/>
      <c r="C3" s="82"/>
      <c r="D3" s="82"/>
      <c r="E3" s="78"/>
      <c r="F3" s="78"/>
      <c r="G3" s="78"/>
      <c r="H3" s="78"/>
      <c r="I3" s="78"/>
      <c r="J3" s="78"/>
      <c r="K3" s="78"/>
      <c r="L3" s="81"/>
      <c r="M3" s="81"/>
      <c r="N3" s="83"/>
      <c r="O3" s="82"/>
      <c r="P3" s="78"/>
      <c r="Q3" s="78"/>
      <c r="R3" s="78"/>
    </row>
    <row r="4" spans="2:18">
      <c r="B4" s="81"/>
      <c r="C4" s="505" t="s">
        <v>168</v>
      </c>
      <c r="D4" s="505"/>
      <c r="E4" s="505"/>
      <c r="F4" s="505"/>
      <c r="G4" s="505"/>
      <c r="H4" s="505"/>
      <c r="I4" s="505"/>
      <c r="J4" s="505"/>
      <c r="K4" s="505"/>
      <c r="L4" s="81"/>
      <c r="M4" s="81"/>
      <c r="N4" s="83"/>
      <c r="O4" s="82"/>
      <c r="P4" s="78"/>
      <c r="Q4" s="78"/>
      <c r="R4" s="78"/>
    </row>
    <row r="5" spans="2:18">
      <c r="B5" s="81"/>
      <c r="C5" s="506" t="s">
        <v>169</v>
      </c>
      <c r="D5" s="506"/>
      <c r="E5" s="506"/>
      <c r="F5" s="506"/>
      <c r="G5" s="506"/>
      <c r="H5" s="506"/>
      <c r="I5" s="506"/>
      <c r="J5" s="506"/>
      <c r="K5" s="506"/>
      <c r="L5" s="81"/>
      <c r="M5" s="81"/>
      <c r="N5" s="83"/>
      <c r="O5" s="506" t="s">
        <v>170</v>
      </c>
      <c r="P5" s="506"/>
      <c r="Q5" s="506"/>
      <c r="R5" s="506"/>
    </row>
    <row r="6" spans="2:18" ht="15" customHeight="1">
      <c r="B6" s="81"/>
      <c r="C6" s="84"/>
      <c r="D6" s="84"/>
      <c r="E6" s="84"/>
      <c r="F6" s="85"/>
      <c r="G6" s="85"/>
      <c r="H6" s="84"/>
      <c r="I6" s="84"/>
      <c r="J6" s="84"/>
      <c r="K6" s="84" t="s">
        <v>4</v>
      </c>
      <c r="L6" s="81"/>
      <c r="M6" s="81"/>
      <c r="O6" s="83"/>
      <c r="P6" s="81"/>
      <c r="Q6" s="81"/>
      <c r="R6" s="81"/>
    </row>
    <row r="7" spans="2:18" ht="15" customHeight="1">
      <c r="B7" s="81"/>
      <c r="C7" s="507" t="s">
        <v>171</v>
      </c>
      <c r="D7" s="507" t="s">
        <v>172</v>
      </c>
      <c r="E7" s="507" t="s">
        <v>8</v>
      </c>
      <c r="F7" s="510" t="s">
        <v>173</v>
      </c>
      <c r="G7" s="511"/>
      <c r="H7" s="511"/>
      <c r="I7" s="511"/>
      <c r="J7" s="512"/>
      <c r="K7" s="502" t="s">
        <v>174</v>
      </c>
      <c r="L7" s="81"/>
      <c r="M7" s="81"/>
      <c r="N7" s="95"/>
      <c r="O7" s="513" t="s">
        <v>175</v>
      </c>
      <c r="P7" s="514"/>
      <c r="Q7" s="514"/>
      <c r="R7" s="515"/>
    </row>
    <row r="8" spans="2:18" ht="14.45" customHeight="1">
      <c r="B8" s="81"/>
      <c r="C8" s="508"/>
      <c r="D8" s="508"/>
      <c r="E8" s="508"/>
      <c r="F8" s="519" t="s">
        <v>176</v>
      </c>
      <c r="G8" s="519" t="s">
        <v>177</v>
      </c>
      <c r="H8" s="519" t="s">
        <v>178</v>
      </c>
      <c r="I8" s="519" t="s">
        <v>179</v>
      </c>
      <c r="J8" s="519" t="s">
        <v>180</v>
      </c>
      <c r="K8" s="503"/>
      <c r="L8" s="81"/>
      <c r="M8" s="81"/>
      <c r="N8" s="95"/>
      <c r="O8" s="516"/>
      <c r="P8" s="517"/>
      <c r="Q8" s="517"/>
      <c r="R8" s="518"/>
    </row>
    <row r="9" spans="2:18" ht="55.5">
      <c r="B9" s="81"/>
      <c r="C9" s="509"/>
      <c r="D9" s="509"/>
      <c r="E9" s="509"/>
      <c r="F9" s="509"/>
      <c r="G9" s="509"/>
      <c r="H9" s="509"/>
      <c r="I9" s="509"/>
      <c r="J9" s="509"/>
      <c r="K9" s="504"/>
      <c r="L9" s="81"/>
      <c r="M9" s="81"/>
      <c r="N9" s="94" t="s">
        <v>181</v>
      </c>
      <c r="O9" s="272" t="s">
        <v>182</v>
      </c>
      <c r="P9" s="96" t="s">
        <v>8</v>
      </c>
      <c r="Q9" s="97" t="s">
        <v>183</v>
      </c>
      <c r="R9" s="273" t="s">
        <v>184</v>
      </c>
    </row>
    <row r="10" spans="2:18" ht="8.1" customHeight="1">
      <c r="B10" s="81"/>
      <c r="C10" s="86"/>
      <c r="D10" s="87"/>
      <c r="E10" s="88"/>
      <c r="F10" s="89"/>
      <c r="G10" s="89"/>
      <c r="H10" s="89"/>
      <c r="I10" s="81"/>
      <c r="J10" s="81"/>
      <c r="K10" s="90"/>
      <c r="L10" s="81"/>
      <c r="M10" s="81"/>
      <c r="N10" s="83"/>
      <c r="O10" s="274"/>
      <c r="P10" s="275"/>
      <c r="Q10" s="275"/>
      <c r="R10" s="276"/>
    </row>
    <row r="11" spans="2:18">
      <c r="B11" s="81"/>
      <c r="C11" s="215">
        <v>1</v>
      </c>
      <c r="D11" s="216">
        <f>'PUNTAJE OFERTA'!C29</f>
        <v>1</v>
      </c>
      <c r="E11" s="217" t="str">
        <f>'PUNTAJE OFERTA'!D29</f>
        <v>ARMELCO SAS</v>
      </c>
      <c r="F11" s="218">
        <f>'PUNTAJE OFERTA'!G29</f>
        <v>59.379201369958849</v>
      </c>
      <c r="G11" s="219">
        <v>20</v>
      </c>
      <c r="H11" s="220">
        <v>20</v>
      </c>
      <c r="I11" s="221">
        <v>0.25</v>
      </c>
      <c r="J11" s="221">
        <v>0.25</v>
      </c>
      <c r="K11" s="222">
        <f t="shared" ref="K11:K17" si="0">SUM(F11:J11)</f>
        <v>99.879201369958849</v>
      </c>
      <c r="L11" s="232">
        <v>1</v>
      </c>
      <c r="M11" s="81"/>
      <c r="N11" s="89">
        <f t="shared" ref="N11:N17" si="1">RANK(K11,$K$11:$K$18,0)</f>
        <v>3</v>
      </c>
      <c r="O11" s="277">
        <v>1</v>
      </c>
      <c r="P11" s="91" t="str">
        <f t="shared" ref="P11:P16" ca="1" si="2">IF(O11="","",OFFSET($E$10,MATCH(C11,$N$11:$N$215,0),0))</f>
        <v>PANAMERA SAS</v>
      </c>
      <c r="Q11" s="92">
        <f t="shared" ref="Q11:Q17" ca="1" si="3">IF(P11="","",VLOOKUP(P11,$E$11:$L$211,8,FALSE))</f>
        <v>3</v>
      </c>
      <c r="R11" s="278">
        <f t="shared" ref="R11:R17" ca="1" si="4">IF(P11="","",VLOOKUP(P11,$E$11:$K$211,7,FALSE))</f>
        <v>100</v>
      </c>
    </row>
    <row r="12" spans="2:18">
      <c r="B12" s="81"/>
      <c r="C12" s="223">
        <v>2</v>
      </c>
      <c r="D12" s="74">
        <f>'PUNTAJE OFERTA'!C30</f>
        <v>2</v>
      </c>
      <c r="E12" s="75" t="str">
        <f>'PUNTAJE OFERTA'!D30</f>
        <v>CONSORCIO ODN3C-01</v>
      </c>
      <c r="F12" s="233">
        <f>'PUNTAJE OFERTA'!G30</f>
        <v>0</v>
      </c>
      <c r="G12" s="271">
        <v>0</v>
      </c>
      <c r="H12" s="234">
        <v>0</v>
      </c>
      <c r="I12" s="235">
        <v>0</v>
      </c>
      <c r="J12" s="235">
        <v>0</v>
      </c>
      <c r="K12" s="224">
        <f t="shared" si="0"/>
        <v>0</v>
      </c>
      <c r="L12" s="232">
        <v>2</v>
      </c>
      <c r="M12" s="81"/>
      <c r="N12" s="89">
        <f t="shared" si="1"/>
        <v>6</v>
      </c>
      <c r="O12" s="277">
        <f>O11+1</f>
        <v>2</v>
      </c>
      <c r="P12" s="91" t="str">
        <f t="shared" ca="1" si="2"/>
        <v>CONSORCIO INFRAESTRUCTURA 2024</v>
      </c>
      <c r="Q12" s="92">
        <f t="shared" ca="1" si="3"/>
        <v>5</v>
      </c>
      <c r="R12" s="278">
        <f t="shared" ca="1" si="4"/>
        <v>99.911639477149663</v>
      </c>
    </row>
    <row r="13" spans="2:18">
      <c r="B13" s="81"/>
      <c r="C13" s="223">
        <v>3</v>
      </c>
      <c r="D13" s="74">
        <f>'PUNTAJE OFERTA'!C31</f>
        <v>3</v>
      </c>
      <c r="E13" s="75" t="str">
        <f>'PUNTAJE OFERTA'!D31</f>
        <v>PANAMERA SAS</v>
      </c>
      <c r="F13" s="93">
        <f>'PUNTAJE OFERTA'!G31</f>
        <v>59.5</v>
      </c>
      <c r="G13" s="79">
        <v>20</v>
      </c>
      <c r="H13" s="79">
        <v>20</v>
      </c>
      <c r="I13" s="80">
        <v>0.25</v>
      </c>
      <c r="J13" s="80">
        <v>0.25</v>
      </c>
      <c r="K13" s="224">
        <f t="shared" si="0"/>
        <v>100</v>
      </c>
      <c r="L13" s="232">
        <v>3</v>
      </c>
      <c r="M13" s="81"/>
      <c r="N13" s="89">
        <f t="shared" si="1"/>
        <v>1</v>
      </c>
      <c r="O13" s="277">
        <f t="shared" ref="O13:O17" si="5">O12+1</f>
        <v>3</v>
      </c>
      <c r="P13" s="91" t="str">
        <f t="shared" ca="1" si="2"/>
        <v>ARMELCO SAS</v>
      </c>
      <c r="Q13" s="92">
        <f t="shared" ca="1" si="3"/>
        <v>1</v>
      </c>
      <c r="R13" s="278">
        <f t="shared" ca="1" si="4"/>
        <v>99.879201369958849</v>
      </c>
    </row>
    <row r="14" spans="2:18" ht="27" customHeight="1">
      <c r="B14" s="81"/>
      <c r="C14" s="223">
        <v>4</v>
      </c>
      <c r="D14" s="74">
        <f>'PUNTAJE OFERTA'!C32</f>
        <v>4</v>
      </c>
      <c r="E14" s="75" t="str">
        <f>'PUNTAJE OFERTA'!D32</f>
        <v>DAVILA GOMEZ INGENIERIA Y CONSTRUCCION S.A.S</v>
      </c>
      <c r="F14" s="93">
        <f>'PUNTAJE OFERTA'!G32</f>
        <v>59.120316020022116</v>
      </c>
      <c r="G14" s="79">
        <v>20</v>
      </c>
      <c r="H14" s="79">
        <v>20</v>
      </c>
      <c r="I14" s="80">
        <v>0.25</v>
      </c>
      <c r="J14" s="80">
        <v>0.25</v>
      </c>
      <c r="K14" s="224">
        <f t="shared" si="0"/>
        <v>99.620316020022116</v>
      </c>
      <c r="L14" s="232">
        <v>4</v>
      </c>
      <c r="M14" s="81"/>
      <c r="N14" s="89">
        <f t="shared" si="1"/>
        <v>5</v>
      </c>
      <c r="O14" s="277">
        <f t="shared" si="5"/>
        <v>4</v>
      </c>
      <c r="P14" s="91" t="str">
        <f t="shared" ca="1" si="2"/>
        <v>SONA INGENIEROS SAS</v>
      </c>
      <c r="Q14" s="92">
        <f t="shared" ca="1" si="3"/>
        <v>7</v>
      </c>
      <c r="R14" s="278">
        <f t="shared" ca="1" si="4"/>
        <v>99.861341610737924</v>
      </c>
    </row>
    <row r="15" spans="2:18" ht="51.75" customHeight="1">
      <c r="B15" s="81"/>
      <c r="C15" s="223">
        <v>5</v>
      </c>
      <c r="D15" s="74">
        <f>'PUNTAJE OFERTA'!C33</f>
        <v>5</v>
      </c>
      <c r="E15" s="75" t="str">
        <f>'PUNTAJE OFERTA'!D33</f>
        <v>CONSORCIO INFRAESTRUCTURA 2024</v>
      </c>
      <c r="F15" s="93">
        <f>'PUNTAJE OFERTA'!G33</f>
        <v>59.41163947714967</v>
      </c>
      <c r="G15" s="79">
        <v>20</v>
      </c>
      <c r="H15" s="79">
        <v>20</v>
      </c>
      <c r="I15" s="80">
        <v>0.25</v>
      </c>
      <c r="J15" s="80">
        <v>0.25</v>
      </c>
      <c r="K15" s="224">
        <f t="shared" si="0"/>
        <v>99.911639477149663</v>
      </c>
      <c r="L15" s="232">
        <v>5</v>
      </c>
      <c r="M15" s="81"/>
      <c r="N15" s="89">
        <f t="shared" si="1"/>
        <v>2</v>
      </c>
      <c r="O15" s="277">
        <f t="shared" si="5"/>
        <v>5</v>
      </c>
      <c r="P15" s="91" t="str">
        <f t="shared" ca="1" si="2"/>
        <v>DAVILA GOMEZ INGENIERIA Y CONSTRUCCION S.A.S</v>
      </c>
      <c r="Q15" s="92">
        <f t="shared" ca="1" si="3"/>
        <v>4</v>
      </c>
      <c r="R15" s="278">
        <f t="shared" ca="1" si="4"/>
        <v>99.620316020022116</v>
      </c>
    </row>
    <row r="16" spans="2:18">
      <c r="B16" s="81"/>
      <c r="C16" s="223">
        <v>6</v>
      </c>
      <c r="D16" s="74">
        <f>'PUNTAJE OFERTA'!C34</f>
        <v>6</v>
      </c>
      <c r="E16" s="75" t="str">
        <f>'PUNTAJE OFERTA'!D34</f>
        <v>CONSORCIO JC</v>
      </c>
      <c r="F16" s="233">
        <v>0</v>
      </c>
      <c r="G16" s="234">
        <v>0</v>
      </c>
      <c r="H16" s="234">
        <v>0</v>
      </c>
      <c r="I16" s="235">
        <v>0</v>
      </c>
      <c r="J16" s="235">
        <v>0</v>
      </c>
      <c r="K16" s="236">
        <f t="shared" si="0"/>
        <v>0</v>
      </c>
      <c r="L16" s="232">
        <v>6</v>
      </c>
      <c r="M16" s="81"/>
      <c r="N16" s="89">
        <f t="shared" si="1"/>
        <v>6</v>
      </c>
      <c r="O16" s="277">
        <f t="shared" si="5"/>
        <v>6</v>
      </c>
      <c r="P16" s="91" t="str">
        <f t="shared" ca="1" si="2"/>
        <v>CONSORCIO ODN3C-01</v>
      </c>
      <c r="Q16" s="92">
        <f t="shared" ca="1" si="3"/>
        <v>2</v>
      </c>
      <c r="R16" s="278">
        <f t="shared" ca="1" si="4"/>
        <v>0</v>
      </c>
    </row>
    <row r="17" spans="2:18">
      <c r="B17" s="81"/>
      <c r="C17" s="225">
        <v>7</v>
      </c>
      <c r="D17" s="226">
        <f>'PUNTAJE OFERTA'!C35</f>
        <v>7</v>
      </c>
      <c r="E17" s="227" t="str">
        <f>'PUNTAJE OFERTA'!D35</f>
        <v>SONA INGENIEROS SAS</v>
      </c>
      <c r="F17" s="228">
        <f>'PUNTAJE OFERTA'!G35</f>
        <v>59.361341610737924</v>
      </c>
      <c r="G17" s="229">
        <v>20</v>
      </c>
      <c r="H17" s="229">
        <v>20</v>
      </c>
      <c r="I17" s="230">
        <v>0.25</v>
      </c>
      <c r="J17" s="229">
        <v>0.25</v>
      </c>
      <c r="K17" s="231">
        <f t="shared" si="0"/>
        <v>99.861341610737924</v>
      </c>
      <c r="L17" s="232">
        <v>7</v>
      </c>
      <c r="M17" s="81"/>
      <c r="N17" s="89">
        <f t="shared" si="1"/>
        <v>4</v>
      </c>
      <c r="O17" s="279">
        <f t="shared" si="5"/>
        <v>7</v>
      </c>
      <c r="P17" s="280" t="str">
        <f>E16</f>
        <v>CONSORCIO JC</v>
      </c>
      <c r="Q17" s="281">
        <f t="shared" si="3"/>
        <v>6</v>
      </c>
      <c r="R17" s="282">
        <f t="shared" si="4"/>
        <v>0</v>
      </c>
    </row>
    <row r="18" spans="2:18"/>
  </sheetData>
  <mergeCells count="14">
    <mergeCell ref="K7:K9"/>
    <mergeCell ref="C4:K4"/>
    <mergeCell ref="C5:K5"/>
    <mergeCell ref="O5:R5"/>
    <mergeCell ref="C7:C9"/>
    <mergeCell ref="F7:J7"/>
    <mergeCell ref="O7:R8"/>
    <mergeCell ref="D7:D9"/>
    <mergeCell ref="E7:E9"/>
    <mergeCell ref="F8:F9"/>
    <mergeCell ref="H8:H9"/>
    <mergeCell ref="I8:I9"/>
    <mergeCell ref="G8:G9"/>
    <mergeCell ref="J8:J9"/>
  </mergeCells>
  <conditionalFormatting sqref="C11:L17">
    <cfRule type="expression" dxfId="1" priority="1" stopIfTrue="1">
      <formula>MOD(ROW(),2)</formula>
    </cfRule>
  </conditionalFormatting>
  <conditionalFormatting sqref="N11:R17">
    <cfRule type="expression" dxfId="0" priority="16" stopIfTrue="1">
      <formula>MOD(ROW(),2)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e2151a0-5e0f-4189-8de0-69f9836f64b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35CD487F24604686CD9D4697F0BF15" ma:contentTypeVersion="13" ma:contentTypeDescription="Crear nuevo documento." ma:contentTypeScope="" ma:versionID="6768a81645425ac920325aa7e258b3b5">
  <xsd:schema xmlns:xsd="http://www.w3.org/2001/XMLSchema" xmlns:xs="http://www.w3.org/2001/XMLSchema" xmlns:p="http://schemas.microsoft.com/office/2006/metadata/properties" xmlns:ns3="8e2151a0-5e0f-4189-8de0-69f9836f64b3" xmlns:ns4="b41d7c9d-9464-4141-bc2f-6a5401172f88" targetNamespace="http://schemas.microsoft.com/office/2006/metadata/properties" ma:root="true" ma:fieldsID="7669a9c6d7cba242023c13d42164b2e1" ns3:_="" ns4:_="">
    <xsd:import namespace="8e2151a0-5e0f-4189-8de0-69f9836f64b3"/>
    <xsd:import namespace="b41d7c9d-9464-4141-bc2f-6a5401172f8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_activity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151a0-5e0f-4189-8de0-69f9836f64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1d7c9d-9464-4141-bc2f-6a5401172f8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3D8E68-6FA8-4474-917D-FA12CC734D9D}">
  <ds:schemaRefs>
    <ds:schemaRef ds:uri="http://schemas.microsoft.com/office/2006/metadata/properties"/>
    <ds:schemaRef ds:uri="http://schemas.microsoft.com/office/infopath/2007/PartnerControls"/>
    <ds:schemaRef ds:uri="8e2151a0-5e0f-4189-8de0-69f9836f64b3"/>
  </ds:schemaRefs>
</ds:datastoreItem>
</file>

<file path=customXml/itemProps2.xml><?xml version="1.0" encoding="utf-8"?>
<ds:datastoreItem xmlns:ds="http://schemas.openxmlformats.org/officeDocument/2006/customXml" ds:itemID="{E61982E9-7BD7-4DA4-AF09-D6E728F384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151a0-5e0f-4189-8de0-69f9836f64b3"/>
    <ds:schemaRef ds:uri="b41d7c9d-9464-4141-bc2f-6a5401172f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A5A703-F673-407A-B62C-B5F1BA93F8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CUMP. GENERAL</vt:lpstr>
      <vt:lpstr>EV. OFERTAS ECONOMICAS</vt:lpstr>
      <vt:lpstr>PUNTAJE OFERTA</vt:lpstr>
      <vt:lpstr>ELEGIBILIDAD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Lila Herrera</dc:creator>
  <cp:keywords/>
  <dc:description/>
  <cp:lastModifiedBy>Arnulfo Arias Saenz</cp:lastModifiedBy>
  <cp:revision/>
  <dcterms:created xsi:type="dcterms:W3CDTF">2023-06-28T17:22:26Z</dcterms:created>
  <dcterms:modified xsi:type="dcterms:W3CDTF">2024-08-02T15:11:27Z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0x010100CA35CD487F24604686CD9D4697F0BF15</vt:lpwstr>
  </property>
</Properties>
</file>