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WALTER PERILLA\IDEAM\WALTER 2024\IDEAM 2024\GRUPO SERVICIOS ADMINISTRATIVOS\INFRAESTRUCTURA PASTO 2024\"/>
    </mc:Choice>
  </mc:AlternateContent>
  <bookViews>
    <workbookView xWindow="-120" yWindow="-120" windowWidth="20730" windowHeight="11160"/>
  </bookViews>
  <sheets>
    <sheet name="ESTUDIO DE MERCADOS" sheetId="9" r:id="rId1"/>
    <sheet name="PE" sheetId="11" r:id="rId2"/>
  </sheets>
  <definedNames>
    <definedName name="_xlnm.Print_Area" localSheetId="0">'ESTUDIO DE MERCADOS'!$A$3:$G$79</definedName>
    <definedName name="_xlnm.Print_Area" localSheetId="1">PE!$A$2:$G$77</definedName>
    <definedName name="X" localSheetId="1">#REF!</definedName>
    <definedName name="X">#REF!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5" i="9" l="1"/>
  <c r="L56" i="9"/>
  <c r="L57" i="9"/>
  <c r="L54" i="9"/>
  <c r="L51" i="9"/>
  <c r="L52" i="9"/>
  <c r="L50" i="9"/>
  <c r="L43" i="9"/>
  <c r="L44" i="9"/>
  <c r="L45" i="9"/>
  <c r="L46" i="9"/>
  <c r="L47" i="9"/>
  <c r="L48" i="9"/>
  <c r="L42" i="9"/>
  <c r="L35" i="9"/>
  <c r="L36" i="9"/>
  <c r="L37" i="9"/>
  <c r="L38" i="9"/>
  <c r="L39" i="9"/>
  <c r="L40" i="9"/>
  <c r="L34" i="9"/>
  <c r="L23" i="9"/>
  <c r="L24" i="9"/>
  <c r="L25" i="9"/>
  <c r="L26" i="9"/>
  <c r="L27" i="9"/>
  <c r="L28" i="9"/>
  <c r="L29" i="9"/>
  <c r="L30" i="9"/>
  <c r="L31" i="9"/>
  <c r="L32" i="9"/>
  <c r="L22" i="9"/>
  <c r="L10" i="9"/>
  <c r="L9" i="9"/>
  <c r="L8" i="9"/>
  <c r="L7" i="9"/>
  <c r="L6" i="9"/>
  <c r="L5" i="9"/>
  <c r="L13" i="9"/>
  <c r="L14" i="9"/>
  <c r="L15" i="9"/>
  <c r="L16" i="9"/>
  <c r="L17" i="9"/>
  <c r="L18" i="9"/>
  <c r="L19" i="9"/>
  <c r="L20" i="9"/>
  <c r="L12" i="9"/>
  <c r="G60" i="9"/>
  <c r="K52" i="9"/>
  <c r="K51" i="9"/>
  <c r="K50" i="9"/>
  <c r="I52" i="9"/>
  <c r="I51" i="9"/>
  <c r="I50" i="9"/>
  <c r="I49" i="9" s="1"/>
  <c r="K48" i="9"/>
  <c r="K47" i="9"/>
  <c r="K46" i="9"/>
  <c r="K45" i="9"/>
  <c r="K44" i="9"/>
  <c r="K43" i="9"/>
  <c r="K42" i="9"/>
  <c r="I48" i="9"/>
  <c r="I47" i="9"/>
  <c r="I41" i="9" s="1"/>
  <c r="I46" i="9"/>
  <c r="I45" i="9"/>
  <c r="I44" i="9"/>
  <c r="I43" i="9"/>
  <c r="I42" i="9"/>
  <c r="K40" i="9"/>
  <c r="K39" i="9"/>
  <c r="K38" i="9"/>
  <c r="K37" i="9"/>
  <c r="K36" i="9"/>
  <c r="K33" i="9" s="1"/>
  <c r="K35" i="9"/>
  <c r="K34" i="9"/>
  <c r="I40" i="9"/>
  <c r="I39" i="9"/>
  <c r="I38" i="9"/>
  <c r="I37" i="9"/>
  <c r="I36" i="9"/>
  <c r="I35" i="9"/>
  <c r="I34" i="9"/>
  <c r="K32" i="9"/>
  <c r="K31" i="9"/>
  <c r="K30" i="9"/>
  <c r="K29" i="9"/>
  <c r="K28" i="9"/>
  <c r="K27" i="9"/>
  <c r="K26" i="9"/>
  <c r="K25" i="9"/>
  <c r="K24" i="9"/>
  <c r="K23" i="9"/>
  <c r="K22" i="9"/>
  <c r="I32" i="9"/>
  <c r="I31" i="9"/>
  <c r="I30" i="9"/>
  <c r="I29" i="9"/>
  <c r="I28" i="9"/>
  <c r="I27" i="9"/>
  <c r="I26" i="9"/>
  <c r="I25" i="9"/>
  <c r="I24" i="9"/>
  <c r="I23" i="9"/>
  <c r="I22" i="9"/>
  <c r="K10" i="9"/>
  <c r="K9" i="9"/>
  <c r="K8" i="9"/>
  <c r="K7" i="9"/>
  <c r="K6" i="9"/>
  <c r="K5" i="9"/>
  <c r="K4" i="9" s="1"/>
  <c r="K20" i="9"/>
  <c r="K19" i="9"/>
  <c r="K18" i="9"/>
  <c r="K17" i="9"/>
  <c r="K16" i="9"/>
  <c r="K15" i="9"/>
  <c r="K14" i="9"/>
  <c r="K13" i="9"/>
  <c r="K11" i="9" s="1"/>
  <c r="K12" i="9"/>
  <c r="I20" i="9"/>
  <c r="I19" i="9"/>
  <c r="I18" i="9"/>
  <c r="I17" i="9"/>
  <c r="I16" i="9"/>
  <c r="I15" i="9"/>
  <c r="I14" i="9"/>
  <c r="I13" i="9"/>
  <c r="I12" i="9"/>
  <c r="I11" i="9" s="1"/>
  <c r="I5" i="9"/>
  <c r="I10" i="9"/>
  <c r="I9" i="9"/>
  <c r="I8" i="9"/>
  <c r="I7" i="9"/>
  <c r="I6" i="9"/>
  <c r="G51" i="9"/>
  <c r="G13" i="9"/>
  <c r="G12" i="9"/>
  <c r="K49" i="9"/>
  <c r="K41" i="9" l="1"/>
  <c r="K21" i="9"/>
  <c r="K53" i="9" s="1"/>
  <c r="I33" i="9"/>
  <c r="I21" i="9"/>
  <c r="I53" i="9" s="1"/>
  <c r="I4" i="9"/>
  <c r="K55" i="9" l="1"/>
  <c r="K54" i="9"/>
  <c r="K56" i="9"/>
  <c r="K57" i="9" s="1"/>
  <c r="I55" i="9"/>
  <c r="I56" i="9"/>
  <c r="I57" i="9" s="1"/>
  <c r="I54" i="9"/>
  <c r="K59" i="9" l="1"/>
  <c r="I59" i="9"/>
  <c r="G24" i="9" l="1"/>
  <c r="G18" i="9"/>
  <c r="G20" i="9"/>
  <c r="G52" i="9"/>
  <c r="G38" i="9"/>
  <c r="G39" i="9"/>
  <c r="G40" i="9"/>
  <c r="G23" i="9"/>
  <c r="G25" i="9"/>
  <c r="G26" i="9"/>
  <c r="G27" i="9"/>
  <c r="G28" i="9"/>
  <c r="G29" i="9"/>
  <c r="G30" i="9"/>
  <c r="G31" i="9"/>
  <c r="G32" i="9"/>
  <c r="G19" i="9"/>
  <c r="G10" i="9"/>
  <c r="G50" i="9" l="1"/>
  <c r="G49" i="9" s="1"/>
  <c r="G48" i="9"/>
  <c r="G43" i="9"/>
  <c r="G42" i="9"/>
  <c r="G36" i="9"/>
  <c r="G35" i="9"/>
  <c r="G9" i="9"/>
  <c r="G17" i="9"/>
  <c r="G16" i="9"/>
  <c r="G15" i="9"/>
  <c r="G14" i="9"/>
  <c r="G8" i="9"/>
  <c r="G7" i="9"/>
  <c r="G6" i="9"/>
  <c r="G5" i="9"/>
  <c r="G11" i="9" l="1"/>
  <c r="G4" i="9"/>
  <c r="G34" i="9"/>
  <c r="G22" i="9"/>
  <c r="G21" i="9" s="1"/>
  <c r="G47" i="9"/>
  <c r="G37" i="9" l="1"/>
  <c r="G33" i="9" s="1"/>
  <c r="G44" i="9"/>
  <c r="G45" i="9"/>
  <c r="E46" i="9"/>
  <c r="G46" i="9" s="1"/>
  <c r="G41" i="9" l="1"/>
  <c r="G53" i="9" s="1"/>
  <c r="P78" i="9" l="1"/>
  <c r="G54" i="9" l="1"/>
  <c r="G56" i="9" l="1"/>
  <c r="G57" i="9" s="1"/>
  <c r="G55" i="9"/>
  <c r="G59" i="9" l="1"/>
</calcChain>
</file>

<file path=xl/sharedStrings.xml><?xml version="1.0" encoding="utf-8"?>
<sst xmlns="http://schemas.openxmlformats.org/spreadsheetml/2006/main" count="218" uniqueCount="74">
  <si>
    <t>ITEM</t>
  </si>
  <si>
    <t>ACTIVIDADES</t>
  </si>
  <si>
    <t>VALOR UNITARIO</t>
  </si>
  <si>
    <t>VALOR TOTAL</t>
  </si>
  <si>
    <t>m2</t>
  </si>
  <si>
    <t>m</t>
  </si>
  <si>
    <t>un</t>
  </si>
  <si>
    <t>OTROS</t>
  </si>
  <si>
    <t>SUBTOTAL COSTOS DIRECTOS</t>
  </si>
  <si>
    <t>ADMINISTRACIÓN</t>
  </si>
  <si>
    <t>IMPREVISTOS</t>
  </si>
  <si>
    <t>UTILIDAD</t>
  </si>
  <si>
    <t>IVA SOBRE UTILIDAD</t>
  </si>
  <si>
    <t>Desmonte de tanque existente en asbesto cemento de 500 lt de capacidad. Incluye desconexión, accesorios de taponamiento cargue y disposición final.</t>
  </si>
  <si>
    <t>PRELIMINARES</t>
  </si>
  <si>
    <t>Suministro e instalación de lavamanos institucional básico, de incrustar, color blanco en porcelana. Incluye sistema de fijación, grifería ultra ahorradora cromada, accesorios de acoplamiento a pared y demás requeridos para su correcta instalación.</t>
  </si>
  <si>
    <t>Suministro e instalación de sanitario institucional ultra ahorrador, color blanco en porcelana. Incluye sistema de fijación, grifería, accesorios de acoplamiento y demás requeridos para su correcta instalación.</t>
  </si>
  <si>
    <t>Suministro e instalación de cinta antideslizante adhesiva reflectiva ancho 50 mm. Longitud cada escalón 1.05 m.</t>
  </si>
  <si>
    <t xml:space="preserve">Restauración de cara de muro que presentó humedad, manteniendo las condiciones similares a las existentes. Incluye suministro y aplicación de impermeabilizante y preparación de superficie para pintura. </t>
  </si>
  <si>
    <t>Cargue y descargue de equipos, insumos, herramientas, para realizar trabajos definidos en el alcance. Incluye retiro y colocación en su lugar original.</t>
  </si>
  <si>
    <t>Aseo general. Incluye retiro de escombros, trasiego hasta sitio de acopio certificado y presentación de certificado de disposición final.</t>
  </si>
  <si>
    <t>Desmonte de canal plástica, incluye bajantes anclajes ganchos y demás elementos necesarios para dicha canal.</t>
  </si>
  <si>
    <t>Desmonte de cubierta en teja plástica ondulada en punto fijo posterior, incluye disposición final.</t>
  </si>
  <si>
    <t>ml</t>
  </si>
  <si>
    <t>MUROS Y CIELO RASO</t>
  </si>
  <si>
    <t xml:space="preserve">Reparación de fisuras en muros y cielos rasos, en áreas que se presenten o se evidencie descascaramiento de pintura. Incluye limpieza del área, apertura de fisura para extracción de material mal adherido, aplicación de sellador acrílico para sellado de juntas y fisuras interiores, estuco, lijada y demás actividades para dar acabado similar al existente y preparar superficie para aplicación de pintura. </t>
  </si>
  <si>
    <t>Suministro y aplicación de pintura acrílica a base agua para uso interior en cielo rasos, de alta calidad, sin olor, acabado mate, a dos manos. Color blanco. Incluye suministro, colocación y retiro de cartón corrugado y plásticos para protección de pisos, muebles, equipos, ventanas, y demás elementos adyacentes a la zona de trabajo. Incluye limpieza final del área después de la terminación de la actividad. Altura aproximada 2,4 m.</t>
  </si>
  <si>
    <t>Suministro e instalación de mediacaña en mortero impermeabilizado para terraza de una altura de ,10 x ,10.</t>
  </si>
  <si>
    <t>Suministro e instalación de Sellador Poliuretano Elástico Sin Burbujas Gris 300ml para sellar fisuras en placa incluye regata de 3 mm de grosor.</t>
  </si>
  <si>
    <t>Suministro e instalación de alistado con mortero impermeabilizado para instalado de manto asfaltico posteriormente.</t>
  </si>
  <si>
    <t>Suministro e instalación de manto impermeabilizante Asfáltico con Foil de aluminio reflectivo-inigualable protección UV, de 3mm de grosor mínimo.</t>
  </si>
  <si>
    <t>HIDROSANITARIO</t>
  </si>
  <si>
    <t>CARPINTERÍA Y ESCALERAS</t>
  </si>
  <si>
    <t>Suministro e instalación de tubería sanitaria de 2" incluye regatas, resanes y accesorios para su buena instalación y funcionamiento.</t>
  </si>
  <si>
    <t>PLACA DE CUBIERTA Y TEJADO</t>
  </si>
  <si>
    <t>Suministro e instalación de cubierta en teja plástica ondulada traslúcida en punto fijo posterior.</t>
  </si>
  <si>
    <t>Suministro e instalación de flanches en lámina galvanizada de .20 x .20 incluye pestaña más regata con pulidora para encajar pestaña y silicona en poliuretano para sellar regatas.</t>
  </si>
  <si>
    <t>Suministro e instalación de división en Dry Wall lámina de 1/2 base 6 una cara incluye masillado y 2 manos de pintura y una mano de pintura tipo 1. incluye cinta, malla y filos.</t>
  </si>
  <si>
    <t>Suministro e instalación de reja para entrada principal de dos hojas fijas laterales y una puerta central, con chapa de seguridad tipo Derecha 70mm Llave Multipunto para portón tipo abatible de garantía por vida. Incluye diseño de la reja (dimensión total de la reja: altura= 2,40m ancho= 2,20 m)</t>
  </si>
  <si>
    <t>Suministro e instalación de vidrio de 6 mm para ventana de 1,2mx1,45m. Incluye desmonte de vidrio dañado actual.</t>
  </si>
  <si>
    <t>Mantenimiento de puerta en madera cambio de lámina de tríplex dañada dimensiones 1.00 x 2,4 incluye pintura mantenimiento de herrajes incluye pintura en esmalte azul para exteriores.</t>
  </si>
  <si>
    <t>Mantenimiento de puerta en madera cambio de lámina de tríplex dañada dimensiones de la hoja 0,8 x 1,7 incluye mantenimiento de herrajes y pintura en esmalte azul para exteriores.</t>
  </si>
  <si>
    <t>Mantenimiento preventivo de portón de parqueadero metálico de apertura manual, con grado de deterioro mínimo. Incluye limpieza general, liberación obstrucciones, aplicación de lubricante específico para bisagras, revisión de mecanismos de seguridad y de cierre, aplicación de pintura y anticorrosivo. Dimensiones de: 2,5mx3,1m</t>
  </si>
  <si>
    <t>Suministro e instalación de enchape cerámico para baño de 40x40 blanco (Incluye adhesivo y boquilla )</t>
  </si>
  <si>
    <t>Suministro e instalación de canal en PVC de 169.4 mm x 109.9 mm x 142.3 mm.</t>
  </si>
  <si>
    <t>Suministro e instalación de tanque de agua potable En Polietileno 100% virgen con aditivo U.V. avalado por la FDA DE EE. UU para contener alimentos y bebidas, Dimensiones:156 cm x 96 cm almacenamiento para 500 litros. Incluye cambio de accesorios para conexión como cheques, registro y demás accesorios para su buena instalación y funcionamiento.</t>
  </si>
  <si>
    <t>Suministro e instalación de bajantes para canal en PVC de 169.4 mm x 109.9 mm x 142.3 mm.</t>
  </si>
  <si>
    <t>Suministro e instalación de lucernario o claraboya transitable en placa con bloques de vidrio, cuadros de 18 cm x 18 cm, incluye instalación de soporte - estructura en ángulo metálico (dimensión del vano 1,2m x 0,39m).</t>
  </si>
  <si>
    <t>Suministro e instalación de lucernario o claraboya transitable en placa con bloques de vidrio, cuadros de 18 cm x 18 cm, incluye instalación de soporte - estructura en ángulo metálico (dimensión del vano 1,4m x 0,39m).</t>
  </si>
  <si>
    <t>Suministro e instalación de lucernario o claraboya transitable en placa con bloques de vidrio, cuadros de 18 cm x 18 cm, incluye instalación de soporte - estructura en ángulo metálico (dimensión del vano 1m x 0,39m).</t>
  </si>
  <si>
    <t>Suministro e instalación de tapa registro plástica de 20x20</t>
  </si>
  <si>
    <t>Suministro e instalación de válvula o llave de paso de bola de 3/4" agua , incluye corte en muro con pulidora para posterior instalación de la válvula e instalación de tapa registro y accesorios para su correcto funcionamiento</t>
  </si>
  <si>
    <t xml:space="preserve">Suspensión de llave de paso en cuarto eléctrico, incluye sellado de muro, estuco, lijada y demás actividades para dar acabado similar al existente y preparar superficie para aplicación de pintura. </t>
  </si>
  <si>
    <t>glb</t>
  </si>
  <si>
    <t>Mantenimiento preventivo de barandas con pasamanos en madera, de aproximadamente 1.0 m de altura. Incluye ajuste de anclajes, limpieza, lijada, preparación de superficie, suministro y aplicación de anticorrosivo y pintura en esmalte color azul y demás requerido para correcto funcionamiento.</t>
  </si>
  <si>
    <t xml:space="preserve">Desmonte de lavamanos de incrustar, con medios manuales, sin afectar la estabilidad de los elementos constructivos a los que pueda estar sujeto. Incluye desconexión de puntos, accesorios de taponamiento, desmonte de grifería y de los accesorios, la obturación de las conducciones conectadas al elemento, cargue y disposición final, accesorios y actividades requeridas de preparación para instalación de nuevo lavamanos. </t>
  </si>
  <si>
    <t>Suministro e instalación de sifón de 2" antiolores para baños segundo piso. Incluye rejilla plástica y demás accesorios requeridos para su correcto funcionamiento.</t>
  </si>
  <si>
    <t>Suministro y aplicación de pintura acrílica tipo premium base agua para uso exterior sobre muros, de alta calidad, lavable, sin olor, acabado mate, a dos manos. Color blanco. Incluye resane en áreas afectadas, lijado, uso de cartón corrugado y plásticos para protección de pisos, ventanas, y demás elementos adyacentes a la zona de trabajo. Incluye limpieza final del área después de la terminación de la actividad.</t>
  </si>
  <si>
    <t>Suministro y aplicación de pintura acrílica tipo 1 a base agua para uso interior sobre muros, de alta calidad, lavable, sin olor, acabado mate, a dos manos. Color blanco. Incluye resane en áreas afectadas, lijado y uso de cartón corrugado y plásticos para protección de pisos, muebles, equipos, ventanas, y demás elementos adyacentes a la zona de trabajo. Incluye limpieza final del área después de la terminación de la actividad.</t>
  </si>
  <si>
    <t>Suministro y aplicación de pintura acrílica a base agua para uso interior sobre muros tipo 1, de alta calidad, lavable, sin olor, acabado mate, a dos manos. Color blanco. Incluye resane en áreas afectadas, lijado, colocación y retiro de cartón corrugado y plásticos para protección de pisos, muebles, equipos, ventanas, y demás elementos adyacentes a la zona de trabajo.   Incluye limpieza final del área después de la terminación de la actividad.</t>
  </si>
  <si>
    <t>Reparación filos y dilataciones de muros . Incluye resane, estuco y preparación de superficie para pintura.  Incluye resane en áreas afectadas, lijado, colocación y retiro de cartón corrugado y plásticos para protección de pisos, muebles, equipos, ventanas, y demás elementos adyacentes a la zona de trabajo.  Incluye limpieza final del área después de la terminación de la actividad.</t>
  </si>
  <si>
    <t>Suministro y aplicación de pintura acrílica tipo premium base agua para uso exterior sobre muros y alfajía jardín, de alta calidad, lavable, sin olor, acabado mate, a dos manos. Color azul para muro y blanco para alfajía. Incluye resane en áreas afectadas, pañete con acabado similar al existente,  lijado y uso de cartón corrugado y plásticos para protección de pisos, ventanas, y demás elementos adyacentes a la zona de trabajo. Incluye limpieza final del área después de la terminación de la actividad.</t>
  </si>
  <si>
    <t>Desmonte de sanitario, con medios manuales, sin afectar la estabilidad de los elementos constructivos a los que pueda estar sujeto. Incluye desconexión de puntos, accesorios de taponamiento, desmonte de los accesorios, la obturación de las conducciones conectadas al elemento, cargue y disposición final, accesorios y actividades requeridas de preparación para instalación de nuevo sanitario.</t>
  </si>
  <si>
    <t>INGEVILL DISEÑO Y CONSTRUCCION S.A.S.</t>
  </si>
  <si>
    <t>CANT.</t>
  </si>
  <si>
    <t>UND</t>
  </si>
  <si>
    <t>JAIRO OSORIO CABALLERO</t>
  </si>
  <si>
    <t>INGOO INGENIERÍA S.A.S.</t>
  </si>
  <si>
    <t>TOTAL COTIZACIONES</t>
  </si>
  <si>
    <t>TOTAL VALOR PROMEDIO</t>
  </si>
  <si>
    <t>VALOR UNITARIO OFERTADO</t>
  </si>
  <si>
    <t>VALOR TOTAL CANTIDADES OFERTADO</t>
  </si>
  <si>
    <t>TOTALPROPUESTA ECONOMICA</t>
  </si>
  <si>
    <t>VALOR UNITARIO MAXIMO A PAGAR ESTUDIO DE MERCADOS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</si>
</sst>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164" formatCode="&quot;$&quot;\ #,##0"/>
    <numFmt numFmtId="165" formatCode="0.0"/>
    <numFmt numFmtId="166" formatCode="&quot;$&quot;\ #,##0.00"/>
  </numFmts>
  <fonts count="13">
    <font>
      <sz val="11"/>
      <color theme="1"/>
      <name val="Calibri"/>
      <family val="2"/>
      <scheme val="minor"/>
    </font>
    <font>
      <sz val="11"/>
      <color theme="1"/>
      <name val="Calibri"/>
      <family val="2"/>
      <scheme val="minor"/>
    </font>
    <font>
      <sz val="10"/>
      <name val="Arial"/>
      <family val="2"/>
    </font>
    <font>
      <b/>
      <sz val="11"/>
      <name val="Aptos Narrow"/>
      <family val="2"/>
    </font>
    <font>
      <sz val="11"/>
      <name val="Aptos Narrow"/>
      <family val="2"/>
    </font>
    <font>
      <sz val="8"/>
      <name val="Aptos Narrow"/>
      <family val="2"/>
    </font>
    <font>
      <b/>
      <sz val="8"/>
      <name val="Aptos Narrow"/>
      <family val="2"/>
    </font>
    <font>
      <sz val="11"/>
      <color theme="1"/>
      <name val="Aptos Narrow"/>
      <family val="2"/>
    </font>
    <font>
      <sz val="8"/>
      <color theme="1"/>
      <name val="Aptos Narrow"/>
      <family val="2"/>
    </font>
    <font>
      <sz val="8"/>
      <color theme="7" tint="-0.249977111117893"/>
      <name val="Aptos Narrow"/>
      <family val="2"/>
    </font>
    <font>
      <b/>
      <sz val="8"/>
      <color theme="7" tint="-0.249977111117893"/>
      <name val="Aptos Narrow"/>
      <family val="2"/>
    </font>
    <font>
      <b/>
      <sz val="11"/>
      <name val="Aptos Narrow"/>
    </font>
    <font>
      <b/>
      <sz val="8"/>
      <name val="Aptos Narrow"/>
    </font>
  </fonts>
  <fills count="6">
    <fill>
      <patternFill patternType="none"/>
    </fill>
    <fill>
      <patternFill patternType="gray125"/>
    </fill>
    <fill>
      <patternFill patternType="solid">
        <fgColor theme="2"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6">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41" fontId="1" fillId="0" borderId="0" applyFont="0" applyFill="0" applyBorder="0" applyAlignment="0" applyProtection="0"/>
  </cellStyleXfs>
  <cellXfs count="54">
    <xf numFmtId="0" fontId="0" fillId="0" borderId="0" xfId="0"/>
    <xf numFmtId="0" fontId="3" fillId="0" borderId="0" xfId="0" applyFont="1" applyAlignment="1">
      <alignment horizontal="center" vertical="center"/>
    </xf>
    <xf numFmtId="0" fontId="4" fillId="0" borderId="0" xfId="0" applyFont="1" applyAlignment="1">
      <alignment horizontal="left"/>
    </xf>
    <xf numFmtId="0" fontId="4" fillId="0" borderId="0" xfId="0" applyFont="1" applyAlignment="1">
      <alignment horizontal="center" vertical="center"/>
    </xf>
    <xf numFmtId="0" fontId="4" fillId="0" borderId="0" xfId="0" applyFont="1" applyAlignment="1">
      <alignment horizontal="left" vertical="center"/>
    </xf>
    <xf numFmtId="0" fontId="6" fillId="3" borderId="1" xfId="0" applyFont="1" applyFill="1" applyBorder="1" applyAlignment="1">
      <alignment horizontal="center" vertical="center"/>
    </xf>
    <xf numFmtId="0" fontId="5" fillId="0" borderId="1" xfId="0" applyFont="1" applyBorder="1" applyAlignment="1">
      <alignment horizontal="center" vertical="center"/>
    </xf>
    <xf numFmtId="164" fontId="4" fillId="0" borderId="0" xfId="0" applyNumberFormat="1" applyFont="1" applyAlignment="1">
      <alignment horizontal="left"/>
    </xf>
    <xf numFmtId="0" fontId="5" fillId="3" borderId="1" xfId="0" applyFont="1" applyFill="1" applyBorder="1" applyAlignment="1">
      <alignment horizontal="left" vertical="center"/>
    </xf>
    <xf numFmtId="0" fontId="5" fillId="3" borderId="1" xfId="0" applyFont="1" applyFill="1" applyBorder="1" applyAlignment="1">
      <alignment horizontal="center" vertical="center"/>
    </xf>
    <xf numFmtId="0" fontId="7" fillId="0" borderId="0" xfId="0" applyFont="1" applyAlignment="1">
      <alignment horizontal="left" vertical="center"/>
    </xf>
    <xf numFmtId="0" fontId="7" fillId="0" borderId="0" xfId="0" applyFont="1" applyAlignment="1">
      <alignment horizontal="left"/>
    </xf>
    <xf numFmtId="2" fontId="4" fillId="0" borderId="0" xfId="0" applyNumberFormat="1" applyFont="1" applyAlignment="1">
      <alignment horizontal="left"/>
    </xf>
    <xf numFmtId="166" fontId="4" fillId="0" borderId="0" xfId="0" applyNumberFormat="1" applyFont="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justify" vertical="top" wrapText="1"/>
    </xf>
    <xf numFmtId="0" fontId="6" fillId="5" borderId="1" xfId="0" applyFont="1" applyFill="1" applyBorder="1" applyAlignment="1">
      <alignment horizontal="left" vertical="center" wrapText="1"/>
    </xf>
    <xf numFmtId="0" fontId="6" fillId="5" borderId="1" xfId="0" applyFont="1" applyFill="1" applyBorder="1" applyAlignment="1">
      <alignment horizontal="center" vertical="center"/>
    </xf>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2" fontId="6" fillId="5" borderId="1" xfId="0" applyNumberFormat="1" applyFont="1" applyFill="1" applyBorder="1" applyAlignment="1">
      <alignment horizontal="center" vertical="center"/>
    </xf>
    <xf numFmtId="42" fontId="6" fillId="5" borderId="1" xfId="1" applyFont="1" applyFill="1" applyBorder="1" applyAlignment="1">
      <alignment horizontal="center" vertical="center"/>
    </xf>
    <xf numFmtId="164" fontId="6" fillId="5" borderId="1" xfId="1" applyNumberFormat="1" applyFont="1" applyFill="1" applyBorder="1" applyAlignment="1">
      <alignment horizontal="center" vertical="center"/>
    </xf>
    <xf numFmtId="165" fontId="6"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164" fontId="5" fillId="4" borderId="1" xfId="1" applyNumberFormat="1" applyFont="1" applyFill="1" applyBorder="1" applyAlignment="1">
      <alignment horizontal="center" vertical="center"/>
    </xf>
    <xf numFmtId="2" fontId="6" fillId="0" borderId="1" xfId="0" applyNumberFormat="1" applyFont="1" applyBorder="1" applyAlignment="1">
      <alignment horizontal="center" vertical="center"/>
    </xf>
    <xf numFmtId="0" fontId="5" fillId="0" borderId="1" xfId="0" applyFont="1" applyBorder="1" applyAlignment="1">
      <alignment horizontal="left" vertical="center" wrapText="1"/>
    </xf>
    <xf numFmtId="10" fontId="5" fillId="4" borderId="1" xfId="2" applyNumberFormat="1" applyFont="1" applyFill="1" applyBorder="1" applyAlignment="1">
      <alignment horizontal="center" vertical="center"/>
    </xf>
    <xf numFmtId="9" fontId="5" fillId="3" borderId="1" xfId="2" applyFont="1" applyFill="1" applyBorder="1" applyAlignment="1">
      <alignment horizontal="center" vertical="center"/>
    </xf>
    <xf numFmtId="0" fontId="5" fillId="0" borderId="1" xfId="0" applyFont="1" applyBorder="1" applyAlignment="1">
      <alignment horizontal="justify" vertical="center" wrapText="1"/>
    </xf>
    <xf numFmtId="0" fontId="5" fillId="0" borderId="3" xfId="0" applyFont="1" applyBorder="1" applyAlignment="1">
      <alignment horizontal="center" vertical="center"/>
    </xf>
    <xf numFmtId="0" fontId="6" fillId="5" borderId="4" xfId="0" applyFont="1" applyFill="1" applyBorder="1" applyAlignment="1">
      <alignment horizontal="left" vertical="center" wrapText="1"/>
    </xf>
    <xf numFmtId="0" fontId="8" fillId="0" borderId="1" xfId="0" applyFont="1" applyBorder="1" applyAlignment="1">
      <alignment horizontal="justify" vertical="center" wrapText="1"/>
    </xf>
    <xf numFmtId="0" fontId="8" fillId="0" borderId="4" xfId="0" applyFont="1" applyBorder="1" applyAlignment="1">
      <alignment horizontal="justify"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164" fontId="9" fillId="4" borderId="1" xfId="1" applyNumberFormat="1" applyFont="1" applyFill="1" applyBorder="1" applyAlignment="1">
      <alignment horizontal="center" vertical="center"/>
    </xf>
    <xf numFmtId="164" fontId="10" fillId="5" borderId="1" xfId="1" applyNumberFormat="1" applyFont="1" applyFill="1" applyBorder="1" applyAlignment="1">
      <alignment horizontal="center" vertical="center"/>
    </xf>
    <xf numFmtId="0" fontId="6" fillId="5" borderId="1" xfId="0" applyFont="1" applyFill="1" applyBorder="1" applyAlignment="1">
      <alignment horizontal="left" vertical="center"/>
    </xf>
    <xf numFmtId="164" fontId="10" fillId="5" borderId="1" xfId="0"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6" fillId="4" borderId="1" xfId="2" applyNumberFormat="1" applyFont="1" applyFill="1" applyBorder="1" applyAlignment="1">
      <alignment horizontal="center" vertical="center"/>
    </xf>
    <xf numFmtId="164" fontId="5" fillId="3" borderId="1" xfId="2" applyNumberFormat="1" applyFont="1" applyFill="1" applyBorder="1" applyAlignment="1">
      <alignment horizontal="center" vertical="center"/>
    </xf>
    <xf numFmtId="164" fontId="10" fillId="4" borderId="1" xfId="2" applyNumberFormat="1" applyFont="1" applyFill="1" applyBorder="1" applyAlignment="1">
      <alignment horizontal="center" vertical="center"/>
    </xf>
    <xf numFmtId="41" fontId="11" fillId="5" borderId="1" xfId="5" applyFont="1" applyFill="1" applyBorder="1" applyAlignment="1">
      <alignment horizontal="center" vertical="center"/>
    </xf>
    <xf numFmtId="0" fontId="3" fillId="5" borderId="1" xfId="0" applyFont="1" applyFill="1" applyBorder="1" applyAlignment="1">
      <alignment horizontal="right" vertical="center"/>
    </xf>
    <xf numFmtId="0" fontId="5" fillId="0" borderId="4" xfId="0" applyFont="1" applyBorder="1" applyAlignment="1">
      <alignment horizontal="justify" vertical="center" wrapText="1"/>
    </xf>
    <xf numFmtId="2" fontId="12" fillId="2" borderId="1" xfId="0" applyNumberFormat="1" applyFont="1" applyFill="1" applyBorder="1" applyAlignment="1">
      <alignment horizontal="center" vertical="center" wrapText="1"/>
    </xf>
    <xf numFmtId="9" fontId="5" fillId="4" borderId="1" xfId="2" applyFont="1" applyFill="1" applyBorder="1" applyAlignment="1">
      <alignment horizontal="center" vertical="center"/>
    </xf>
    <xf numFmtId="0" fontId="12" fillId="2" borderId="5"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6" fillId="5" borderId="1" xfId="0" applyFont="1" applyFill="1" applyBorder="1" applyAlignment="1">
      <alignment horizontal="right" vertical="center"/>
    </xf>
    <xf numFmtId="0" fontId="6" fillId="5" borderId="1" xfId="0" applyFont="1" applyFill="1" applyBorder="1" applyAlignment="1">
      <alignment vertical="center"/>
    </xf>
  </cellXfs>
  <cellStyles count="6">
    <cellStyle name="Millares [0]" xfId="5" builtinId="6"/>
    <cellStyle name="Moneda [0]" xfId="1" builtinId="7"/>
    <cellStyle name="Normal" xfId="0" builtinId="0"/>
    <cellStyle name="Normal 11" xfId="4"/>
    <cellStyle name="Normal 3 2 4 3"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2:T79"/>
  <sheetViews>
    <sheetView tabSelected="1" zoomScaleNormal="100" workbookViewId="0">
      <selection activeCell="B2" sqref="B2"/>
    </sheetView>
  </sheetViews>
  <sheetFormatPr baseColWidth="10" defaultColWidth="11.5703125" defaultRowHeight="15"/>
  <cols>
    <col min="1" max="1" width="1.85546875" style="2" customWidth="1"/>
    <col min="2" max="2" width="6.42578125" style="1" customWidth="1"/>
    <col min="3" max="3" width="47.5703125" style="2" customWidth="1"/>
    <col min="4" max="4" width="5.7109375" style="3" customWidth="1"/>
    <col min="5" max="5" width="6.5703125" style="3" customWidth="1"/>
    <col min="6" max="7" width="11.85546875" style="2" customWidth="1"/>
    <col min="8" max="8" width="10.7109375" style="11" customWidth="1"/>
    <col min="9" max="9" width="13.140625" style="11" customWidth="1"/>
    <col min="10" max="10" width="11.5703125" style="11" customWidth="1"/>
    <col min="11" max="11" width="12.42578125" style="2" customWidth="1"/>
    <col min="12" max="12" width="11.5703125" style="2" customWidth="1"/>
    <col min="13" max="13" width="13.5703125" style="2" customWidth="1"/>
    <col min="14" max="14" width="12.42578125" style="2" customWidth="1"/>
    <col min="15" max="15" width="14.140625" style="2" customWidth="1"/>
    <col min="16" max="16" width="15.28515625" style="2" customWidth="1"/>
    <col min="17" max="17" width="11.5703125" style="2" customWidth="1"/>
    <col min="18" max="18" width="3.7109375" style="2" customWidth="1"/>
    <col min="19" max="19" width="11.5703125" style="2" customWidth="1"/>
    <col min="20" max="20" width="50.42578125" style="2" customWidth="1"/>
    <col min="21" max="16384" width="11.5703125" style="2"/>
  </cols>
  <sheetData>
    <row r="2" spans="2:13" ht="33" customHeight="1">
      <c r="F2" s="35" t="s">
        <v>63</v>
      </c>
      <c r="G2" s="36"/>
      <c r="H2" s="35" t="s">
        <v>66</v>
      </c>
      <c r="I2" s="36"/>
      <c r="J2" s="35" t="s">
        <v>67</v>
      </c>
      <c r="K2" s="36"/>
      <c r="L2" s="50" t="s">
        <v>2</v>
      </c>
    </row>
    <row r="3" spans="2:13" ht="27" customHeight="1">
      <c r="B3" s="18" t="s">
        <v>0</v>
      </c>
      <c r="C3" s="18" t="s">
        <v>1</v>
      </c>
      <c r="D3" s="18" t="s">
        <v>65</v>
      </c>
      <c r="E3" s="18" t="s">
        <v>64</v>
      </c>
      <c r="F3" s="18" t="s">
        <v>2</v>
      </c>
      <c r="G3" s="19" t="s">
        <v>3</v>
      </c>
      <c r="H3" s="18" t="s">
        <v>2</v>
      </c>
      <c r="I3" s="19" t="s">
        <v>3</v>
      </c>
      <c r="J3" s="18" t="s">
        <v>2</v>
      </c>
      <c r="K3" s="19" t="s">
        <v>3</v>
      </c>
      <c r="L3" s="51"/>
      <c r="M3" s="12"/>
    </row>
    <row r="4" spans="2:13" ht="14.25">
      <c r="B4" s="17">
        <v>1</v>
      </c>
      <c r="C4" s="16" t="s">
        <v>14</v>
      </c>
      <c r="D4" s="17"/>
      <c r="E4" s="20"/>
      <c r="F4" s="21"/>
      <c r="G4" s="22">
        <f>+SUM(G5:G10)</f>
        <v>1193945</v>
      </c>
      <c r="H4" s="21"/>
      <c r="I4" s="22">
        <f>+SUM(I5:I10)</f>
        <v>4356600</v>
      </c>
      <c r="J4" s="21"/>
      <c r="K4" s="22">
        <f>+SUM(K5:K10)</f>
        <v>4110000</v>
      </c>
      <c r="L4" s="21"/>
      <c r="M4" s="12"/>
    </row>
    <row r="5" spans="2:13" ht="22.5">
      <c r="B5" s="23">
        <v>1.1000000000000001</v>
      </c>
      <c r="C5" s="30" t="s">
        <v>21</v>
      </c>
      <c r="D5" s="6" t="s">
        <v>23</v>
      </c>
      <c r="E5" s="24">
        <v>10</v>
      </c>
      <c r="F5" s="25">
        <v>12100</v>
      </c>
      <c r="G5" s="25">
        <f t="shared" ref="G5:K10" si="0">+F5*$E5</f>
        <v>121000</v>
      </c>
      <c r="H5" s="25">
        <v>44520</v>
      </c>
      <c r="I5" s="25">
        <f>+H5*$E5</f>
        <v>445200</v>
      </c>
      <c r="J5" s="25">
        <v>42000</v>
      </c>
      <c r="K5" s="25">
        <f>+J5*$E5</f>
        <v>420000</v>
      </c>
      <c r="L5" s="25">
        <f>(F5+H5+J5)/3</f>
        <v>32873.333333333336</v>
      </c>
      <c r="M5" s="12"/>
    </row>
    <row r="6" spans="2:13" ht="33.75">
      <c r="B6" s="23">
        <v>1.2</v>
      </c>
      <c r="C6" s="30" t="s">
        <v>13</v>
      </c>
      <c r="D6" s="6" t="s">
        <v>6</v>
      </c>
      <c r="E6" s="24">
        <v>1</v>
      </c>
      <c r="F6" s="25">
        <v>180000</v>
      </c>
      <c r="G6" s="25">
        <f t="shared" si="0"/>
        <v>180000</v>
      </c>
      <c r="H6" s="25">
        <v>1590000</v>
      </c>
      <c r="I6" s="25">
        <f t="shared" si="0"/>
        <v>1590000</v>
      </c>
      <c r="J6" s="25">
        <v>1500000</v>
      </c>
      <c r="K6" s="25">
        <f t="shared" si="0"/>
        <v>1500000</v>
      </c>
      <c r="L6" s="25">
        <f>(F6+H6+J6)/3</f>
        <v>1090000</v>
      </c>
      <c r="M6" s="12"/>
    </row>
    <row r="7" spans="2:13" ht="22.5">
      <c r="B7" s="23">
        <v>1.3</v>
      </c>
      <c r="C7" s="30" t="s">
        <v>22</v>
      </c>
      <c r="D7" s="6" t="s">
        <v>4</v>
      </c>
      <c r="E7" s="24">
        <v>20</v>
      </c>
      <c r="F7" s="25">
        <v>21733</v>
      </c>
      <c r="G7" s="25">
        <f t="shared" si="0"/>
        <v>434660</v>
      </c>
      <c r="H7" s="25">
        <v>58300</v>
      </c>
      <c r="I7" s="25">
        <f t="shared" si="0"/>
        <v>1166000</v>
      </c>
      <c r="J7" s="25">
        <v>55000</v>
      </c>
      <c r="K7" s="25">
        <f t="shared" si="0"/>
        <v>1100000</v>
      </c>
      <c r="L7" s="25">
        <f>(F7+H7+J7)/3</f>
        <v>45011</v>
      </c>
    </row>
    <row r="8" spans="2:13" ht="78.75">
      <c r="B8" s="23">
        <v>1.4</v>
      </c>
      <c r="C8" s="30" t="s">
        <v>62</v>
      </c>
      <c r="D8" s="6" t="s">
        <v>6</v>
      </c>
      <c r="E8" s="24">
        <v>3</v>
      </c>
      <c r="F8" s="25">
        <v>80000</v>
      </c>
      <c r="G8" s="25">
        <f t="shared" si="0"/>
        <v>240000</v>
      </c>
      <c r="H8" s="25">
        <v>159000</v>
      </c>
      <c r="I8" s="25">
        <f t="shared" si="0"/>
        <v>477000</v>
      </c>
      <c r="J8" s="25">
        <v>150000</v>
      </c>
      <c r="K8" s="25">
        <f t="shared" si="0"/>
        <v>450000</v>
      </c>
      <c r="L8" s="25">
        <f>(F8+H8+J8)/3</f>
        <v>129666.66666666667</v>
      </c>
    </row>
    <row r="9" spans="2:13" ht="78.75">
      <c r="B9" s="23">
        <v>1.5</v>
      </c>
      <c r="C9" s="30" t="s">
        <v>55</v>
      </c>
      <c r="D9" s="6" t="s">
        <v>6</v>
      </c>
      <c r="E9" s="24">
        <v>3</v>
      </c>
      <c r="F9" s="25">
        <v>40000</v>
      </c>
      <c r="G9" s="25">
        <f t="shared" si="0"/>
        <v>120000</v>
      </c>
      <c r="H9" s="25">
        <v>190800</v>
      </c>
      <c r="I9" s="25">
        <f t="shared" si="0"/>
        <v>572400</v>
      </c>
      <c r="J9" s="25">
        <v>180000</v>
      </c>
      <c r="K9" s="25">
        <f t="shared" si="0"/>
        <v>540000</v>
      </c>
      <c r="L9" s="25">
        <f>(F9+H9+J9)/3</f>
        <v>136933.33333333334</v>
      </c>
    </row>
    <row r="10" spans="2:13" ht="45">
      <c r="B10" s="23">
        <v>1.6</v>
      </c>
      <c r="C10" s="30" t="s">
        <v>52</v>
      </c>
      <c r="D10" s="6" t="s">
        <v>6</v>
      </c>
      <c r="E10" s="24">
        <v>1</v>
      </c>
      <c r="F10" s="25">
        <v>98285</v>
      </c>
      <c r="G10" s="25">
        <f t="shared" si="0"/>
        <v>98285</v>
      </c>
      <c r="H10" s="25">
        <v>106000</v>
      </c>
      <c r="I10" s="25">
        <f t="shared" si="0"/>
        <v>106000</v>
      </c>
      <c r="J10" s="25">
        <v>100000</v>
      </c>
      <c r="K10" s="25">
        <f t="shared" si="0"/>
        <v>100000</v>
      </c>
      <c r="L10" s="25">
        <f>(F10+H10+J10)/3</f>
        <v>101428.33333333333</v>
      </c>
    </row>
    <row r="11" spans="2:13" ht="14.25">
      <c r="B11" s="17">
        <v>2</v>
      </c>
      <c r="C11" s="16" t="s">
        <v>24</v>
      </c>
      <c r="D11" s="17"/>
      <c r="E11" s="20"/>
      <c r="F11" s="21"/>
      <c r="G11" s="38">
        <f>+SUM(G12:G20)</f>
        <v>68037450</v>
      </c>
      <c r="H11" s="21"/>
      <c r="I11" s="22">
        <f>+SUM(I12:I20)</f>
        <v>75519700</v>
      </c>
      <c r="J11" s="21"/>
      <c r="K11" s="22">
        <f>+SUM(K12:K20)</f>
        <v>71245000</v>
      </c>
      <c r="L11" s="21"/>
    </row>
    <row r="12" spans="2:13" ht="78.75">
      <c r="B12" s="23">
        <v>2.1</v>
      </c>
      <c r="C12" s="30" t="s">
        <v>58</v>
      </c>
      <c r="D12" s="6" t="s">
        <v>4</v>
      </c>
      <c r="E12" s="24">
        <v>530</v>
      </c>
      <c r="F12" s="25">
        <v>38883</v>
      </c>
      <c r="G12" s="25">
        <f>+F12*$E12</f>
        <v>20607990</v>
      </c>
      <c r="H12" s="25">
        <v>53000</v>
      </c>
      <c r="I12" s="25">
        <f>+H12*$E12</f>
        <v>28090000</v>
      </c>
      <c r="J12" s="25">
        <v>50000</v>
      </c>
      <c r="K12" s="25">
        <f>+J12*$E12</f>
        <v>26500000</v>
      </c>
      <c r="L12" s="25">
        <f>(F12+H12+J12)/3</f>
        <v>47294.333333333336</v>
      </c>
    </row>
    <row r="13" spans="2:13" ht="78.75">
      <c r="B13" s="23">
        <v>2.2000000000000002</v>
      </c>
      <c r="C13" s="33" t="s">
        <v>59</v>
      </c>
      <c r="D13" s="31" t="s">
        <v>23</v>
      </c>
      <c r="E13" s="24">
        <v>160</v>
      </c>
      <c r="F13" s="25">
        <v>29162</v>
      </c>
      <c r="G13" s="37">
        <f>+F13*$E13</f>
        <v>4665920</v>
      </c>
      <c r="H13" s="25">
        <v>53000</v>
      </c>
      <c r="I13" s="25">
        <f>+H13*$E13</f>
        <v>8480000</v>
      </c>
      <c r="J13" s="25">
        <v>50000</v>
      </c>
      <c r="K13" s="25">
        <f>+J13*$E13</f>
        <v>8000000</v>
      </c>
      <c r="L13" s="25">
        <f t="shared" ref="L13:L22" si="1">(F13+H13+J13)/3</f>
        <v>44054</v>
      </c>
    </row>
    <row r="14" spans="2:13" ht="67.5">
      <c r="B14" s="23">
        <v>2.2999999999999998</v>
      </c>
      <c r="C14" s="33" t="s">
        <v>60</v>
      </c>
      <c r="D14" s="31" t="s">
        <v>5</v>
      </c>
      <c r="E14" s="24">
        <v>50</v>
      </c>
      <c r="F14" s="25">
        <v>24505</v>
      </c>
      <c r="G14" s="25">
        <f t="shared" ref="G12:K52" si="2">+F14*$E14</f>
        <v>1225250</v>
      </c>
      <c r="H14" s="25">
        <v>40280</v>
      </c>
      <c r="I14" s="25">
        <f t="shared" si="2"/>
        <v>2014000</v>
      </c>
      <c r="J14" s="25">
        <v>38000</v>
      </c>
      <c r="K14" s="25">
        <f t="shared" si="2"/>
        <v>1900000</v>
      </c>
      <c r="L14" s="25">
        <f t="shared" si="1"/>
        <v>34261.666666666664</v>
      </c>
    </row>
    <row r="15" spans="2:13" ht="78.75">
      <c r="B15" s="23">
        <v>2.4</v>
      </c>
      <c r="C15" s="33" t="s">
        <v>26</v>
      </c>
      <c r="D15" s="31" t="s">
        <v>4</v>
      </c>
      <c r="E15" s="24">
        <v>380</v>
      </c>
      <c r="F15" s="25">
        <v>55060</v>
      </c>
      <c r="G15" s="25">
        <f t="shared" si="2"/>
        <v>20922800</v>
      </c>
      <c r="H15" s="25">
        <v>53000</v>
      </c>
      <c r="I15" s="25">
        <f t="shared" si="2"/>
        <v>20140000</v>
      </c>
      <c r="J15" s="25">
        <v>50000</v>
      </c>
      <c r="K15" s="25">
        <f t="shared" si="2"/>
        <v>19000000</v>
      </c>
      <c r="L15" s="25">
        <f t="shared" si="1"/>
        <v>52686.666666666664</v>
      </c>
    </row>
    <row r="16" spans="2:13" ht="78.75">
      <c r="B16" s="23">
        <v>2.5</v>
      </c>
      <c r="C16" s="33" t="s">
        <v>25</v>
      </c>
      <c r="D16" s="31" t="s">
        <v>23</v>
      </c>
      <c r="E16" s="24">
        <v>40</v>
      </c>
      <c r="F16" s="25">
        <v>60680</v>
      </c>
      <c r="G16" s="25">
        <f t="shared" si="2"/>
        <v>2427200</v>
      </c>
      <c r="H16" s="25">
        <v>33920</v>
      </c>
      <c r="I16" s="25">
        <f t="shared" si="2"/>
        <v>1356800</v>
      </c>
      <c r="J16" s="25">
        <v>32000</v>
      </c>
      <c r="K16" s="25">
        <f t="shared" si="2"/>
        <v>1280000</v>
      </c>
      <c r="L16" s="25">
        <f t="shared" si="1"/>
        <v>42200</v>
      </c>
    </row>
    <row r="17" spans="2:12" ht="78.75">
      <c r="B17" s="23">
        <v>2.6</v>
      </c>
      <c r="C17" s="30" t="s">
        <v>57</v>
      </c>
      <c r="D17" s="31" t="s">
        <v>4</v>
      </c>
      <c r="E17" s="24">
        <v>220</v>
      </c>
      <c r="F17" s="25">
        <v>64047</v>
      </c>
      <c r="G17" s="25">
        <f t="shared" si="2"/>
        <v>14090340</v>
      </c>
      <c r="H17" s="25">
        <v>49820</v>
      </c>
      <c r="I17" s="25">
        <f t="shared" si="2"/>
        <v>10960400</v>
      </c>
      <c r="J17" s="25">
        <v>47000</v>
      </c>
      <c r="K17" s="25">
        <f t="shared" si="2"/>
        <v>10340000</v>
      </c>
      <c r="L17" s="25">
        <f t="shared" si="1"/>
        <v>53622.333333333336</v>
      </c>
    </row>
    <row r="18" spans="2:12" ht="90">
      <c r="B18" s="23">
        <v>2.7</v>
      </c>
      <c r="C18" s="30" t="s">
        <v>61</v>
      </c>
      <c r="D18" s="31" t="s">
        <v>23</v>
      </c>
      <c r="E18" s="24">
        <v>50</v>
      </c>
      <c r="F18" s="25">
        <v>48035</v>
      </c>
      <c r="G18" s="37">
        <f t="shared" si="2"/>
        <v>2401750</v>
      </c>
      <c r="H18" s="25">
        <v>49820</v>
      </c>
      <c r="I18" s="25">
        <f t="shared" si="2"/>
        <v>2491000</v>
      </c>
      <c r="J18" s="25">
        <v>47000</v>
      </c>
      <c r="K18" s="25">
        <f t="shared" si="2"/>
        <v>2350000</v>
      </c>
      <c r="L18" s="25">
        <f t="shared" si="1"/>
        <v>48285</v>
      </c>
    </row>
    <row r="19" spans="2:12" ht="33.75">
      <c r="B19" s="23">
        <v>2.8</v>
      </c>
      <c r="C19" s="30" t="s">
        <v>37</v>
      </c>
      <c r="D19" s="31" t="s">
        <v>4</v>
      </c>
      <c r="E19" s="24">
        <v>6</v>
      </c>
      <c r="F19" s="25">
        <v>93355</v>
      </c>
      <c r="G19" s="25">
        <f t="shared" si="2"/>
        <v>560130</v>
      </c>
      <c r="H19" s="25">
        <v>159000</v>
      </c>
      <c r="I19" s="25">
        <f t="shared" si="2"/>
        <v>954000</v>
      </c>
      <c r="J19" s="25">
        <v>150000</v>
      </c>
      <c r="K19" s="25">
        <f t="shared" si="2"/>
        <v>900000</v>
      </c>
      <c r="L19" s="25">
        <f t="shared" si="1"/>
        <v>134118.33333333334</v>
      </c>
    </row>
    <row r="20" spans="2:12" ht="45">
      <c r="B20" s="23">
        <v>2.9</v>
      </c>
      <c r="C20" s="33" t="s">
        <v>18</v>
      </c>
      <c r="D20" s="31" t="s">
        <v>23</v>
      </c>
      <c r="E20" s="24">
        <v>15</v>
      </c>
      <c r="F20" s="25">
        <v>75738</v>
      </c>
      <c r="G20" s="25">
        <f t="shared" si="2"/>
        <v>1136070</v>
      </c>
      <c r="H20" s="25">
        <v>68900</v>
      </c>
      <c r="I20" s="25">
        <f t="shared" si="2"/>
        <v>1033500</v>
      </c>
      <c r="J20" s="25">
        <v>65000</v>
      </c>
      <c r="K20" s="25">
        <f t="shared" si="2"/>
        <v>975000</v>
      </c>
      <c r="L20" s="25">
        <f t="shared" si="1"/>
        <v>69879.333333333328</v>
      </c>
    </row>
    <row r="21" spans="2:12" ht="14.25">
      <c r="B21" s="17">
        <v>3</v>
      </c>
      <c r="C21" s="32" t="s">
        <v>34</v>
      </c>
      <c r="D21" s="17"/>
      <c r="E21" s="20"/>
      <c r="F21" s="21"/>
      <c r="G21" s="38">
        <f>SUM(G22:G32)</f>
        <v>61839773</v>
      </c>
      <c r="H21" s="21"/>
      <c r="I21" s="22">
        <f>SUM(I22:I32)</f>
        <v>39300560</v>
      </c>
      <c r="J21" s="21"/>
      <c r="K21" s="22">
        <f>SUM(K22:K32)</f>
        <v>37076000</v>
      </c>
      <c r="L21" s="21"/>
    </row>
    <row r="22" spans="2:12" ht="22.5">
      <c r="B22" s="23">
        <v>3.1</v>
      </c>
      <c r="C22" s="30" t="s">
        <v>27</v>
      </c>
      <c r="D22" s="6" t="s">
        <v>23</v>
      </c>
      <c r="E22" s="24">
        <v>60</v>
      </c>
      <c r="F22" s="25">
        <v>64720</v>
      </c>
      <c r="G22" s="25">
        <f t="shared" si="2"/>
        <v>3883200</v>
      </c>
      <c r="H22" s="25">
        <v>50880</v>
      </c>
      <c r="I22" s="25">
        <f t="shared" si="2"/>
        <v>3052800</v>
      </c>
      <c r="J22" s="25">
        <v>48000</v>
      </c>
      <c r="K22" s="25">
        <f t="shared" si="2"/>
        <v>2880000</v>
      </c>
      <c r="L22" s="25">
        <f>(F22+H22+J22)/3</f>
        <v>54533.333333333336</v>
      </c>
    </row>
    <row r="23" spans="2:12" ht="33.75">
      <c r="B23" s="23">
        <v>3.2</v>
      </c>
      <c r="C23" s="30" t="s">
        <v>28</v>
      </c>
      <c r="D23" s="6" t="s">
        <v>4</v>
      </c>
      <c r="E23" s="24">
        <v>145</v>
      </c>
      <c r="F23" s="25">
        <v>206456</v>
      </c>
      <c r="G23" s="25">
        <f t="shared" si="2"/>
        <v>29936120</v>
      </c>
      <c r="H23" s="25">
        <v>49820</v>
      </c>
      <c r="I23" s="25">
        <f t="shared" si="2"/>
        <v>7223900</v>
      </c>
      <c r="J23" s="25">
        <v>47000</v>
      </c>
      <c r="K23" s="25">
        <f t="shared" si="2"/>
        <v>6815000</v>
      </c>
      <c r="L23" s="25">
        <f t="shared" ref="L23:L57" si="3">(F23+H23+J23)/3</f>
        <v>101092</v>
      </c>
    </row>
    <row r="24" spans="2:12" ht="22.5">
      <c r="B24" s="23">
        <v>3.3</v>
      </c>
      <c r="C24" s="30" t="s">
        <v>29</v>
      </c>
      <c r="D24" s="6" t="s">
        <v>4</v>
      </c>
      <c r="E24" s="24">
        <v>145</v>
      </c>
      <c r="F24" s="25">
        <v>64220</v>
      </c>
      <c r="G24" s="25">
        <f t="shared" si="2"/>
        <v>9311900</v>
      </c>
      <c r="H24" s="25">
        <v>45580</v>
      </c>
      <c r="I24" s="25">
        <f t="shared" si="2"/>
        <v>6609100</v>
      </c>
      <c r="J24" s="25">
        <v>43000</v>
      </c>
      <c r="K24" s="25">
        <f t="shared" si="2"/>
        <v>6235000</v>
      </c>
      <c r="L24" s="25">
        <f t="shared" si="3"/>
        <v>50933.333333333336</v>
      </c>
    </row>
    <row r="25" spans="2:12" ht="33.75">
      <c r="B25" s="23">
        <v>3.4</v>
      </c>
      <c r="C25" s="30" t="s">
        <v>30</v>
      </c>
      <c r="D25" s="6" t="s">
        <v>4</v>
      </c>
      <c r="E25" s="24">
        <v>145</v>
      </c>
      <c r="F25" s="25">
        <v>82633</v>
      </c>
      <c r="G25" s="37">
        <f t="shared" si="2"/>
        <v>11981785</v>
      </c>
      <c r="H25" s="25">
        <v>93280</v>
      </c>
      <c r="I25" s="25">
        <f t="shared" si="2"/>
        <v>13525600</v>
      </c>
      <c r="J25" s="25">
        <v>88000</v>
      </c>
      <c r="K25" s="25">
        <f t="shared" si="2"/>
        <v>12760000</v>
      </c>
      <c r="L25" s="25">
        <f t="shared" si="3"/>
        <v>87971</v>
      </c>
    </row>
    <row r="26" spans="2:12" ht="45">
      <c r="B26" s="23">
        <v>3.5</v>
      </c>
      <c r="C26" s="30" t="s">
        <v>47</v>
      </c>
      <c r="D26" s="6" t="s">
        <v>6</v>
      </c>
      <c r="E26" s="24">
        <v>2</v>
      </c>
      <c r="F26" s="25">
        <v>420000</v>
      </c>
      <c r="G26" s="25">
        <f t="shared" si="2"/>
        <v>840000</v>
      </c>
      <c r="H26" s="25">
        <v>296800</v>
      </c>
      <c r="I26" s="25">
        <f t="shared" si="2"/>
        <v>593600</v>
      </c>
      <c r="J26" s="25">
        <v>280000</v>
      </c>
      <c r="K26" s="25">
        <f t="shared" si="2"/>
        <v>560000</v>
      </c>
      <c r="L26" s="25">
        <f t="shared" si="3"/>
        <v>332266.66666666669</v>
      </c>
    </row>
    <row r="27" spans="2:12" ht="45">
      <c r="B27" s="23">
        <v>3.6</v>
      </c>
      <c r="C27" s="30" t="s">
        <v>48</v>
      </c>
      <c r="D27" s="6" t="s">
        <v>6</v>
      </c>
      <c r="E27" s="24">
        <v>2</v>
      </c>
      <c r="F27" s="25">
        <v>455000</v>
      </c>
      <c r="G27" s="25">
        <f t="shared" si="2"/>
        <v>910000</v>
      </c>
      <c r="H27" s="25">
        <v>296800</v>
      </c>
      <c r="I27" s="25">
        <f t="shared" si="2"/>
        <v>593600</v>
      </c>
      <c r="J27" s="25">
        <v>280000</v>
      </c>
      <c r="K27" s="25">
        <f t="shared" si="2"/>
        <v>560000</v>
      </c>
      <c r="L27" s="25">
        <f t="shared" si="3"/>
        <v>343933.33333333331</v>
      </c>
    </row>
    <row r="28" spans="2:12" ht="45">
      <c r="B28" s="23">
        <v>3.7</v>
      </c>
      <c r="C28" s="30" t="s">
        <v>49</v>
      </c>
      <c r="D28" s="6" t="s">
        <v>6</v>
      </c>
      <c r="E28" s="24">
        <v>3</v>
      </c>
      <c r="F28" s="25">
        <v>420000</v>
      </c>
      <c r="G28" s="25">
        <f t="shared" si="2"/>
        <v>1260000</v>
      </c>
      <c r="H28" s="25">
        <v>29680</v>
      </c>
      <c r="I28" s="25">
        <f t="shared" si="2"/>
        <v>89040</v>
      </c>
      <c r="J28" s="25">
        <v>28000</v>
      </c>
      <c r="K28" s="25">
        <f t="shared" si="2"/>
        <v>84000</v>
      </c>
      <c r="L28" s="25">
        <f t="shared" si="3"/>
        <v>159226.66666666666</v>
      </c>
    </row>
    <row r="29" spans="2:12" ht="22.5">
      <c r="B29" s="23">
        <v>3.8</v>
      </c>
      <c r="C29" s="30" t="s">
        <v>35</v>
      </c>
      <c r="D29" s="6" t="s">
        <v>4</v>
      </c>
      <c r="E29" s="24">
        <v>16</v>
      </c>
      <c r="F29" s="25">
        <v>90452</v>
      </c>
      <c r="G29" s="25">
        <f t="shared" si="2"/>
        <v>1447232</v>
      </c>
      <c r="H29" s="25">
        <v>296800</v>
      </c>
      <c r="I29" s="25">
        <f t="shared" si="2"/>
        <v>4748800</v>
      </c>
      <c r="J29" s="25">
        <v>280000</v>
      </c>
      <c r="K29" s="25">
        <f t="shared" si="2"/>
        <v>4480000</v>
      </c>
      <c r="L29" s="25">
        <f t="shared" si="3"/>
        <v>222417.33333333334</v>
      </c>
    </row>
    <row r="30" spans="2:12" ht="33.75">
      <c r="B30" s="23">
        <v>3.9</v>
      </c>
      <c r="C30" s="30" t="s">
        <v>36</v>
      </c>
      <c r="D30" s="6" t="s">
        <v>23</v>
      </c>
      <c r="E30" s="24">
        <v>16</v>
      </c>
      <c r="F30" s="25">
        <v>66221</v>
      </c>
      <c r="G30" s="37">
        <f t="shared" si="2"/>
        <v>1059536</v>
      </c>
      <c r="H30" s="25">
        <v>90100</v>
      </c>
      <c r="I30" s="25">
        <f t="shared" si="2"/>
        <v>1441600</v>
      </c>
      <c r="J30" s="25">
        <v>85000</v>
      </c>
      <c r="K30" s="25">
        <f t="shared" si="2"/>
        <v>1360000</v>
      </c>
      <c r="L30" s="25">
        <f t="shared" si="3"/>
        <v>80440.333333333328</v>
      </c>
    </row>
    <row r="31" spans="2:12" ht="22.5">
      <c r="B31" s="26">
        <v>3.1</v>
      </c>
      <c r="C31" s="30" t="s">
        <v>44</v>
      </c>
      <c r="D31" s="6" t="s">
        <v>23</v>
      </c>
      <c r="E31" s="24">
        <v>10</v>
      </c>
      <c r="F31" s="25">
        <v>91000</v>
      </c>
      <c r="G31" s="25">
        <f t="shared" si="2"/>
        <v>910000</v>
      </c>
      <c r="H31" s="25">
        <v>121900</v>
      </c>
      <c r="I31" s="25">
        <f t="shared" si="2"/>
        <v>1219000</v>
      </c>
      <c r="J31" s="25">
        <v>115000</v>
      </c>
      <c r="K31" s="25">
        <f t="shared" si="2"/>
        <v>1150000</v>
      </c>
      <c r="L31" s="25">
        <f t="shared" si="3"/>
        <v>109300</v>
      </c>
    </row>
    <row r="32" spans="2:12" ht="22.5">
      <c r="B32" s="26">
        <v>3.11</v>
      </c>
      <c r="C32" s="30" t="s">
        <v>46</v>
      </c>
      <c r="D32" s="6" t="s">
        <v>23</v>
      </c>
      <c r="E32" s="24">
        <v>4</v>
      </c>
      <c r="F32" s="25">
        <v>75000</v>
      </c>
      <c r="G32" s="25">
        <f t="shared" si="2"/>
        <v>300000</v>
      </c>
      <c r="H32" s="25">
        <v>50880</v>
      </c>
      <c r="I32" s="25">
        <f t="shared" si="2"/>
        <v>203520</v>
      </c>
      <c r="J32" s="25">
        <v>48000</v>
      </c>
      <c r="K32" s="25">
        <f t="shared" si="2"/>
        <v>192000</v>
      </c>
      <c r="L32" s="25">
        <f t="shared" si="3"/>
        <v>57960</v>
      </c>
    </row>
    <row r="33" spans="2:12" ht="14.25">
      <c r="B33" s="17">
        <v>4</v>
      </c>
      <c r="C33" s="16" t="s">
        <v>31</v>
      </c>
      <c r="D33" s="17"/>
      <c r="E33" s="20"/>
      <c r="F33" s="21"/>
      <c r="G33" s="38">
        <f>+SUM(G34:G40)</f>
        <v>8135674</v>
      </c>
      <c r="H33" s="21"/>
      <c r="I33" s="22">
        <f>+SUM(I34:I40)</f>
        <v>8446080</v>
      </c>
      <c r="J33" s="21"/>
      <c r="K33" s="22">
        <f>+SUM(K34:K40)</f>
        <v>7968000</v>
      </c>
      <c r="L33" s="21"/>
    </row>
    <row r="34" spans="2:12" ht="45">
      <c r="B34" s="23">
        <v>4.0999999999999996</v>
      </c>
      <c r="C34" s="30" t="s">
        <v>16</v>
      </c>
      <c r="D34" s="6" t="s">
        <v>6</v>
      </c>
      <c r="E34" s="24">
        <v>3</v>
      </c>
      <c r="F34" s="25">
        <v>1430825</v>
      </c>
      <c r="G34" s="25">
        <f t="shared" si="2"/>
        <v>4292475</v>
      </c>
      <c r="H34" s="25">
        <v>1272000</v>
      </c>
      <c r="I34" s="25">
        <f t="shared" si="2"/>
        <v>3816000</v>
      </c>
      <c r="J34" s="25">
        <v>1200000</v>
      </c>
      <c r="K34" s="25">
        <f t="shared" si="2"/>
        <v>3600000</v>
      </c>
      <c r="L34" s="25">
        <f t="shared" si="3"/>
        <v>1300941.6666666667</v>
      </c>
    </row>
    <row r="35" spans="2:12" ht="45">
      <c r="B35" s="23">
        <v>4.2</v>
      </c>
      <c r="C35" s="30" t="s">
        <v>15</v>
      </c>
      <c r="D35" s="6" t="s">
        <v>6</v>
      </c>
      <c r="E35" s="24">
        <v>3</v>
      </c>
      <c r="F35" s="25">
        <v>450000</v>
      </c>
      <c r="G35" s="25">
        <f t="shared" si="2"/>
        <v>1350000</v>
      </c>
      <c r="H35" s="25">
        <v>848000</v>
      </c>
      <c r="I35" s="25">
        <f t="shared" si="2"/>
        <v>2544000</v>
      </c>
      <c r="J35" s="25">
        <v>800000</v>
      </c>
      <c r="K35" s="25">
        <f t="shared" si="2"/>
        <v>2400000</v>
      </c>
      <c r="L35" s="25">
        <f t="shared" si="3"/>
        <v>699333.33333333337</v>
      </c>
    </row>
    <row r="36" spans="2:12" ht="33.75">
      <c r="B36" s="23">
        <v>4.33</v>
      </c>
      <c r="C36" s="30" t="s">
        <v>33</v>
      </c>
      <c r="D36" s="6" t="s">
        <v>23</v>
      </c>
      <c r="E36" s="24">
        <v>15</v>
      </c>
      <c r="F36" s="25">
        <v>90000</v>
      </c>
      <c r="G36" s="25">
        <f t="shared" si="2"/>
        <v>1350000</v>
      </c>
      <c r="H36" s="25">
        <v>55120</v>
      </c>
      <c r="I36" s="25">
        <f t="shared" si="2"/>
        <v>826800</v>
      </c>
      <c r="J36" s="25">
        <v>52000</v>
      </c>
      <c r="K36" s="25">
        <f t="shared" si="2"/>
        <v>780000</v>
      </c>
      <c r="L36" s="25">
        <f t="shared" si="3"/>
        <v>65706.666666666672</v>
      </c>
    </row>
    <row r="37" spans="2:12" ht="33.75">
      <c r="B37" s="23">
        <v>4.4000000000000004</v>
      </c>
      <c r="C37" s="15" t="s">
        <v>56</v>
      </c>
      <c r="D37" s="6" t="s">
        <v>6</v>
      </c>
      <c r="E37" s="24">
        <v>4</v>
      </c>
      <c r="F37" s="25">
        <v>118499</v>
      </c>
      <c r="G37" s="37">
        <f t="shared" si="2"/>
        <v>473996</v>
      </c>
      <c r="H37" s="25">
        <v>37100</v>
      </c>
      <c r="I37" s="25">
        <f t="shared" si="2"/>
        <v>148400</v>
      </c>
      <c r="J37" s="25">
        <v>35000</v>
      </c>
      <c r="K37" s="25">
        <f t="shared" si="2"/>
        <v>140000</v>
      </c>
      <c r="L37" s="25">
        <f t="shared" si="3"/>
        <v>63533</v>
      </c>
    </row>
    <row r="38" spans="2:12" ht="22.5">
      <c r="B38" s="23">
        <v>4.5149999999999997</v>
      </c>
      <c r="C38" s="15" t="s">
        <v>43</v>
      </c>
      <c r="D38" s="6" t="s">
        <v>4</v>
      </c>
      <c r="E38" s="24">
        <v>6</v>
      </c>
      <c r="F38" s="25">
        <v>93500</v>
      </c>
      <c r="G38" s="25">
        <f t="shared" si="2"/>
        <v>561000</v>
      </c>
      <c r="H38" s="25">
        <v>148400</v>
      </c>
      <c r="I38" s="25">
        <f t="shared" si="2"/>
        <v>890400</v>
      </c>
      <c r="J38" s="25">
        <v>140000</v>
      </c>
      <c r="K38" s="25">
        <f t="shared" si="2"/>
        <v>840000</v>
      </c>
      <c r="L38" s="25">
        <f t="shared" si="3"/>
        <v>127300</v>
      </c>
    </row>
    <row r="39" spans="2:12" ht="45">
      <c r="B39" s="23">
        <v>4.6180000000000003</v>
      </c>
      <c r="C39" s="15" t="s">
        <v>51</v>
      </c>
      <c r="D39" s="6" t="s">
        <v>6</v>
      </c>
      <c r="E39" s="24">
        <v>1</v>
      </c>
      <c r="F39" s="25">
        <v>85203</v>
      </c>
      <c r="G39" s="25">
        <f t="shared" si="2"/>
        <v>85203</v>
      </c>
      <c r="H39" s="25">
        <v>190800</v>
      </c>
      <c r="I39" s="25">
        <f t="shared" si="2"/>
        <v>190800</v>
      </c>
      <c r="J39" s="25">
        <v>180000</v>
      </c>
      <c r="K39" s="25">
        <f t="shared" si="2"/>
        <v>180000</v>
      </c>
      <c r="L39" s="25">
        <f t="shared" si="3"/>
        <v>152001</v>
      </c>
    </row>
    <row r="40" spans="2:12" ht="14.25">
      <c r="B40" s="23">
        <v>4.7210000000000001</v>
      </c>
      <c r="C40" s="15" t="s">
        <v>50</v>
      </c>
      <c r="D40" s="6" t="s">
        <v>6</v>
      </c>
      <c r="E40" s="24">
        <v>1</v>
      </c>
      <c r="F40" s="25">
        <v>23000</v>
      </c>
      <c r="G40" s="25">
        <f t="shared" si="2"/>
        <v>23000</v>
      </c>
      <c r="H40" s="25">
        <v>29680</v>
      </c>
      <c r="I40" s="25">
        <f t="shared" si="2"/>
        <v>29680</v>
      </c>
      <c r="J40" s="25">
        <v>28000</v>
      </c>
      <c r="K40" s="25">
        <f t="shared" si="2"/>
        <v>28000</v>
      </c>
      <c r="L40" s="25">
        <f t="shared" si="3"/>
        <v>26893.333333333332</v>
      </c>
    </row>
    <row r="41" spans="2:12" ht="14.25">
      <c r="B41" s="17">
        <v>5</v>
      </c>
      <c r="C41" s="16" t="s">
        <v>32</v>
      </c>
      <c r="D41" s="17"/>
      <c r="E41" s="20"/>
      <c r="F41" s="21"/>
      <c r="G41" s="38">
        <f>+SUM(G42:G48)</f>
        <v>12641652</v>
      </c>
      <c r="H41" s="21"/>
      <c r="I41" s="22">
        <f>+SUM(I42:I48)</f>
        <v>22961720</v>
      </c>
      <c r="J41" s="21"/>
      <c r="K41" s="22">
        <f>+SUM(K42:K48)</f>
        <v>21662000</v>
      </c>
      <c r="L41" s="21"/>
    </row>
    <row r="42" spans="2:12" ht="56.25">
      <c r="B42" s="23">
        <v>5.0999999999999996</v>
      </c>
      <c r="C42" s="33" t="s">
        <v>54</v>
      </c>
      <c r="D42" s="31" t="s">
        <v>23</v>
      </c>
      <c r="E42" s="24">
        <v>44</v>
      </c>
      <c r="F42" s="25">
        <v>44083</v>
      </c>
      <c r="G42" s="37">
        <f t="shared" si="2"/>
        <v>1939652</v>
      </c>
      <c r="H42" s="25">
        <v>82680</v>
      </c>
      <c r="I42" s="25">
        <f t="shared" si="2"/>
        <v>3637920</v>
      </c>
      <c r="J42" s="25">
        <v>78000</v>
      </c>
      <c r="K42" s="25">
        <f t="shared" si="2"/>
        <v>3432000</v>
      </c>
      <c r="L42" s="25">
        <f t="shared" si="3"/>
        <v>68254.333333333328</v>
      </c>
    </row>
    <row r="43" spans="2:12" ht="22.5">
      <c r="B43" s="23">
        <v>5.2</v>
      </c>
      <c r="C43" s="34" t="s">
        <v>17</v>
      </c>
      <c r="D43" s="31" t="s">
        <v>23</v>
      </c>
      <c r="E43" s="24">
        <v>50</v>
      </c>
      <c r="F43" s="25">
        <v>28000</v>
      </c>
      <c r="G43" s="25">
        <f t="shared" si="2"/>
        <v>1400000</v>
      </c>
      <c r="H43" s="25">
        <v>27560</v>
      </c>
      <c r="I43" s="25">
        <f t="shared" si="2"/>
        <v>1378000</v>
      </c>
      <c r="J43" s="25">
        <v>26000</v>
      </c>
      <c r="K43" s="25">
        <f t="shared" si="2"/>
        <v>1300000</v>
      </c>
      <c r="L43" s="25">
        <f t="shared" si="3"/>
        <v>27186.666666666668</v>
      </c>
    </row>
    <row r="44" spans="2:12" ht="56.25">
      <c r="B44" s="23">
        <v>5.3</v>
      </c>
      <c r="C44" s="33" t="s">
        <v>38</v>
      </c>
      <c r="D44" s="31" t="s">
        <v>6</v>
      </c>
      <c r="E44" s="24">
        <v>1</v>
      </c>
      <c r="F44" s="25">
        <v>5500000</v>
      </c>
      <c r="G44" s="25">
        <f t="shared" si="2"/>
        <v>5500000</v>
      </c>
      <c r="H44" s="25">
        <v>12720000</v>
      </c>
      <c r="I44" s="25">
        <f t="shared" si="2"/>
        <v>12720000</v>
      </c>
      <c r="J44" s="25">
        <v>12000000</v>
      </c>
      <c r="K44" s="25">
        <f t="shared" si="2"/>
        <v>12000000</v>
      </c>
      <c r="L44" s="25">
        <f t="shared" si="3"/>
        <v>10073333.333333334</v>
      </c>
    </row>
    <row r="45" spans="2:12" ht="22.5">
      <c r="B45" s="23">
        <v>5.4</v>
      </c>
      <c r="C45" s="33" t="s">
        <v>39</v>
      </c>
      <c r="D45" s="6" t="s">
        <v>6</v>
      </c>
      <c r="E45" s="24">
        <v>1</v>
      </c>
      <c r="F45" s="25">
        <v>252000</v>
      </c>
      <c r="G45" s="25">
        <f t="shared" si="2"/>
        <v>252000</v>
      </c>
      <c r="H45" s="25">
        <v>1378000</v>
      </c>
      <c r="I45" s="25">
        <f t="shared" si="2"/>
        <v>1378000</v>
      </c>
      <c r="J45" s="25">
        <v>1300000</v>
      </c>
      <c r="K45" s="25">
        <f t="shared" si="2"/>
        <v>1300000</v>
      </c>
      <c r="L45" s="25">
        <f t="shared" si="3"/>
        <v>976666.66666666663</v>
      </c>
    </row>
    <row r="46" spans="2:12" ht="33.75">
      <c r="B46" s="23">
        <v>5.5</v>
      </c>
      <c r="C46" s="33" t="s">
        <v>40</v>
      </c>
      <c r="D46" s="6" t="s">
        <v>6</v>
      </c>
      <c r="E46" s="24">
        <f>+E45</f>
        <v>1</v>
      </c>
      <c r="F46" s="25">
        <v>850000</v>
      </c>
      <c r="G46" s="25">
        <f t="shared" si="2"/>
        <v>850000</v>
      </c>
      <c r="H46" s="25">
        <v>848000</v>
      </c>
      <c r="I46" s="25">
        <f t="shared" si="2"/>
        <v>848000</v>
      </c>
      <c r="J46" s="25">
        <v>800000</v>
      </c>
      <c r="K46" s="25">
        <f t="shared" si="2"/>
        <v>800000</v>
      </c>
      <c r="L46" s="25">
        <f t="shared" si="3"/>
        <v>832666.66666666663</v>
      </c>
    </row>
    <row r="47" spans="2:12" ht="33.75">
      <c r="B47" s="23">
        <v>5.6</v>
      </c>
      <c r="C47" s="33" t="s">
        <v>41</v>
      </c>
      <c r="D47" s="6" t="s">
        <v>6</v>
      </c>
      <c r="E47" s="24">
        <v>3</v>
      </c>
      <c r="F47" s="25">
        <v>750000</v>
      </c>
      <c r="G47" s="25">
        <f t="shared" si="2"/>
        <v>2250000</v>
      </c>
      <c r="H47" s="25">
        <v>795000</v>
      </c>
      <c r="I47" s="25">
        <f t="shared" si="2"/>
        <v>2385000</v>
      </c>
      <c r="J47" s="25">
        <v>750000</v>
      </c>
      <c r="K47" s="25">
        <f t="shared" si="2"/>
        <v>2250000</v>
      </c>
      <c r="L47" s="25">
        <f t="shared" si="3"/>
        <v>765000</v>
      </c>
    </row>
    <row r="48" spans="2:12" ht="67.5">
      <c r="B48" s="23">
        <v>5.7</v>
      </c>
      <c r="C48" s="33" t="s">
        <v>42</v>
      </c>
      <c r="D48" s="31" t="s">
        <v>6</v>
      </c>
      <c r="E48" s="24">
        <v>1</v>
      </c>
      <c r="F48" s="25">
        <v>450000</v>
      </c>
      <c r="G48" s="25">
        <f t="shared" si="2"/>
        <v>450000</v>
      </c>
      <c r="H48" s="25">
        <v>614800</v>
      </c>
      <c r="I48" s="25">
        <f t="shared" si="2"/>
        <v>614800</v>
      </c>
      <c r="J48" s="25">
        <v>580000</v>
      </c>
      <c r="K48" s="25">
        <f t="shared" si="2"/>
        <v>580000</v>
      </c>
      <c r="L48" s="25">
        <f t="shared" si="3"/>
        <v>548266.66666666663</v>
      </c>
    </row>
    <row r="49" spans="2:12" ht="14.25">
      <c r="B49" s="17">
        <v>6</v>
      </c>
      <c r="C49" s="32" t="s">
        <v>7</v>
      </c>
      <c r="D49" s="17"/>
      <c r="E49" s="20"/>
      <c r="F49" s="21"/>
      <c r="G49" s="22">
        <f>+SUM(G50:G52)</f>
        <v>6050000</v>
      </c>
      <c r="H49" s="21"/>
      <c r="I49" s="22">
        <f>+SUM(I50:I52)</f>
        <v>7208000</v>
      </c>
      <c r="J49" s="21"/>
      <c r="K49" s="22">
        <f>+SUM(K50:K52)</f>
        <v>6800000</v>
      </c>
      <c r="L49" s="21"/>
    </row>
    <row r="50" spans="2:12" ht="67.5">
      <c r="B50" s="23">
        <v>6.1</v>
      </c>
      <c r="C50" s="33" t="s">
        <v>45</v>
      </c>
      <c r="D50" s="31" t="s">
        <v>6</v>
      </c>
      <c r="E50" s="24">
        <v>1</v>
      </c>
      <c r="F50" s="25">
        <v>1050000</v>
      </c>
      <c r="G50" s="25">
        <f t="shared" si="2"/>
        <v>1050000</v>
      </c>
      <c r="H50" s="25">
        <v>1590000</v>
      </c>
      <c r="I50" s="25">
        <f t="shared" si="2"/>
        <v>1590000</v>
      </c>
      <c r="J50" s="25">
        <v>1500000</v>
      </c>
      <c r="K50" s="25">
        <f t="shared" si="2"/>
        <v>1500000</v>
      </c>
      <c r="L50" s="25">
        <f t="shared" si="3"/>
        <v>1380000</v>
      </c>
    </row>
    <row r="51" spans="2:12" ht="33.75">
      <c r="B51" s="23">
        <v>6.2</v>
      </c>
      <c r="C51" s="27" t="s">
        <v>19</v>
      </c>
      <c r="D51" s="31" t="s">
        <v>53</v>
      </c>
      <c r="E51" s="24">
        <v>1</v>
      </c>
      <c r="F51" s="25">
        <v>2000000</v>
      </c>
      <c r="G51" s="25">
        <f t="shared" si="2"/>
        <v>2000000</v>
      </c>
      <c r="H51" s="25">
        <v>1590000</v>
      </c>
      <c r="I51" s="25">
        <f t="shared" si="2"/>
        <v>1590000</v>
      </c>
      <c r="J51" s="25">
        <v>1500000</v>
      </c>
      <c r="K51" s="25">
        <f t="shared" si="2"/>
        <v>1500000</v>
      </c>
      <c r="L51" s="25">
        <f t="shared" si="3"/>
        <v>1696666.6666666667</v>
      </c>
    </row>
    <row r="52" spans="2:12" ht="33.75">
      <c r="B52" s="23">
        <v>6.3</v>
      </c>
      <c r="C52" s="27" t="s">
        <v>20</v>
      </c>
      <c r="D52" s="6" t="s">
        <v>53</v>
      </c>
      <c r="E52" s="24">
        <v>1</v>
      </c>
      <c r="F52" s="25">
        <v>3000000</v>
      </c>
      <c r="G52" s="25">
        <f t="shared" si="2"/>
        <v>3000000</v>
      </c>
      <c r="H52" s="25">
        <v>4028000</v>
      </c>
      <c r="I52" s="25">
        <f t="shared" si="2"/>
        <v>4028000</v>
      </c>
      <c r="J52" s="25">
        <v>3800000</v>
      </c>
      <c r="K52" s="25">
        <f t="shared" si="2"/>
        <v>3800000</v>
      </c>
      <c r="L52" s="25">
        <f t="shared" si="3"/>
        <v>3609333.3333333335</v>
      </c>
    </row>
    <row r="53" spans="2:12" ht="14.25">
      <c r="B53" s="17"/>
      <c r="C53" s="39" t="s">
        <v>8</v>
      </c>
      <c r="D53" s="17"/>
      <c r="E53" s="17"/>
      <c r="F53" s="17"/>
      <c r="G53" s="40">
        <f>G4+G11+G21+G33+G41+G49</f>
        <v>157898494</v>
      </c>
      <c r="H53" s="17"/>
      <c r="I53" s="41">
        <f>I4+I11+I21+I33+I41+I49</f>
        <v>157792660</v>
      </c>
      <c r="J53" s="17"/>
      <c r="K53" s="41">
        <f>K4+K11+K21+K33+K41+K49</f>
        <v>148861000</v>
      </c>
      <c r="L53" s="21"/>
    </row>
    <row r="54" spans="2:12" ht="14.25">
      <c r="B54" s="5"/>
      <c r="C54" s="8" t="s">
        <v>9</v>
      </c>
      <c r="D54" s="9"/>
      <c r="E54" s="9"/>
      <c r="F54" s="28">
        <v>0.24</v>
      </c>
      <c r="G54" s="44">
        <f>+F54*G53</f>
        <v>37895638.559999995</v>
      </c>
      <c r="H54" s="28">
        <v>0.22</v>
      </c>
      <c r="I54" s="42">
        <f>+H54*I53</f>
        <v>34714385.200000003</v>
      </c>
      <c r="J54" s="28">
        <v>0.21</v>
      </c>
      <c r="K54" s="42">
        <f>+J54*K53</f>
        <v>31260810</v>
      </c>
      <c r="L54" s="28">
        <f>ROUND(((F54+H54+J54)/3),10)</f>
        <v>0.22333333329999999</v>
      </c>
    </row>
    <row r="55" spans="2:12" ht="14.25">
      <c r="B55" s="5"/>
      <c r="C55" s="8" t="s">
        <v>10</v>
      </c>
      <c r="D55" s="9"/>
      <c r="E55" s="9"/>
      <c r="F55" s="28">
        <v>0.01</v>
      </c>
      <c r="G55" s="42">
        <f>+F55*G53</f>
        <v>1578984.94</v>
      </c>
      <c r="H55" s="28">
        <v>0.03</v>
      </c>
      <c r="I55" s="42">
        <f>+H55*I53</f>
        <v>4733779.8</v>
      </c>
      <c r="J55" s="28">
        <v>0.02</v>
      </c>
      <c r="K55" s="42">
        <f>+J55*K53</f>
        <v>2977220</v>
      </c>
      <c r="L55" s="28">
        <f t="shared" ref="L55:L57" si="4">ROUND(((F55+H55+J55)/3),10)</f>
        <v>0.02</v>
      </c>
    </row>
    <row r="56" spans="2:12" ht="14.25">
      <c r="B56" s="5"/>
      <c r="C56" s="8" t="s">
        <v>11</v>
      </c>
      <c r="D56" s="9"/>
      <c r="E56" s="9"/>
      <c r="F56" s="28">
        <v>0.05</v>
      </c>
      <c r="G56" s="44">
        <f>+F56*G53</f>
        <v>7894924.7000000002</v>
      </c>
      <c r="H56" s="28">
        <v>0.06</v>
      </c>
      <c r="I56" s="42">
        <f>+H56*I53</f>
        <v>9467559.5999999996</v>
      </c>
      <c r="J56" s="28">
        <v>7.0000000000000007E-2</v>
      </c>
      <c r="K56" s="42">
        <f>+J56*K53</f>
        <v>10420270.000000002</v>
      </c>
      <c r="L56" s="28">
        <f t="shared" si="4"/>
        <v>0.06</v>
      </c>
    </row>
    <row r="57" spans="2:12" ht="14.25">
      <c r="B57" s="5"/>
      <c r="C57" s="8" t="s">
        <v>12</v>
      </c>
      <c r="D57" s="9"/>
      <c r="E57" s="9"/>
      <c r="F57" s="29">
        <v>0.19</v>
      </c>
      <c r="G57" s="43">
        <f>+F57*G56</f>
        <v>1500035.693</v>
      </c>
      <c r="H57" s="29">
        <v>0.19</v>
      </c>
      <c r="I57" s="43">
        <f>+H57*I56</f>
        <v>1798836.324</v>
      </c>
      <c r="J57" s="29">
        <v>0.19</v>
      </c>
      <c r="K57" s="43">
        <f>+J57*K56</f>
        <v>1979851.3000000003</v>
      </c>
      <c r="L57" s="28">
        <f t="shared" si="4"/>
        <v>0.19</v>
      </c>
    </row>
    <row r="58" spans="2:12" ht="14.25">
      <c r="B58" s="14"/>
      <c r="C58" s="27"/>
      <c r="D58" s="6"/>
      <c r="E58" s="6"/>
      <c r="F58" s="6"/>
      <c r="G58" s="6"/>
    </row>
    <row r="59" spans="2:12" ht="14.25">
      <c r="B59" s="17"/>
      <c r="C59" s="39" t="s">
        <v>68</v>
      </c>
      <c r="D59" s="17"/>
      <c r="E59" s="17"/>
      <c r="F59" s="17"/>
      <c r="G59" s="40">
        <f>+ROUND(SUM(G53:G57),0)</f>
        <v>206768078</v>
      </c>
      <c r="H59" s="17"/>
      <c r="I59" s="41">
        <f>+ROUND(SUM(I53:I57),0)</f>
        <v>208507221</v>
      </c>
      <c r="J59" s="17"/>
      <c r="K59" s="41">
        <f>+ROUND(SUM(K53:K57),0)</f>
        <v>195499151</v>
      </c>
    </row>
    <row r="60" spans="2:12">
      <c r="B60" s="46" t="s">
        <v>69</v>
      </c>
      <c r="C60" s="46"/>
      <c r="D60" s="46"/>
      <c r="E60" s="46"/>
      <c r="F60" s="46"/>
      <c r="G60" s="45">
        <f>(ROUND(((G59+I59+K59)/3),0))</f>
        <v>203591483</v>
      </c>
      <c r="H60" s="45"/>
      <c r="I60" s="45"/>
      <c r="J60" s="45"/>
      <c r="K60" s="45"/>
    </row>
    <row r="69" spans="1:20">
      <c r="P69" s="7"/>
      <c r="T69" s="4"/>
    </row>
    <row r="70" spans="1:20">
      <c r="T70" s="4"/>
    </row>
    <row r="71" spans="1:20">
      <c r="T71" s="4"/>
    </row>
    <row r="72" spans="1:20" s="4" customFormat="1">
      <c r="A72" s="2"/>
      <c r="B72" s="1"/>
      <c r="C72" s="2"/>
      <c r="D72" s="3"/>
      <c r="E72" s="3"/>
      <c r="F72" s="2"/>
      <c r="G72" s="2"/>
      <c r="H72" s="11"/>
      <c r="I72" s="10"/>
      <c r="J72" s="10"/>
    </row>
    <row r="73" spans="1:20" s="4" customFormat="1">
      <c r="A73" s="2"/>
      <c r="B73" s="1"/>
      <c r="C73" s="2"/>
      <c r="D73" s="3"/>
      <c r="E73" s="3"/>
      <c r="F73" s="2"/>
      <c r="G73" s="2"/>
      <c r="H73" s="11"/>
      <c r="I73" s="10"/>
      <c r="J73" s="10"/>
    </row>
    <row r="74" spans="1:20" s="4" customFormat="1">
      <c r="A74" s="2"/>
      <c r="B74" s="1"/>
      <c r="C74" s="2"/>
      <c r="D74" s="3"/>
      <c r="E74" s="3"/>
      <c r="F74" s="2"/>
      <c r="G74" s="2"/>
      <c r="H74" s="11"/>
      <c r="I74" s="10"/>
      <c r="J74" s="10"/>
    </row>
    <row r="75" spans="1:20" s="4" customFormat="1">
      <c r="A75" s="2"/>
      <c r="B75" s="1"/>
      <c r="C75" s="2"/>
      <c r="D75" s="3"/>
      <c r="E75" s="3"/>
      <c r="F75" s="2"/>
      <c r="G75" s="2"/>
      <c r="H75" s="11"/>
      <c r="I75" s="10"/>
      <c r="J75" s="10"/>
    </row>
    <row r="76" spans="1:20" s="4" customFormat="1">
      <c r="A76" s="2"/>
      <c r="B76" s="1"/>
      <c r="C76" s="2"/>
      <c r="D76" s="3"/>
      <c r="E76" s="3"/>
      <c r="F76" s="2"/>
      <c r="G76" s="2"/>
      <c r="H76" s="11"/>
      <c r="I76" s="10"/>
      <c r="J76" s="10"/>
    </row>
    <row r="77" spans="1:20" s="4" customFormat="1">
      <c r="A77" s="2"/>
      <c r="B77" s="1"/>
      <c r="C77" s="2"/>
      <c r="D77" s="3"/>
      <c r="E77" s="3"/>
      <c r="F77" s="2"/>
      <c r="G77" s="2"/>
      <c r="H77" s="11"/>
      <c r="I77" s="10"/>
      <c r="J77" s="10"/>
      <c r="T77" s="2"/>
    </row>
    <row r="78" spans="1:20" s="4" customFormat="1">
      <c r="A78" s="2"/>
      <c r="B78" s="1"/>
      <c r="C78" s="2"/>
      <c r="D78" s="3"/>
      <c r="E78" s="3"/>
      <c r="F78" s="2"/>
      <c r="G78" s="2"/>
      <c r="H78" s="11"/>
      <c r="I78" s="10"/>
      <c r="J78" s="10"/>
      <c r="P78" s="13" t="e">
        <f>+#REF!+#REF!+#REF!</f>
        <v>#REF!</v>
      </c>
      <c r="T78" s="2"/>
    </row>
    <row r="79" spans="1:20" s="4" customFormat="1">
      <c r="A79" s="2"/>
      <c r="B79" s="1"/>
      <c r="C79" s="2"/>
      <c r="D79" s="3"/>
      <c r="E79" s="3"/>
      <c r="F79" s="2"/>
      <c r="G79" s="2"/>
      <c r="H79" s="11"/>
      <c r="I79" s="10"/>
      <c r="J79" s="10"/>
      <c r="T79" s="2"/>
    </row>
  </sheetData>
  <mergeCells count="6">
    <mergeCell ref="H2:I2"/>
    <mergeCell ref="J2:K2"/>
    <mergeCell ref="G60:K60"/>
    <mergeCell ref="B60:F60"/>
    <mergeCell ref="L2:L3"/>
    <mergeCell ref="F2:G2"/>
  </mergeCells>
  <pageMargins left="0.22" right="0.17" top="0.31496062992125984" bottom="0.39" header="0.15748031496062992" footer="0.17"/>
  <pageSetup paperSize="119" scale="98" fitToHeight="0" orientation="portrait" horizontalDpi="1200" verticalDpi="1200" r:id="rId1"/>
  <headerFooter>
    <oddFooter>&amp;C&amp;"Arial Narrow,Normal"Página &amp;P de &amp;F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2:O77"/>
  <sheetViews>
    <sheetView zoomScaleNormal="100" workbookViewId="0">
      <selection activeCell="B2" sqref="B2"/>
    </sheetView>
  </sheetViews>
  <sheetFormatPr baseColWidth="10" defaultColWidth="11.5703125" defaultRowHeight="15"/>
  <cols>
    <col min="1" max="1" width="1.85546875" style="2" customWidth="1"/>
    <col min="2" max="2" width="6.42578125" style="1" customWidth="1"/>
    <col min="3" max="3" width="47.5703125" style="2" customWidth="1"/>
    <col min="4" max="4" width="5.7109375" style="3" customWidth="1"/>
    <col min="5" max="5" width="6.5703125" style="3" customWidth="1"/>
    <col min="6" max="6" width="14.5703125" style="2" customWidth="1"/>
    <col min="7" max="7" width="13.140625" style="2" customWidth="1"/>
    <col min="8" max="8" width="14.28515625" style="2" customWidth="1"/>
    <col min="9" max="9" width="12.42578125" style="2" customWidth="1"/>
    <col min="10" max="10" width="14.140625" style="2" customWidth="1"/>
    <col min="11" max="11" width="15.28515625" style="2" customWidth="1"/>
    <col min="12" max="12" width="11.5703125" style="2" customWidth="1"/>
    <col min="13" max="13" width="3.7109375" style="2" customWidth="1"/>
    <col min="14" max="14" width="11.5703125" style="2" customWidth="1"/>
    <col min="15" max="15" width="50.42578125" style="2" customWidth="1"/>
    <col min="16" max="16384" width="11.5703125" style="2"/>
  </cols>
  <sheetData>
    <row r="2" spans="2:8" ht="56.25" customHeight="1">
      <c r="B2" s="18" t="s">
        <v>0</v>
      </c>
      <c r="C2" s="18" t="s">
        <v>1</v>
      </c>
      <c r="D2" s="18" t="s">
        <v>65</v>
      </c>
      <c r="E2" s="18" t="s">
        <v>64</v>
      </c>
      <c r="F2" s="18" t="s">
        <v>70</v>
      </c>
      <c r="G2" s="19" t="s">
        <v>71</v>
      </c>
      <c r="H2" s="48" t="s">
        <v>73</v>
      </c>
    </row>
    <row r="3" spans="2:8" ht="14.25">
      <c r="B3" s="17">
        <v>1</v>
      </c>
      <c r="C3" s="16" t="s">
        <v>14</v>
      </c>
      <c r="D3" s="17"/>
      <c r="E3" s="20"/>
      <c r="F3" s="21"/>
      <c r="G3" s="22"/>
      <c r="H3" s="22"/>
    </row>
    <row r="4" spans="2:8" ht="22.5">
      <c r="B4" s="23">
        <v>1.1000000000000001</v>
      </c>
      <c r="C4" s="30" t="s">
        <v>21</v>
      </c>
      <c r="D4" s="6" t="s">
        <v>23</v>
      </c>
      <c r="E4" s="24">
        <v>10</v>
      </c>
      <c r="F4" s="25"/>
      <c r="G4" s="25"/>
      <c r="H4" s="25">
        <v>32873.333333333336</v>
      </c>
    </row>
    <row r="5" spans="2:8" ht="33.75">
      <c r="B5" s="23">
        <v>1.2</v>
      </c>
      <c r="C5" s="30" t="s">
        <v>13</v>
      </c>
      <c r="D5" s="6" t="s">
        <v>6</v>
      </c>
      <c r="E5" s="24">
        <v>1</v>
      </c>
      <c r="F5" s="25"/>
      <c r="G5" s="25"/>
      <c r="H5" s="25">
        <v>1090000</v>
      </c>
    </row>
    <row r="6" spans="2:8" ht="22.5">
      <c r="B6" s="23">
        <v>1.3</v>
      </c>
      <c r="C6" s="30" t="s">
        <v>22</v>
      </c>
      <c r="D6" s="6" t="s">
        <v>4</v>
      </c>
      <c r="E6" s="24">
        <v>20</v>
      </c>
      <c r="F6" s="25"/>
      <c r="G6" s="25"/>
      <c r="H6" s="25">
        <v>45011</v>
      </c>
    </row>
    <row r="7" spans="2:8" ht="78.75">
      <c r="B7" s="23">
        <v>1.4</v>
      </c>
      <c r="C7" s="30" t="s">
        <v>62</v>
      </c>
      <c r="D7" s="6" t="s">
        <v>6</v>
      </c>
      <c r="E7" s="24">
        <v>3</v>
      </c>
      <c r="F7" s="25"/>
      <c r="G7" s="25"/>
      <c r="H7" s="25">
        <v>129666.66666666667</v>
      </c>
    </row>
    <row r="8" spans="2:8" ht="78.75">
      <c r="B8" s="23">
        <v>1.5</v>
      </c>
      <c r="C8" s="30" t="s">
        <v>55</v>
      </c>
      <c r="D8" s="6" t="s">
        <v>6</v>
      </c>
      <c r="E8" s="24">
        <v>3</v>
      </c>
      <c r="F8" s="25"/>
      <c r="G8" s="25"/>
      <c r="H8" s="25">
        <v>136933.33333333334</v>
      </c>
    </row>
    <row r="9" spans="2:8" ht="45">
      <c r="B9" s="23">
        <v>1.6</v>
      </c>
      <c r="C9" s="30" t="s">
        <v>52</v>
      </c>
      <c r="D9" s="6" t="s">
        <v>6</v>
      </c>
      <c r="E9" s="24">
        <v>1</v>
      </c>
      <c r="F9" s="25"/>
      <c r="G9" s="25"/>
      <c r="H9" s="25">
        <v>101428.33333333333</v>
      </c>
    </row>
    <row r="10" spans="2:8" ht="14.25">
      <c r="B10" s="17">
        <v>2</v>
      </c>
      <c r="C10" s="16" t="s">
        <v>24</v>
      </c>
      <c r="D10" s="17"/>
      <c r="E10" s="20"/>
      <c r="F10" s="21"/>
      <c r="G10" s="22"/>
      <c r="H10" s="22"/>
    </row>
    <row r="11" spans="2:8" ht="78.75">
      <c r="B11" s="23">
        <v>2.1</v>
      </c>
      <c r="C11" s="30" t="s">
        <v>58</v>
      </c>
      <c r="D11" s="6" t="s">
        <v>4</v>
      </c>
      <c r="E11" s="24">
        <v>530</v>
      </c>
      <c r="F11" s="25"/>
      <c r="G11" s="25"/>
      <c r="H11" s="25">
        <v>47294.333333333336</v>
      </c>
    </row>
    <row r="12" spans="2:8" ht="78.75">
      <c r="B12" s="23">
        <v>2.2000000000000002</v>
      </c>
      <c r="C12" s="30" t="s">
        <v>59</v>
      </c>
      <c r="D12" s="31" t="s">
        <v>23</v>
      </c>
      <c r="E12" s="24">
        <v>160</v>
      </c>
      <c r="F12" s="25"/>
      <c r="G12" s="25"/>
      <c r="H12" s="25">
        <v>44054</v>
      </c>
    </row>
    <row r="13" spans="2:8" ht="67.5">
      <c r="B13" s="23">
        <v>2.2999999999999998</v>
      </c>
      <c r="C13" s="30" t="s">
        <v>60</v>
      </c>
      <c r="D13" s="31" t="s">
        <v>5</v>
      </c>
      <c r="E13" s="24">
        <v>50</v>
      </c>
      <c r="F13" s="25"/>
      <c r="G13" s="25"/>
      <c r="H13" s="25">
        <v>34261.666666666664</v>
      </c>
    </row>
    <row r="14" spans="2:8" ht="78.75">
      <c r="B14" s="23">
        <v>2.4</v>
      </c>
      <c r="C14" s="30" t="s">
        <v>26</v>
      </c>
      <c r="D14" s="31" t="s">
        <v>4</v>
      </c>
      <c r="E14" s="24">
        <v>380</v>
      </c>
      <c r="F14" s="25"/>
      <c r="G14" s="25"/>
      <c r="H14" s="25">
        <v>52686.666666666664</v>
      </c>
    </row>
    <row r="15" spans="2:8" ht="78.75">
      <c r="B15" s="23">
        <v>2.5</v>
      </c>
      <c r="C15" s="30" t="s">
        <v>25</v>
      </c>
      <c r="D15" s="31" t="s">
        <v>23</v>
      </c>
      <c r="E15" s="24">
        <v>40</v>
      </c>
      <c r="F15" s="25"/>
      <c r="G15" s="25"/>
      <c r="H15" s="25">
        <v>42200</v>
      </c>
    </row>
    <row r="16" spans="2:8" ht="78.75">
      <c r="B16" s="23">
        <v>2.6</v>
      </c>
      <c r="C16" s="30" t="s">
        <v>57</v>
      </c>
      <c r="D16" s="31" t="s">
        <v>4</v>
      </c>
      <c r="E16" s="24">
        <v>220</v>
      </c>
      <c r="F16" s="25"/>
      <c r="G16" s="25"/>
      <c r="H16" s="25">
        <v>53622.333333333336</v>
      </c>
    </row>
    <row r="17" spans="2:8" ht="90">
      <c r="B17" s="23">
        <v>2.7</v>
      </c>
      <c r="C17" s="30" t="s">
        <v>61</v>
      </c>
      <c r="D17" s="31" t="s">
        <v>23</v>
      </c>
      <c r="E17" s="24">
        <v>50</v>
      </c>
      <c r="F17" s="25"/>
      <c r="G17" s="25"/>
      <c r="H17" s="25">
        <v>48285</v>
      </c>
    </row>
    <row r="18" spans="2:8" ht="33.75">
      <c r="B18" s="23">
        <v>2.8</v>
      </c>
      <c r="C18" s="30" t="s">
        <v>37</v>
      </c>
      <c r="D18" s="31" t="s">
        <v>4</v>
      </c>
      <c r="E18" s="24">
        <v>6</v>
      </c>
      <c r="F18" s="25"/>
      <c r="G18" s="25"/>
      <c r="H18" s="25">
        <v>134118.33333333334</v>
      </c>
    </row>
    <row r="19" spans="2:8" ht="45">
      <c r="B19" s="23">
        <v>2.9</v>
      </c>
      <c r="C19" s="30" t="s">
        <v>18</v>
      </c>
      <c r="D19" s="31" t="s">
        <v>23</v>
      </c>
      <c r="E19" s="24">
        <v>15</v>
      </c>
      <c r="F19" s="25"/>
      <c r="G19" s="25"/>
      <c r="H19" s="25">
        <v>69879.333333333328</v>
      </c>
    </row>
    <row r="20" spans="2:8" ht="14.25">
      <c r="B20" s="17">
        <v>3</v>
      </c>
      <c r="C20" s="32" t="s">
        <v>34</v>
      </c>
      <c r="D20" s="17"/>
      <c r="E20" s="20"/>
      <c r="F20" s="21"/>
      <c r="G20" s="22"/>
      <c r="H20" s="22"/>
    </row>
    <row r="21" spans="2:8" ht="22.5">
      <c r="B21" s="23">
        <v>3.1</v>
      </c>
      <c r="C21" s="30" t="s">
        <v>27</v>
      </c>
      <c r="D21" s="6" t="s">
        <v>23</v>
      </c>
      <c r="E21" s="24">
        <v>60</v>
      </c>
      <c r="F21" s="25"/>
      <c r="G21" s="25"/>
      <c r="H21" s="25">
        <v>54533.333333333336</v>
      </c>
    </row>
    <row r="22" spans="2:8" ht="33.75">
      <c r="B22" s="23">
        <v>3.2</v>
      </c>
      <c r="C22" s="30" t="s">
        <v>28</v>
      </c>
      <c r="D22" s="6" t="s">
        <v>4</v>
      </c>
      <c r="E22" s="24">
        <v>145</v>
      </c>
      <c r="F22" s="25"/>
      <c r="G22" s="25"/>
      <c r="H22" s="25">
        <v>101092</v>
      </c>
    </row>
    <row r="23" spans="2:8" ht="22.5">
      <c r="B23" s="23">
        <v>3.3</v>
      </c>
      <c r="C23" s="30" t="s">
        <v>29</v>
      </c>
      <c r="D23" s="6" t="s">
        <v>4</v>
      </c>
      <c r="E23" s="24">
        <v>145</v>
      </c>
      <c r="F23" s="25"/>
      <c r="G23" s="25"/>
      <c r="H23" s="25">
        <v>50933.333333333336</v>
      </c>
    </row>
    <row r="24" spans="2:8" ht="33.75">
      <c r="B24" s="23">
        <v>3.4</v>
      </c>
      <c r="C24" s="30" t="s">
        <v>30</v>
      </c>
      <c r="D24" s="6" t="s">
        <v>4</v>
      </c>
      <c r="E24" s="24">
        <v>145</v>
      </c>
      <c r="F24" s="25"/>
      <c r="G24" s="25"/>
      <c r="H24" s="25">
        <v>87971</v>
      </c>
    </row>
    <row r="25" spans="2:8" ht="45">
      <c r="B25" s="23">
        <v>3.5</v>
      </c>
      <c r="C25" s="30" t="s">
        <v>47</v>
      </c>
      <c r="D25" s="6" t="s">
        <v>6</v>
      </c>
      <c r="E25" s="24">
        <v>2</v>
      </c>
      <c r="F25" s="25"/>
      <c r="G25" s="25"/>
      <c r="H25" s="25">
        <v>332266.66666666669</v>
      </c>
    </row>
    <row r="26" spans="2:8" ht="45">
      <c r="B26" s="23">
        <v>3.6</v>
      </c>
      <c r="C26" s="30" t="s">
        <v>48</v>
      </c>
      <c r="D26" s="6" t="s">
        <v>6</v>
      </c>
      <c r="E26" s="24">
        <v>2</v>
      </c>
      <c r="F26" s="25"/>
      <c r="G26" s="25"/>
      <c r="H26" s="25">
        <v>343933.33333333331</v>
      </c>
    </row>
    <row r="27" spans="2:8" ht="45">
      <c r="B27" s="23">
        <v>3.7</v>
      </c>
      <c r="C27" s="30" t="s">
        <v>49</v>
      </c>
      <c r="D27" s="6" t="s">
        <v>6</v>
      </c>
      <c r="E27" s="24">
        <v>3</v>
      </c>
      <c r="F27" s="25"/>
      <c r="G27" s="25"/>
      <c r="H27" s="25">
        <v>159226.66666666666</v>
      </c>
    </row>
    <row r="28" spans="2:8" ht="22.5">
      <c r="B28" s="23">
        <v>3.8</v>
      </c>
      <c r="C28" s="30" t="s">
        <v>35</v>
      </c>
      <c r="D28" s="6" t="s">
        <v>4</v>
      </c>
      <c r="E28" s="24">
        <v>16</v>
      </c>
      <c r="F28" s="25"/>
      <c r="G28" s="25"/>
      <c r="H28" s="25">
        <v>222417.33333333334</v>
      </c>
    </row>
    <row r="29" spans="2:8" ht="33.75">
      <c r="B29" s="23">
        <v>3.9</v>
      </c>
      <c r="C29" s="30" t="s">
        <v>36</v>
      </c>
      <c r="D29" s="6" t="s">
        <v>23</v>
      </c>
      <c r="E29" s="24">
        <v>16</v>
      </c>
      <c r="F29" s="25"/>
      <c r="G29" s="25"/>
      <c r="H29" s="25">
        <v>80440.333333333328</v>
      </c>
    </row>
    <row r="30" spans="2:8" ht="22.5">
      <c r="B30" s="26">
        <v>3.1</v>
      </c>
      <c r="C30" s="30" t="s">
        <v>44</v>
      </c>
      <c r="D30" s="6" t="s">
        <v>23</v>
      </c>
      <c r="E30" s="24">
        <v>10</v>
      </c>
      <c r="F30" s="25"/>
      <c r="G30" s="25"/>
      <c r="H30" s="25">
        <v>109300</v>
      </c>
    </row>
    <row r="31" spans="2:8" ht="22.5">
      <c r="B31" s="26">
        <v>3.11</v>
      </c>
      <c r="C31" s="30" t="s">
        <v>46</v>
      </c>
      <c r="D31" s="6" t="s">
        <v>23</v>
      </c>
      <c r="E31" s="24">
        <v>4</v>
      </c>
      <c r="F31" s="25"/>
      <c r="G31" s="25"/>
      <c r="H31" s="25">
        <v>57960</v>
      </c>
    </row>
    <row r="32" spans="2:8" ht="14.25">
      <c r="B32" s="17">
        <v>4</v>
      </c>
      <c r="C32" s="16" t="s">
        <v>31</v>
      </c>
      <c r="D32" s="17"/>
      <c r="E32" s="20"/>
      <c r="F32" s="21"/>
      <c r="G32" s="22"/>
      <c r="H32" s="22"/>
    </row>
    <row r="33" spans="2:8" ht="45">
      <c r="B33" s="23">
        <v>4.0999999999999996</v>
      </c>
      <c r="C33" s="30" t="s">
        <v>16</v>
      </c>
      <c r="D33" s="6" t="s">
        <v>6</v>
      </c>
      <c r="E33" s="24">
        <v>3</v>
      </c>
      <c r="F33" s="25"/>
      <c r="G33" s="25"/>
      <c r="H33" s="25">
        <v>1300941.6666666667</v>
      </c>
    </row>
    <row r="34" spans="2:8" ht="45">
      <c r="B34" s="23">
        <v>4.2</v>
      </c>
      <c r="C34" s="30" t="s">
        <v>15</v>
      </c>
      <c r="D34" s="6" t="s">
        <v>6</v>
      </c>
      <c r="E34" s="24">
        <v>3</v>
      </c>
      <c r="F34" s="25"/>
      <c r="G34" s="25"/>
      <c r="H34" s="25">
        <v>699333.33333333337</v>
      </c>
    </row>
    <row r="35" spans="2:8" ht="33.75">
      <c r="B35" s="23">
        <v>4.33</v>
      </c>
      <c r="C35" s="30" t="s">
        <v>33</v>
      </c>
      <c r="D35" s="6" t="s">
        <v>23</v>
      </c>
      <c r="E35" s="24">
        <v>15</v>
      </c>
      <c r="F35" s="25"/>
      <c r="G35" s="25"/>
      <c r="H35" s="25">
        <v>65706.666666666672</v>
      </c>
    </row>
    <row r="36" spans="2:8" ht="33.75">
      <c r="B36" s="23">
        <v>4.4000000000000004</v>
      </c>
      <c r="C36" s="15" t="s">
        <v>56</v>
      </c>
      <c r="D36" s="6" t="s">
        <v>6</v>
      </c>
      <c r="E36" s="24">
        <v>4</v>
      </c>
      <c r="F36" s="25"/>
      <c r="G36" s="25"/>
      <c r="H36" s="25">
        <v>63533</v>
      </c>
    </row>
    <row r="37" spans="2:8" ht="22.5">
      <c r="B37" s="23">
        <v>4.5149999999999997</v>
      </c>
      <c r="C37" s="15" t="s">
        <v>43</v>
      </c>
      <c r="D37" s="6" t="s">
        <v>4</v>
      </c>
      <c r="E37" s="24">
        <v>6</v>
      </c>
      <c r="F37" s="25"/>
      <c r="G37" s="25"/>
      <c r="H37" s="25">
        <v>127300</v>
      </c>
    </row>
    <row r="38" spans="2:8" ht="45">
      <c r="B38" s="23">
        <v>4.6180000000000003</v>
      </c>
      <c r="C38" s="15" t="s">
        <v>51</v>
      </c>
      <c r="D38" s="6" t="s">
        <v>6</v>
      </c>
      <c r="E38" s="24">
        <v>1</v>
      </c>
      <c r="F38" s="25"/>
      <c r="G38" s="25"/>
      <c r="H38" s="25">
        <v>152001</v>
      </c>
    </row>
    <row r="39" spans="2:8" ht="14.25">
      <c r="B39" s="23">
        <v>4.7210000000000001</v>
      </c>
      <c r="C39" s="15" t="s">
        <v>50</v>
      </c>
      <c r="D39" s="6" t="s">
        <v>6</v>
      </c>
      <c r="E39" s="24">
        <v>1</v>
      </c>
      <c r="F39" s="25"/>
      <c r="G39" s="25"/>
      <c r="H39" s="25">
        <v>26893.333333333332</v>
      </c>
    </row>
    <row r="40" spans="2:8" ht="14.25">
      <c r="B40" s="17">
        <v>5</v>
      </c>
      <c r="C40" s="16" t="s">
        <v>32</v>
      </c>
      <c r="D40" s="17"/>
      <c r="E40" s="20"/>
      <c r="F40" s="21"/>
      <c r="G40" s="22"/>
      <c r="H40" s="22"/>
    </row>
    <row r="41" spans="2:8" ht="56.25">
      <c r="B41" s="23">
        <v>5.0999999999999996</v>
      </c>
      <c r="C41" s="30" t="s">
        <v>54</v>
      </c>
      <c r="D41" s="31" t="s">
        <v>23</v>
      </c>
      <c r="E41" s="24">
        <v>44</v>
      </c>
      <c r="F41" s="25"/>
      <c r="G41" s="25"/>
      <c r="H41" s="25">
        <v>68254.333333333328</v>
      </c>
    </row>
    <row r="42" spans="2:8" ht="22.5">
      <c r="B42" s="23">
        <v>5.2</v>
      </c>
      <c r="C42" s="47" t="s">
        <v>17</v>
      </c>
      <c r="D42" s="31" t="s">
        <v>23</v>
      </c>
      <c r="E42" s="24">
        <v>50</v>
      </c>
      <c r="F42" s="25"/>
      <c r="G42" s="25"/>
      <c r="H42" s="25">
        <v>27186.666666666668</v>
      </c>
    </row>
    <row r="43" spans="2:8" ht="56.25">
      <c r="B43" s="23">
        <v>5.3</v>
      </c>
      <c r="C43" s="30" t="s">
        <v>38</v>
      </c>
      <c r="D43" s="31" t="s">
        <v>6</v>
      </c>
      <c r="E43" s="24">
        <v>1</v>
      </c>
      <c r="F43" s="25"/>
      <c r="G43" s="25"/>
      <c r="H43" s="25">
        <v>10073333.333333334</v>
      </c>
    </row>
    <row r="44" spans="2:8" ht="22.5">
      <c r="B44" s="23">
        <v>5.4</v>
      </c>
      <c r="C44" s="30" t="s">
        <v>39</v>
      </c>
      <c r="D44" s="6" t="s">
        <v>6</v>
      </c>
      <c r="E44" s="24">
        <v>1</v>
      </c>
      <c r="F44" s="25"/>
      <c r="G44" s="25"/>
      <c r="H44" s="25">
        <v>976666.66666666663</v>
      </c>
    </row>
    <row r="45" spans="2:8" ht="33.75">
      <c r="B45" s="23">
        <v>5.5</v>
      </c>
      <c r="C45" s="30" t="s">
        <v>40</v>
      </c>
      <c r="D45" s="6" t="s">
        <v>6</v>
      </c>
      <c r="E45" s="24">
        <v>1</v>
      </c>
      <c r="F45" s="25"/>
      <c r="G45" s="25"/>
      <c r="H45" s="25">
        <v>832666.66666666663</v>
      </c>
    </row>
    <row r="46" spans="2:8" ht="33.75">
      <c r="B46" s="23">
        <v>5.6</v>
      </c>
      <c r="C46" s="30" t="s">
        <v>41</v>
      </c>
      <c r="D46" s="6" t="s">
        <v>6</v>
      </c>
      <c r="E46" s="24">
        <v>3</v>
      </c>
      <c r="F46" s="25"/>
      <c r="G46" s="25"/>
      <c r="H46" s="25">
        <v>765000</v>
      </c>
    </row>
    <row r="47" spans="2:8" ht="67.5">
      <c r="B47" s="23">
        <v>5.7</v>
      </c>
      <c r="C47" s="30" t="s">
        <v>42</v>
      </c>
      <c r="D47" s="31" t="s">
        <v>6</v>
      </c>
      <c r="E47" s="24">
        <v>1</v>
      </c>
      <c r="F47" s="25"/>
      <c r="G47" s="25"/>
      <c r="H47" s="25">
        <v>548266.66666666663</v>
      </c>
    </row>
    <row r="48" spans="2:8" ht="14.25">
      <c r="B48" s="17">
        <v>6</v>
      </c>
      <c r="C48" s="32" t="s">
        <v>7</v>
      </c>
      <c r="D48" s="17"/>
      <c r="E48" s="20"/>
      <c r="F48" s="21"/>
      <c r="G48" s="22"/>
      <c r="H48" s="22"/>
    </row>
    <row r="49" spans="2:8" ht="67.5">
      <c r="B49" s="23">
        <v>6.1</v>
      </c>
      <c r="C49" s="30" t="s">
        <v>45</v>
      </c>
      <c r="D49" s="31" t="s">
        <v>6</v>
      </c>
      <c r="E49" s="24">
        <v>1</v>
      </c>
      <c r="F49" s="25"/>
      <c r="G49" s="25"/>
      <c r="H49" s="25">
        <v>1380000</v>
      </c>
    </row>
    <row r="50" spans="2:8" ht="33.75">
      <c r="B50" s="23">
        <v>6.2</v>
      </c>
      <c r="C50" s="27" t="s">
        <v>19</v>
      </c>
      <c r="D50" s="31" t="s">
        <v>53</v>
      </c>
      <c r="E50" s="24">
        <v>1</v>
      </c>
      <c r="F50" s="25"/>
      <c r="G50" s="25"/>
      <c r="H50" s="25">
        <v>1696666.6666666667</v>
      </c>
    </row>
    <row r="51" spans="2:8" ht="33.75">
      <c r="B51" s="23">
        <v>6.3</v>
      </c>
      <c r="C51" s="27" t="s">
        <v>20</v>
      </c>
      <c r="D51" s="6" t="s">
        <v>53</v>
      </c>
      <c r="E51" s="24">
        <v>1</v>
      </c>
      <c r="F51" s="25"/>
      <c r="G51" s="25"/>
      <c r="H51" s="25">
        <v>3609333.3333333335</v>
      </c>
    </row>
    <row r="52" spans="2:8" ht="14.25">
      <c r="B52" s="17"/>
      <c r="C52" s="39" t="s">
        <v>8</v>
      </c>
      <c r="D52" s="17"/>
      <c r="E52" s="17"/>
      <c r="F52" s="17"/>
      <c r="G52" s="41"/>
      <c r="H52" s="41"/>
    </row>
    <row r="53" spans="2:8" ht="14.25">
      <c r="B53" s="5"/>
      <c r="C53" s="8" t="s">
        <v>9</v>
      </c>
      <c r="D53" s="9"/>
      <c r="E53" s="9"/>
      <c r="F53" s="28"/>
      <c r="G53" s="42"/>
      <c r="H53" s="28">
        <v>0.22333333329999999</v>
      </c>
    </row>
    <row r="54" spans="2:8" ht="14.25">
      <c r="B54" s="5"/>
      <c r="C54" s="8" t="s">
        <v>10</v>
      </c>
      <c r="D54" s="9"/>
      <c r="E54" s="9"/>
      <c r="F54" s="28"/>
      <c r="G54" s="42"/>
      <c r="H54" s="49">
        <v>0.02</v>
      </c>
    </row>
    <row r="55" spans="2:8" ht="14.25">
      <c r="B55" s="5"/>
      <c r="C55" s="8" t="s">
        <v>11</v>
      </c>
      <c r="D55" s="9"/>
      <c r="E55" s="9"/>
      <c r="F55" s="28"/>
      <c r="G55" s="42"/>
      <c r="H55" s="49">
        <v>0.06</v>
      </c>
    </row>
    <row r="56" spans="2:8" ht="14.25">
      <c r="B56" s="5"/>
      <c r="C56" s="8" t="s">
        <v>12</v>
      </c>
      <c r="D56" s="9"/>
      <c r="E56" s="9"/>
      <c r="F56" s="29"/>
      <c r="G56" s="43"/>
      <c r="H56" s="29">
        <v>0.19</v>
      </c>
    </row>
    <row r="57" spans="2:8" ht="14.25">
      <c r="B57" s="14"/>
      <c r="C57" s="27"/>
      <c r="D57" s="6"/>
      <c r="E57" s="6"/>
      <c r="F57" s="6"/>
      <c r="G57" s="6"/>
      <c r="H57" s="6"/>
    </row>
    <row r="58" spans="2:8" ht="15" customHeight="1">
      <c r="B58" s="52" t="s">
        <v>72</v>
      </c>
      <c r="C58" s="52"/>
      <c r="D58" s="52"/>
      <c r="E58" s="52"/>
      <c r="F58" s="52"/>
      <c r="G58" s="53"/>
    </row>
    <row r="67" spans="1:15">
      <c r="K67" s="7"/>
      <c r="O67" s="4"/>
    </row>
    <row r="68" spans="1:15">
      <c r="O68" s="4"/>
    </row>
    <row r="69" spans="1:15">
      <c r="O69" s="4"/>
    </row>
    <row r="70" spans="1:15" s="4" customFormat="1">
      <c r="A70" s="2"/>
      <c r="B70" s="1"/>
      <c r="C70" s="2"/>
      <c r="D70" s="3"/>
      <c r="E70" s="3"/>
      <c r="F70" s="2"/>
      <c r="G70" s="2"/>
    </row>
    <row r="71" spans="1:15" s="4" customFormat="1">
      <c r="A71" s="2"/>
      <c r="B71" s="1"/>
      <c r="C71" s="2"/>
      <c r="D71" s="3"/>
      <c r="E71" s="3"/>
      <c r="F71" s="2"/>
      <c r="G71" s="2"/>
    </row>
    <row r="72" spans="1:15" s="4" customFormat="1">
      <c r="A72" s="2"/>
      <c r="B72" s="1"/>
      <c r="C72" s="2"/>
      <c r="D72" s="3"/>
      <c r="E72" s="3"/>
      <c r="F72" s="2"/>
      <c r="G72" s="2"/>
    </row>
    <row r="73" spans="1:15" s="4" customFormat="1">
      <c r="A73" s="2"/>
      <c r="B73" s="1"/>
      <c r="C73" s="2"/>
      <c r="D73" s="3"/>
      <c r="E73" s="3"/>
      <c r="F73" s="2"/>
      <c r="G73" s="2"/>
    </row>
    <row r="74" spans="1:15" s="4" customFormat="1">
      <c r="A74" s="2"/>
      <c r="B74" s="1"/>
      <c r="C74" s="2"/>
      <c r="D74" s="3"/>
      <c r="E74" s="3"/>
      <c r="F74" s="2"/>
      <c r="G74" s="2"/>
    </row>
    <row r="75" spans="1:15" s="4" customFormat="1">
      <c r="A75" s="2"/>
      <c r="B75" s="1"/>
      <c r="C75" s="2"/>
      <c r="D75" s="3"/>
      <c r="E75" s="3"/>
      <c r="F75" s="2"/>
      <c r="G75" s="2"/>
      <c r="O75" s="2"/>
    </row>
    <row r="76" spans="1:15" s="4" customFormat="1">
      <c r="A76" s="2"/>
      <c r="B76" s="1"/>
      <c r="C76" s="2"/>
      <c r="D76" s="3"/>
      <c r="E76" s="3"/>
      <c r="F76" s="2"/>
      <c r="G76" s="2"/>
      <c r="K76" s="13" t="e">
        <v>#REF!</v>
      </c>
      <c r="O76" s="2"/>
    </row>
    <row r="77" spans="1:15" s="4" customFormat="1">
      <c r="A77" s="2"/>
      <c r="B77" s="1"/>
      <c r="C77" s="2"/>
      <c r="D77" s="3"/>
      <c r="E77" s="3"/>
      <c r="F77" s="2"/>
      <c r="G77" s="2"/>
      <c r="O77" s="2"/>
    </row>
  </sheetData>
  <mergeCells count="1">
    <mergeCell ref="B58:F58"/>
  </mergeCells>
  <pageMargins left="0.22" right="0.17" top="0.31496062992125984" bottom="0.39" header="0.15748031496062992" footer="0.17"/>
  <pageSetup paperSize="119" scale="98" fitToHeight="0" orientation="portrait" horizontalDpi="1200" verticalDpi="1200" r:id="rId1"/>
  <headerFooter>
    <oddFooter>&amp;C&amp;"Arial Narrow,Normal"Página &amp;P de &amp;F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ESTUDIO DE MERCADOS</vt:lpstr>
      <vt:lpstr>PE</vt:lpstr>
      <vt:lpstr>'ESTUDIO DE MERCADOS'!Área_de_impresión</vt:lpstr>
      <vt:lpstr>PE!Área_de_impresión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Tatiana Herrera Leon</dc:creator>
  <cp:lastModifiedBy>Walter Steven Perilla Novoa</cp:lastModifiedBy>
  <cp:lastPrinted>2024-06-04T14:31:39Z</cp:lastPrinted>
  <dcterms:created xsi:type="dcterms:W3CDTF">2023-10-14T02:37:50Z</dcterms:created>
  <dcterms:modified xsi:type="dcterms:W3CDTF">2024-06-04T17:59:49Z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2024-05-01T17:46:09Z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b9d8364a-e8ea-4e05-97ac-f7f134a45de8</vt:lpwstr>
  </property>
  <property fmtid="{D5CDD505-2E9C-101B-9397-08002B2CF9AE}" pid="8" name="MSIP_Label_defa4170-0d19-0005-0004-bc88714345d2_ContentBits">
    <vt:lpwstr>0</vt:lpwstr>
  </property>
</Properties>
</file>