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lceledon_sena_edu_co/Documents/Escritorio/PROCESO DOTACIÒN ROPA FUNCIONARIOS PUBLICOS/"/>
    </mc:Choice>
  </mc:AlternateContent>
  <xr:revisionPtr revIDLastSave="5" documentId="8_{4C00FC0E-7661-4501-93A2-33898CB62A9A}" xr6:coauthVersionLast="47" xr6:coauthVersionMax="47" xr10:uidLastSave="{5F42CD51-F2E0-4C11-A50E-380058AECDA7}"/>
  <bookViews>
    <workbookView xWindow="-120" yWindow="-120" windowWidth="20730" windowHeight="11160" xr2:uid="{00000000-000D-0000-FFFF-FFFF00000000}"/>
  </bookViews>
  <sheets>
    <sheet name="ANALISIS INICIAL" sheetId="2" r:id="rId1"/>
  </sheets>
  <definedNames>
    <definedName name="_xlnm._FilterDatabase" localSheetId="0" hidden="1">'ANALISIS INICIAL'!$A$6:$F$6</definedName>
    <definedName name="Print_Area" localSheetId="0">'ANALISIS INICIAL'!$A$5:$F$33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34" i="2" l="1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S8" i="2"/>
  <c r="R8" i="2"/>
  <c r="Q33" i="2"/>
  <c r="L33" i="2" l="1"/>
  <c r="M33" i="2" l="1"/>
  <c r="S33" i="2"/>
  <c r="S35" i="2" s="1"/>
  <c r="S36" i="2" l="1"/>
  <c r="S37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Windows</author>
    <author>Adriana Janeth Vesga Maldonado</author>
  </authors>
  <commentList>
    <comment ref="C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Especificaciones tecnicas: Detallar el producto de manera especifica, que aborde cada componente o caracteristica interna o externa del producto o servicio. Ejemplo: Tamaño, caracteristicas del material.
</t>
        </r>
      </text>
    </comment>
    <comment ref="D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Unidad de Medida:
Presentación en la que viene el producto. Ejemplo: Metros, Rollos, Oz, Lts, Gramos, etc.</t>
        </r>
      </text>
    </comment>
    <comment ref="E5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Adriana Janeth Vesga Maldonado:</t>
        </r>
        <r>
          <rPr>
            <sz val="9"/>
            <color indexed="81"/>
            <rFont val="Tahoma"/>
            <family val="2"/>
          </rPr>
          <t xml:space="preserve">
Si el elemento a solicitar pertenece al rubro de materiales de formación o a otro rubro del centro</t>
        </r>
      </text>
    </comment>
  </commentList>
</comments>
</file>

<file path=xl/sharedStrings.xml><?xml version="1.0" encoding="utf-8"?>
<sst xmlns="http://schemas.openxmlformats.org/spreadsheetml/2006/main" count="107" uniqueCount="51">
  <si>
    <t>ITEM</t>
  </si>
  <si>
    <t>UNIDAD DE MEDIDA</t>
  </si>
  <si>
    <t>ESPECIFICACIONES TÉCNICAS</t>
  </si>
  <si>
    <t>NECESIDAD</t>
  </si>
  <si>
    <t>CANTIDAD SOLICITDA</t>
  </si>
  <si>
    <t>VALOR UNITARIO</t>
  </si>
  <si>
    <t>VALOR TOTAL</t>
  </si>
  <si>
    <t>PROMEDIO</t>
  </si>
  <si>
    <t>VALOR PRESUPUESTO OFICIAL</t>
  </si>
  <si>
    <t>VALOR IVA</t>
  </si>
  <si>
    <t>VALOR UNITARIO + IVA</t>
  </si>
  <si>
    <t>VALOR UNITARIO + VALOR IVA</t>
  </si>
  <si>
    <t>ANALISIS DE PRECIOS</t>
  </si>
  <si>
    <t>SUBTOTAL</t>
  </si>
  <si>
    <t>VALOR IVA (SI APLICA)</t>
  </si>
  <si>
    <t xml:space="preserve"> PROMEDIO VALOR UNITARIO + IVA (PRECIO TECHO)</t>
  </si>
  <si>
    <t xml:space="preserve"> VER FICHA TECNICA TO</t>
  </si>
  <si>
    <t xml:space="preserve"> VER FICHA TECNICA  TO</t>
  </si>
  <si>
    <t>PANTALON</t>
  </si>
  <si>
    <t>OVEROL</t>
  </si>
  <si>
    <t xml:space="preserve"> UNIDAD</t>
  </si>
  <si>
    <t xml:space="preserve"> METAMORFOSIS TIENDA</t>
  </si>
  <si>
    <t>CAMISA</t>
  </si>
  <si>
    <t>UNIDAD</t>
  </si>
  <si>
    <t xml:space="preserve"> OBJETO:Adquirir a título de compraventa la Dotación de Ropa de Trabajo para los Servidores Públicos de la Regional Magdalena . </t>
  </si>
  <si>
    <t>BATA DAMA</t>
  </si>
  <si>
    <t>VER FICHA ANEXO</t>
  </si>
  <si>
    <t>BLUE JEAN</t>
  </si>
  <si>
    <t>BLUSA DE CALLE</t>
  </si>
  <si>
    <t>FALDA / PANTALON</t>
  </si>
  <si>
    <t>CACHUCHA</t>
  </si>
  <si>
    <t>CHALECO</t>
  </si>
  <si>
    <t xml:space="preserve">UNIFORME ENFERMERIA </t>
  </si>
  <si>
    <t xml:space="preserve">UNIFORME BELLEZA </t>
  </si>
  <si>
    <t>VESTIDO DAMA</t>
  </si>
  <si>
    <t xml:space="preserve">OVEROL </t>
  </si>
  <si>
    <t xml:space="preserve">IMPERMEABLE </t>
  </si>
  <si>
    <t xml:space="preserve">  JEAN</t>
  </si>
  <si>
    <t>PANTALONETA</t>
  </si>
  <si>
    <t>CAMISETA</t>
  </si>
  <si>
    <t>BUZO</t>
  </si>
  <si>
    <t>IMPERMEABLE</t>
  </si>
  <si>
    <t xml:space="preserve">CHALECO </t>
  </si>
  <si>
    <t xml:space="preserve">VESTIDO CABALLERO </t>
  </si>
  <si>
    <t>SUDADERA</t>
  </si>
  <si>
    <t>MEDIAS</t>
  </si>
  <si>
    <t xml:space="preserve">CAMISA JEANS </t>
  </si>
  <si>
    <r>
      <t xml:space="preserve"> </t>
    </r>
    <r>
      <rPr>
        <b/>
        <sz val="8"/>
        <color rgb="FF000000"/>
        <rFont val="Arial"/>
        <family val="2"/>
      </rPr>
      <t>BATA HOMBRE</t>
    </r>
  </si>
  <si>
    <t>GRUPO - ROPA DE CALLE MUJERES- ROPA DE HOMBRES</t>
  </si>
  <si>
    <t xml:space="preserve"> PUNTA GAIRA</t>
  </si>
  <si>
    <t>CAMILA FERNANDA MEDINA PORRAS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</si>
</sst>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_ ;_ &quot;$&quot;\ * \-#,##0_ ;_ &quot;$&quot;\ * &quot;-&quot;??_ ;_ @_ "/>
    <numFmt numFmtId="169" formatCode="_ * ###,0&quot;.&quot;00_ ;_ * \-###,0&quot;.&quot;00_ ;_ * &quot;-&quot;??_ ;_ @_ "/>
    <numFmt numFmtId="170" formatCode="_ &quot;$&quot;\ * #,##0.00_ ;_ &quot;$&quot;\ * \-#,##0.00_ ;_ &quot;$&quot;\ * &quot;-&quot;??_ ;_ @_ "/>
    <numFmt numFmtId="171" formatCode="###,0&quot;.&quot;00\ &quot;€&quot;;\-###,0&quot;.&quot;00\ &quot;€&quot;"/>
    <numFmt numFmtId="172" formatCode="_(* #,##0_);_(* \(#,##0\);_(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b/>
      <sz val="9"/>
      <color indexed="81"/>
      <name val="Tahoma"/>
      <family val="2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4"/>
      <color theme="1"/>
      <name val="Calibri"/>
      <family val="2"/>
      <scheme val="minor"/>
    </font>
    <font>
      <sz val="14"/>
      <color theme="1"/>
      <name val="Arial Narrow"/>
      <family val="2"/>
    </font>
    <font>
      <sz val="12"/>
      <color rgb="FFFF0000"/>
      <name val="Arial Narrow"/>
      <family val="2"/>
    </font>
    <font>
      <b/>
      <sz val="14"/>
      <color theme="1"/>
      <name val="Arial Narrow"/>
      <family val="2"/>
    </font>
    <font>
      <sz val="14"/>
      <color rgb="FFFF0000"/>
      <name val="Arial Narrow"/>
      <family val="2"/>
    </font>
    <font>
      <b/>
      <sz val="16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rgb="FF333333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Arial"/>
      <family val="2"/>
    </font>
    <font>
      <b/>
      <sz val="10"/>
      <color rgb="FFFF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2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33">
    <xf numFmtId="0" fontId="0" fillId="0" borderId="0"/>
    <xf numFmtId="166" fontId="1" fillId="0" borderId="0" applyFont="0" applyFill="0" applyBorder="0" applyAlignment="0" applyProtection="0"/>
    <xf numFmtId="0" fontId="2" fillId="0" borderId="0"/>
    <xf numFmtId="0" fontId="1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0" fontId="2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1">
    <xf numFmtId="0" fontId="0" fillId="0" borderId="0" xfId="0"/>
    <xf numFmtId="0" fontId="8" fillId="0" borderId="0" xfId="0" applyFont="1" applyAlignment="1">
      <alignment vertical="center"/>
    </xf>
    <xf numFmtId="0" fontId="9" fillId="0" borderId="0" xfId="0" applyFont="1"/>
    <xf numFmtId="0" fontId="8" fillId="0" borderId="0" xfId="0" applyFont="1"/>
    <xf numFmtId="0" fontId="11" fillId="0" borderId="8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3" fontId="11" fillId="15" borderId="18" xfId="0" applyNumberFormat="1" applyFont="1" applyFill="1" applyBorder="1" applyAlignment="1">
      <alignment horizontal="center"/>
    </xf>
    <xf numFmtId="172" fontId="11" fillId="15" borderId="18" xfId="0" applyNumberFormat="1" applyFont="1" applyFill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13" fillId="16" borderId="20" xfId="0" applyFont="1" applyFill="1" applyBorder="1" applyAlignment="1">
      <alignment horizontal="center" vertical="center" wrapText="1"/>
    </xf>
    <xf numFmtId="0" fontId="13" fillId="16" borderId="11" xfId="0" applyFont="1" applyFill="1" applyBorder="1" applyAlignment="1">
      <alignment horizontal="center" vertical="center"/>
    </xf>
    <xf numFmtId="0" fontId="13" fillId="16" borderId="11" xfId="0" applyFont="1" applyFill="1" applyBorder="1" applyAlignment="1">
      <alignment horizontal="center" vertical="center" wrapText="1"/>
    </xf>
    <xf numFmtId="0" fontId="13" fillId="16" borderId="12" xfId="0" applyFont="1" applyFill="1" applyBorder="1" applyAlignment="1">
      <alignment horizontal="center" vertical="center"/>
    </xf>
    <xf numFmtId="0" fontId="13" fillId="16" borderId="10" xfId="0" applyFont="1" applyFill="1" applyBorder="1" applyAlignment="1">
      <alignment horizontal="center" vertical="center" wrapText="1"/>
    </xf>
    <xf numFmtId="0" fontId="13" fillId="16" borderId="15" xfId="0" applyFont="1" applyFill="1" applyBorder="1" applyAlignment="1">
      <alignment horizontal="center" vertical="center"/>
    </xf>
    <xf numFmtId="0" fontId="13" fillId="16" borderId="15" xfId="0" applyFont="1" applyFill="1" applyBorder="1" applyAlignment="1">
      <alignment horizontal="center" vertical="center" wrapText="1"/>
    </xf>
    <xf numFmtId="0" fontId="13" fillId="16" borderId="12" xfId="0" applyFont="1" applyFill="1" applyBorder="1" applyAlignment="1">
      <alignment horizontal="center" vertical="center" wrapText="1"/>
    </xf>
    <xf numFmtId="0" fontId="12" fillId="0" borderId="5" xfId="2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/>
    </xf>
    <xf numFmtId="3" fontId="12" fillId="0" borderId="5" xfId="2" applyNumberFormat="1" applyFont="1" applyBorder="1" applyAlignment="1">
      <alignment horizontal="center" vertical="center"/>
    </xf>
    <xf numFmtId="3" fontId="12" fillId="0" borderId="5" xfId="2" applyNumberFormat="1" applyFont="1" applyBorder="1" applyAlignment="1">
      <alignment horizontal="center" vertical="center" wrapText="1"/>
    </xf>
    <xf numFmtId="3" fontId="0" fillId="0" borderId="0" xfId="0" applyNumberFormat="1"/>
    <xf numFmtId="0" fontId="12" fillId="0" borderId="18" xfId="2" applyFont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0" fontId="12" fillId="0" borderId="6" xfId="2" applyFont="1" applyBorder="1" applyAlignment="1">
      <alignment horizontal="center" vertical="center"/>
    </xf>
    <xf numFmtId="0" fontId="12" fillId="0" borderId="5" xfId="2" applyFont="1" applyBorder="1" applyAlignment="1">
      <alignment horizontal="left" vertical="center"/>
    </xf>
    <xf numFmtId="0" fontId="12" fillId="0" borderId="5" xfId="2" applyFont="1" applyBorder="1" applyAlignment="1">
      <alignment horizontal="left" vertical="center" wrapText="1"/>
    </xf>
    <xf numFmtId="0" fontId="22" fillId="0" borderId="0" xfId="0" applyFont="1" applyAlignment="1">
      <alignment horizontal="left"/>
    </xf>
    <xf numFmtId="0" fontId="13" fillId="0" borderId="5" xfId="0" applyFont="1" applyBorder="1" applyAlignment="1">
      <alignment horizontal="left" vertical="center" wrapText="1"/>
    </xf>
    <xf numFmtId="0" fontId="23" fillId="0" borderId="5" xfId="0" applyFont="1" applyBorder="1"/>
    <xf numFmtId="0" fontId="23" fillId="0" borderId="0" xfId="0" applyFont="1" applyAlignment="1">
      <alignment vertical="center"/>
    </xf>
    <xf numFmtId="0" fontId="23" fillId="0" borderId="5" xfId="0" applyFont="1" applyBorder="1" applyAlignment="1">
      <alignment horizontal="left" vertical="center"/>
    </xf>
    <xf numFmtId="0" fontId="13" fillId="0" borderId="5" xfId="0" applyFont="1" applyBorder="1" applyAlignment="1">
      <alignment horizontal="center" vertical="top" wrapText="1"/>
    </xf>
    <xf numFmtId="0" fontId="23" fillId="0" borderId="0" xfId="0" applyFont="1" applyAlignment="1">
      <alignment horizontal="left"/>
    </xf>
    <xf numFmtId="3" fontId="24" fillId="0" borderId="13" xfId="0" applyNumberFormat="1" applyFont="1" applyBorder="1" applyAlignment="1">
      <alignment horizontal="center" vertical="center"/>
    </xf>
    <xf numFmtId="3" fontId="13" fillId="0" borderId="5" xfId="0" applyNumberFormat="1" applyFont="1" applyBorder="1" applyAlignment="1">
      <alignment horizontal="center" vertical="center"/>
    </xf>
    <xf numFmtId="172" fontId="13" fillId="0" borderId="2" xfId="1" applyNumberFormat="1" applyFont="1" applyFill="1" applyBorder="1" applyAlignment="1">
      <alignment horizontal="center" vertical="center"/>
    </xf>
    <xf numFmtId="0" fontId="25" fillId="0" borderId="5" xfId="0" applyFont="1" applyBorder="1"/>
    <xf numFmtId="0" fontId="22" fillId="0" borderId="5" xfId="0" applyFont="1" applyBorder="1"/>
    <xf numFmtId="0" fontId="22" fillId="0" borderId="0" xfId="0" applyFont="1"/>
    <xf numFmtId="3" fontId="12" fillId="0" borderId="6" xfId="2" applyNumberFormat="1" applyFont="1" applyBorder="1" applyAlignment="1">
      <alignment horizontal="center" vertical="center"/>
    </xf>
    <xf numFmtId="172" fontId="12" fillId="0" borderId="5" xfId="1" applyNumberFormat="1" applyFont="1" applyFill="1" applyBorder="1" applyAlignment="1">
      <alignment horizontal="left" vertical="center" wrapText="1"/>
    </xf>
    <xf numFmtId="3" fontId="12" fillId="18" borderId="5" xfId="2" applyNumberFormat="1" applyFont="1" applyFill="1" applyBorder="1" applyAlignment="1">
      <alignment horizontal="center" vertical="center"/>
    </xf>
    <xf numFmtId="3" fontId="12" fillId="18" borderId="6" xfId="2" applyNumberFormat="1" applyFont="1" applyFill="1" applyBorder="1" applyAlignment="1">
      <alignment horizontal="center" vertical="center"/>
    </xf>
    <xf numFmtId="3" fontId="13" fillId="18" borderId="14" xfId="0" applyNumberFormat="1" applyFont="1" applyFill="1" applyBorder="1" applyAlignment="1">
      <alignment horizontal="center" vertical="center"/>
    </xf>
    <xf numFmtId="3" fontId="12" fillId="18" borderId="5" xfId="2" applyNumberFormat="1" applyFont="1" applyFill="1" applyBorder="1" applyAlignment="1">
      <alignment horizontal="center" vertical="center" wrapText="1"/>
    </xf>
    <xf numFmtId="3" fontId="26" fillId="15" borderId="18" xfId="0" applyNumberFormat="1" applyFont="1" applyFill="1" applyBorder="1" applyAlignment="1">
      <alignment horizontal="center"/>
    </xf>
    <xf numFmtId="3" fontId="27" fillId="19" borderId="5" xfId="2" applyNumberFormat="1" applyFont="1" applyFill="1" applyBorder="1" applyAlignment="1">
      <alignment horizontal="center" vertical="center"/>
    </xf>
    <xf numFmtId="3" fontId="27" fillId="19" borderId="6" xfId="2" applyNumberFormat="1" applyFont="1" applyFill="1" applyBorder="1" applyAlignment="1">
      <alignment horizontal="center" vertical="center"/>
    </xf>
    <xf numFmtId="3" fontId="27" fillId="19" borderId="14" xfId="0" applyNumberFormat="1" applyFont="1" applyFill="1" applyBorder="1" applyAlignment="1">
      <alignment horizontal="center" vertical="center"/>
    </xf>
    <xf numFmtId="3" fontId="27" fillId="19" borderId="5" xfId="2" applyNumberFormat="1" applyFont="1" applyFill="1" applyBorder="1" applyAlignment="1">
      <alignment horizontal="center" vertical="center" wrapText="1"/>
    </xf>
    <xf numFmtId="3" fontId="12" fillId="20" borderId="5" xfId="2" applyNumberFormat="1" applyFont="1" applyFill="1" applyBorder="1" applyAlignment="1">
      <alignment horizontal="center" vertical="center"/>
    </xf>
    <xf numFmtId="3" fontId="12" fillId="20" borderId="6" xfId="2" applyNumberFormat="1" applyFont="1" applyFill="1" applyBorder="1" applyAlignment="1">
      <alignment horizontal="center" vertical="center"/>
    </xf>
    <xf numFmtId="172" fontId="13" fillId="20" borderId="14" xfId="1" applyNumberFormat="1" applyFont="1" applyFill="1" applyBorder="1" applyAlignment="1">
      <alignment horizontal="center" vertical="center"/>
    </xf>
    <xf numFmtId="3" fontId="12" fillId="20" borderId="5" xfId="2" applyNumberFormat="1" applyFont="1" applyFill="1" applyBorder="1" applyAlignment="1">
      <alignment horizontal="center" vertical="center" wrapText="1"/>
    </xf>
    <xf numFmtId="3" fontId="12" fillId="20" borderId="2" xfId="2" applyNumberFormat="1" applyFont="1" applyFill="1" applyBorder="1" applyAlignment="1">
      <alignment horizontal="center" vertical="center" wrapText="1"/>
    </xf>
    <xf numFmtId="172" fontId="13" fillId="20" borderId="2" xfId="1" applyNumberFormat="1" applyFont="1" applyFill="1" applyBorder="1" applyAlignment="1">
      <alignment horizontal="center" vertical="center"/>
    </xf>
    <xf numFmtId="172" fontId="13" fillId="17" borderId="22" xfId="0" applyNumberFormat="1" applyFont="1" applyFill="1" applyBorder="1"/>
    <xf numFmtId="172" fontId="17" fillId="0" borderId="23" xfId="0" applyNumberFormat="1" applyFont="1" applyBorder="1"/>
    <xf numFmtId="172" fontId="17" fillId="0" borderId="24" xfId="0" applyNumberFormat="1" applyFont="1" applyBorder="1"/>
    <xf numFmtId="172" fontId="19" fillId="0" borderId="24" xfId="0" applyNumberFormat="1" applyFont="1" applyBorder="1"/>
    <xf numFmtId="172" fontId="18" fillId="0" borderId="25" xfId="0" applyNumberFormat="1" applyFont="1" applyBorder="1"/>
    <xf numFmtId="44" fontId="12" fillId="0" borderId="5" xfId="132" applyFont="1" applyBorder="1" applyAlignment="1">
      <alignment horizontal="center" vertical="center"/>
    </xf>
    <xf numFmtId="0" fontId="16" fillId="0" borderId="2" xfId="0" applyFont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2" fillId="0" borderId="0" xfId="2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13" fillId="16" borderId="16" xfId="0" applyFont="1" applyFill="1" applyBorder="1" applyAlignment="1">
      <alignment horizontal="center" vertical="center"/>
    </xf>
    <xf numFmtId="0" fontId="13" fillId="16" borderId="21" xfId="0" applyFont="1" applyFill="1" applyBorder="1" applyAlignment="1">
      <alignment horizontal="center" vertical="center"/>
    </xf>
    <xf numFmtId="0" fontId="13" fillId="16" borderId="17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2" fillId="16" borderId="4" xfId="2" applyFont="1" applyFill="1" applyBorder="1" applyAlignment="1">
      <alignment horizontal="center" vertical="center" wrapText="1"/>
    </xf>
    <xf numFmtId="0" fontId="12" fillId="16" borderId="6" xfId="2" applyFont="1" applyFill="1" applyBorder="1" applyAlignment="1">
      <alignment horizontal="center" vertical="center" wrapText="1"/>
    </xf>
    <xf numFmtId="172" fontId="12" fillId="16" borderId="4" xfId="1" applyNumberFormat="1" applyFont="1" applyFill="1" applyBorder="1" applyAlignment="1">
      <alignment horizontal="center" vertical="center" wrapText="1"/>
    </xf>
    <xf numFmtId="172" fontId="12" fillId="16" borderId="6" xfId="1" applyNumberFormat="1" applyFont="1" applyFill="1" applyBorder="1" applyAlignment="1">
      <alignment horizontal="center" vertical="center" wrapText="1"/>
    </xf>
    <xf numFmtId="0" fontId="12" fillId="16" borderId="3" xfId="2" applyFont="1" applyFill="1" applyBorder="1" applyAlignment="1">
      <alignment horizontal="center" vertical="center" wrapText="1"/>
    </xf>
    <xf numFmtId="0" fontId="12" fillId="16" borderId="7" xfId="2" applyFont="1" applyFill="1" applyBorder="1" applyAlignment="1">
      <alignment horizontal="center" vertical="center" wrapText="1"/>
    </xf>
    <xf numFmtId="0" fontId="14" fillId="16" borderId="16" xfId="0" applyFont="1" applyFill="1" applyBorder="1" applyAlignment="1">
      <alignment horizontal="center"/>
    </xf>
    <xf numFmtId="0" fontId="14" fillId="16" borderId="21" xfId="0" applyFont="1" applyFill="1" applyBorder="1" applyAlignment="1">
      <alignment horizontal="center"/>
    </xf>
    <xf numFmtId="0" fontId="14" fillId="16" borderId="17" xfId="0" applyFont="1" applyFill="1" applyBorder="1" applyAlignment="1">
      <alignment horizontal="center"/>
    </xf>
  </cellXfs>
  <cellStyles count="133">
    <cellStyle name="20% - Énfasis1 2" xfId="4" xr:uid="{00000000-0005-0000-0000-000000000000}"/>
    <cellStyle name="20% - Énfasis1 3" xfId="5" xr:uid="{00000000-0005-0000-0000-000001000000}"/>
    <cellStyle name="20% - Énfasis1 4" xfId="6" xr:uid="{00000000-0005-0000-0000-000002000000}"/>
    <cellStyle name="20% - Énfasis2 2" xfId="7" xr:uid="{00000000-0005-0000-0000-000003000000}"/>
    <cellStyle name="20% - Énfasis2 3" xfId="8" xr:uid="{00000000-0005-0000-0000-000004000000}"/>
    <cellStyle name="20% - Énfasis2 4" xfId="9" xr:uid="{00000000-0005-0000-0000-000005000000}"/>
    <cellStyle name="20% - Énfasis3 2" xfId="10" xr:uid="{00000000-0005-0000-0000-000006000000}"/>
    <cellStyle name="20% - Énfasis3 3" xfId="11" xr:uid="{00000000-0005-0000-0000-000007000000}"/>
    <cellStyle name="20% - Énfasis3 4" xfId="12" xr:uid="{00000000-0005-0000-0000-000008000000}"/>
    <cellStyle name="20% - Énfasis4 2" xfId="13" xr:uid="{00000000-0005-0000-0000-000009000000}"/>
    <cellStyle name="20% - Énfasis4 3" xfId="14" xr:uid="{00000000-0005-0000-0000-00000A000000}"/>
    <cellStyle name="20% - Énfasis4 4" xfId="15" xr:uid="{00000000-0005-0000-0000-00000B000000}"/>
    <cellStyle name="20% - Énfasis5 2" xfId="16" xr:uid="{00000000-0005-0000-0000-00000C000000}"/>
    <cellStyle name="20% - Énfasis5 3" xfId="17" xr:uid="{00000000-0005-0000-0000-00000D000000}"/>
    <cellStyle name="20% - Énfasis5 4" xfId="18" xr:uid="{00000000-0005-0000-0000-00000E000000}"/>
    <cellStyle name="20% - Énfasis6 2" xfId="19" xr:uid="{00000000-0005-0000-0000-00000F000000}"/>
    <cellStyle name="20% - Énfasis6 3" xfId="20" xr:uid="{00000000-0005-0000-0000-000010000000}"/>
    <cellStyle name="20% - Énfasis6 4" xfId="21" xr:uid="{00000000-0005-0000-0000-000011000000}"/>
    <cellStyle name="40% - Énfasis1 2" xfId="22" xr:uid="{00000000-0005-0000-0000-000012000000}"/>
    <cellStyle name="40% - Énfasis1 3" xfId="23" xr:uid="{00000000-0005-0000-0000-000013000000}"/>
    <cellStyle name="40% - Énfasis1 4" xfId="24" xr:uid="{00000000-0005-0000-0000-000014000000}"/>
    <cellStyle name="40% - Énfasis2 2" xfId="25" xr:uid="{00000000-0005-0000-0000-000015000000}"/>
    <cellStyle name="40% - Énfasis2 3" xfId="26" xr:uid="{00000000-0005-0000-0000-000016000000}"/>
    <cellStyle name="40% - Énfasis2 4" xfId="27" xr:uid="{00000000-0005-0000-0000-000017000000}"/>
    <cellStyle name="40% - Énfasis3 2" xfId="28" xr:uid="{00000000-0005-0000-0000-000018000000}"/>
    <cellStyle name="40% - Énfasis3 3" xfId="29" xr:uid="{00000000-0005-0000-0000-000019000000}"/>
    <cellStyle name="40% - Énfasis3 4" xfId="30" xr:uid="{00000000-0005-0000-0000-00001A000000}"/>
    <cellStyle name="40% - Énfasis4 2" xfId="31" xr:uid="{00000000-0005-0000-0000-00001B000000}"/>
    <cellStyle name="40% - Énfasis4 3" xfId="32" xr:uid="{00000000-0005-0000-0000-00001C000000}"/>
    <cellStyle name="40% - Énfasis4 4" xfId="33" xr:uid="{00000000-0005-0000-0000-00001D000000}"/>
    <cellStyle name="40% - Énfasis5 2" xfId="34" xr:uid="{00000000-0005-0000-0000-00001E000000}"/>
    <cellStyle name="40% - Énfasis5 3" xfId="35" xr:uid="{00000000-0005-0000-0000-00001F000000}"/>
    <cellStyle name="40% - Énfasis5 4" xfId="36" xr:uid="{00000000-0005-0000-0000-000020000000}"/>
    <cellStyle name="40% - Énfasis6 2" xfId="37" xr:uid="{00000000-0005-0000-0000-000021000000}"/>
    <cellStyle name="40% - Énfasis6 3" xfId="38" xr:uid="{00000000-0005-0000-0000-000022000000}"/>
    <cellStyle name="40% - Énfasis6 4" xfId="39" xr:uid="{00000000-0005-0000-0000-000023000000}"/>
    <cellStyle name="Excel_BuiltIn_TableStyleLight1" xfId="40" xr:uid="{00000000-0005-0000-0000-000024000000}"/>
    <cellStyle name="Hipervínculo 2" xfId="41" xr:uid="{00000000-0005-0000-0000-000025000000}"/>
    <cellStyle name="Hipervínculo 2 2" xfId="42" xr:uid="{00000000-0005-0000-0000-000026000000}"/>
    <cellStyle name="Hipervínculo 3" xfId="43" xr:uid="{00000000-0005-0000-0000-000027000000}"/>
    <cellStyle name="Millares" xfId="1" builtinId="3"/>
    <cellStyle name="Millares 2" xfId="44" xr:uid="{00000000-0005-0000-0000-000029000000}"/>
    <cellStyle name="Millares 2 2" xfId="45" xr:uid="{00000000-0005-0000-0000-00002A000000}"/>
    <cellStyle name="Millares 3" xfId="46" xr:uid="{00000000-0005-0000-0000-00002B000000}"/>
    <cellStyle name="Millares 3 2" xfId="47" xr:uid="{00000000-0005-0000-0000-00002C000000}"/>
    <cellStyle name="Millares 3 3" xfId="48" xr:uid="{00000000-0005-0000-0000-00002D000000}"/>
    <cellStyle name="Millares 4" xfId="49" xr:uid="{00000000-0005-0000-0000-00002E000000}"/>
    <cellStyle name="Millares 4 2" xfId="50" xr:uid="{00000000-0005-0000-0000-00002F000000}"/>
    <cellStyle name="Millares 5" xfId="51" xr:uid="{00000000-0005-0000-0000-000030000000}"/>
    <cellStyle name="Millares 6" xfId="52" xr:uid="{00000000-0005-0000-0000-000031000000}"/>
    <cellStyle name="Millares 7" xfId="131" xr:uid="{05B344F0-8E46-4591-9C52-352D162AB597}"/>
    <cellStyle name="Moneda" xfId="132" builtinId="4"/>
    <cellStyle name="Moneda 2" xfId="53" xr:uid="{00000000-0005-0000-0000-000032000000}"/>
    <cellStyle name="Moneda 2 2" xfId="54" xr:uid="{00000000-0005-0000-0000-000033000000}"/>
    <cellStyle name="Moneda 2 2 2" xfId="55" xr:uid="{00000000-0005-0000-0000-000034000000}"/>
    <cellStyle name="Moneda 2 2 3" xfId="56" xr:uid="{00000000-0005-0000-0000-000035000000}"/>
    <cellStyle name="Moneda 2 3" xfId="57" xr:uid="{00000000-0005-0000-0000-000036000000}"/>
    <cellStyle name="Moneda 2 3 2" xfId="58" xr:uid="{00000000-0005-0000-0000-000037000000}"/>
    <cellStyle name="Moneda 2 3 3" xfId="59" xr:uid="{00000000-0005-0000-0000-000038000000}"/>
    <cellStyle name="Moneda 2 4" xfId="60" xr:uid="{00000000-0005-0000-0000-000039000000}"/>
    <cellStyle name="Moneda 3" xfId="61" xr:uid="{00000000-0005-0000-0000-00003A000000}"/>
    <cellStyle name="Moneda 3 2" xfId="62" xr:uid="{00000000-0005-0000-0000-00003B000000}"/>
    <cellStyle name="Moneda 4" xfId="63" xr:uid="{00000000-0005-0000-0000-00003C000000}"/>
    <cellStyle name="Moneda 4 2" xfId="64" xr:uid="{00000000-0005-0000-0000-00003D000000}"/>
    <cellStyle name="Moneda 4 2 2" xfId="65" xr:uid="{00000000-0005-0000-0000-00003E000000}"/>
    <cellStyle name="Moneda 4 2 2 2" xfId="66" xr:uid="{00000000-0005-0000-0000-00003F000000}"/>
    <cellStyle name="Moneda 4 2 2 3" xfId="67" xr:uid="{00000000-0005-0000-0000-000040000000}"/>
    <cellStyle name="Moneda 4 2 3" xfId="68" xr:uid="{00000000-0005-0000-0000-000041000000}"/>
    <cellStyle name="Moneda 4 2 4" xfId="69" xr:uid="{00000000-0005-0000-0000-000042000000}"/>
    <cellStyle name="Moneda 4 2 5" xfId="70" xr:uid="{00000000-0005-0000-0000-000043000000}"/>
    <cellStyle name="Moneda 4 3" xfId="71" xr:uid="{00000000-0005-0000-0000-000044000000}"/>
    <cellStyle name="Moneda 4 3 2" xfId="72" xr:uid="{00000000-0005-0000-0000-000045000000}"/>
    <cellStyle name="Moneda 4 3 2 2" xfId="73" xr:uid="{00000000-0005-0000-0000-000046000000}"/>
    <cellStyle name="Moneda 4 3 2 3" xfId="74" xr:uid="{00000000-0005-0000-0000-000047000000}"/>
    <cellStyle name="Moneda 4 3 3" xfId="75" xr:uid="{00000000-0005-0000-0000-000048000000}"/>
    <cellStyle name="Moneda 4 3 4" xfId="76" xr:uid="{00000000-0005-0000-0000-000049000000}"/>
    <cellStyle name="Moneda 4 3 5" xfId="77" xr:uid="{00000000-0005-0000-0000-00004A000000}"/>
    <cellStyle name="Moneda 4 4" xfId="78" xr:uid="{00000000-0005-0000-0000-00004B000000}"/>
    <cellStyle name="Moneda 5" xfId="79" xr:uid="{00000000-0005-0000-0000-00004C000000}"/>
    <cellStyle name="Moneda 5 2" xfId="80" xr:uid="{00000000-0005-0000-0000-00004D000000}"/>
    <cellStyle name="Moneda 6" xfId="81" xr:uid="{00000000-0005-0000-0000-00004E000000}"/>
    <cellStyle name="Moneda 6 2" xfId="82" xr:uid="{00000000-0005-0000-0000-00004F000000}"/>
    <cellStyle name="Moneda 6 2 2" xfId="83" xr:uid="{00000000-0005-0000-0000-000050000000}"/>
    <cellStyle name="Moneda 6 2 3" xfId="84" xr:uid="{00000000-0005-0000-0000-000051000000}"/>
    <cellStyle name="Moneda 6 3" xfId="85" xr:uid="{00000000-0005-0000-0000-000052000000}"/>
    <cellStyle name="Moneda 6 4" xfId="86" xr:uid="{00000000-0005-0000-0000-000053000000}"/>
    <cellStyle name="Moneda 7" xfId="87" xr:uid="{00000000-0005-0000-0000-000054000000}"/>
    <cellStyle name="Normal" xfId="0" builtinId="0"/>
    <cellStyle name="Normal 2" xfId="2" xr:uid="{00000000-0005-0000-0000-000056000000}"/>
    <cellStyle name="Normal 2 2" xfId="88" xr:uid="{00000000-0005-0000-0000-000057000000}"/>
    <cellStyle name="Normal 2 2 2" xfId="89" xr:uid="{00000000-0005-0000-0000-000058000000}"/>
    <cellStyle name="Normal 2 2 3" xfId="130" xr:uid="{00000000-0005-0000-0000-000059000000}"/>
    <cellStyle name="Normal 2 3" xfId="90" xr:uid="{00000000-0005-0000-0000-00005A000000}"/>
    <cellStyle name="Normal 2 3 2" xfId="91" xr:uid="{00000000-0005-0000-0000-00005B000000}"/>
    <cellStyle name="Normal 2 3 3" xfId="92" xr:uid="{00000000-0005-0000-0000-00005C000000}"/>
    <cellStyle name="Normal 3" xfId="93" xr:uid="{00000000-0005-0000-0000-00005D000000}"/>
    <cellStyle name="Normal 3 2" xfId="94" xr:uid="{00000000-0005-0000-0000-00005E000000}"/>
    <cellStyle name="Normal 3 2 2" xfId="95" xr:uid="{00000000-0005-0000-0000-00005F000000}"/>
    <cellStyle name="Normal 3 2 2 2" xfId="96" xr:uid="{00000000-0005-0000-0000-000060000000}"/>
    <cellStyle name="Normal 3 2 2 3" xfId="97" xr:uid="{00000000-0005-0000-0000-000061000000}"/>
    <cellStyle name="Normal 3 2 3" xfId="98" xr:uid="{00000000-0005-0000-0000-000062000000}"/>
    <cellStyle name="Normal 3 2 4" xfId="99" xr:uid="{00000000-0005-0000-0000-000063000000}"/>
    <cellStyle name="Normal 3 2 5" xfId="100" xr:uid="{00000000-0005-0000-0000-000064000000}"/>
    <cellStyle name="Normal 3 3" xfId="101" xr:uid="{00000000-0005-0000-0000-000065000000}"/>
    <cellStyle name="Normal 3 3 2" xfId="102" xr:uid="{00000000-0005-0000-0000-000066000000}"/>
    <cellStyle name="Normal 3 3 2 2" xfId="103" xr:uid="{00000000-0005-0000-0000-000067000000}"/>
    <cellStyle name="Normal 3 3 2 3" xfId="104" xr:uid="{00000000-0005-0000-0000-000068000000}"/>
    <cellStyle name="Normal 3 3 3" xfId="105" xr:uid="{00000000-0005-0000-0000-000069000000}"/>
    <cellStyle name="Normal 3 3 4" xfId="106" xr:uid="{00000000-0005-0000-0000-00006A000000}"/>
    <cellStyle name="Normal 4" xfId="107" xr:uid="{00000000-0005-0000-0000-00006B000000}"/>
    <cellStyle name="Normal 4 2" xfId="108" xr:uid="{00000000-0005-0000-0000-00006C000000}"/>
    <cellStyle name="Normal 4 2 2" xfId="109" xr:uid="{00000000-0005-0000-0000-00006D000000}"/>
    <cellStyle name="Normal 4 2 3" xfId="110" xr:uid="{00000000-0005-0000-0000-00006E000000}"/>
    <cellStyle name="Normal 4 2 4" xfId="111" xr:uid="{00000000-0005-0000-0000-00006F000000}"/>
    <cellStyle name="Normal 4 3" xfId="112" xr:uid="{00000000-0005-0000-0000-000070000000}"/>
    <cellStyle name="Normal 4 3 2" xfId="113" xr:uid="{00000000-0005-0000-0000-000071000000}"/>
    <cellStyle name="Normal 4 4" xfId="114" xr:uid="{00000000-0005-0000-0000-000072000000}"/>
    <cellStyle name="Normal 4 5" xfId="115" xr:uid="{00000000-0005-0000-0000-000073000000}"/>
    <cellStyle name="Normal 5" xfId="116" xr:uid="{00000000-0005-0000-0000-000074000000}"/>
    <cellStyle name="Normal 5 2" xfId="129" xr:uid="{00000000-0005-0000-0000-000075000000}"/>
    <cellStyle name="Normal 6" xfId="117" xr:uid="{00000000-0005-0000-0000-000076000000}"/>
    <cellStyle name="Normal 6 2" xfId="118" xr:uid="{00000000-0005-0000-0000-000077000000}"/>
    <cellStyle name="Normal 6 3" xfId="119" xr:uid="{00000000-0005-0000-0000-000078000000}"/>
    <cellStyle name="Normal 7" xfId="3" xr:uid="{00000000-0005-0000-0000-000079000000}"/>
    <cellStyle name="Normal 8" xfId="120" xr:uid="{00000000-0005-0000-0000-00007A000000}"/>
    <cellStyle name="Notas 2" xfId="121" xr:uid="{00000000-0005-0000-0000-00007B000000}"/>
    <cellStyle name="Notas 2 2" xfId="122" xr:uid="{00000000-0005-0000-0000-00007C000000}"/>
    <cellStyle name="Notas 2 3" xfId="123" xr:uid="{00000000-0005-0000-0000-00007D000000}"/>
    <cellStyle name="Notas 3" xfId="124" xr:uid="{00000000-0005-0000-0000-00007E000000}"/>
    <cellStyle name="Porcentaje 2" xfId="125" xr:uid="{00000000-0005-0000-0000-000080000000}"/>
    <cellStyle name="Porcentaje 2 2" xfId="126" xr:uid="{00000000-0005-0000-0000-000081000000}"/>
    <cellStyle name="Porcentaje 2 3" xfId="127" xr:uid="{00000000-0005-0000-0000-000082000000}"/>
    <cellStyle name="Porcentaje 3" xfId="128" xr:uid="{00000000-0005-0000-0000-00008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33</xdr:row>
      <xdr:rowOff>0</xdr:rowOff>
    </xdr:from>
    <xdr:to>
      <xdr:col>5</xdr:col>
      <xdr:colOff>304800</xdr:colOff>
      <xdr:row>34</xdr:row>
      <xdr:rowOff>13035</xdr:rowOff>
    </xdr:to>
    <xdr:sp macro="" textlink="">
      <xdr:nvSpPr>
        <xdr:cNvPr id="13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10753725" y="1485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304800</xdr:colOff>
      <xdr:row>34</xdr:row>
      <xdr:rowOff>13035</xdr:rowOff>
    </xdr:to>
    <xdr:sp macro="" textlink="">
      <xdr:nvSpPr>
        <xdr:cNvPr id="14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12906375" y="1485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304800</xdr:colOff>
      <xdr:row>34</xdr:row>
      <xdr:rowOff>9673</xdr:rowOff>
    </xdr:to>
    <xdr:sp macro="" textlink="">
      <xdr:nvSpPr>
        <xdr:cNvPr id="16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0753725" y="28698825"/>
          <a:ext cx="304800" cy="2993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304800</xdr:colOff>
      <xdr:row>34</xdr:row>
      <xdr:rowOff>9673</xdr:rowOff>
    </xdr:to>
    <xdr:sp macro="" textlink="">
      <xdr:nvSpPr>
        <xdr:cNvPr id="17" name="AutoShape 30" descr="Resultado de imagen para KIT DE RESCATE EN ALTURAS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0753725" y="28698825"/>
          <a:ext cx="304800" cy="2993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33</xdr:row>
      <xdr:rowOff>0</xdr:rowOff>
    </xdr:from>
    <xdr:to>
      <xdr:col>13</xdr:col>
      <xdr:colOff>304800</xdr:colOff>
      <xdr:row>34</xdr:row>
      <xdr:rowOff>9673</xdr:rowOff>
    </xdr:to>
    <xdr:sp macro="" textlink="">
      <xdr:nvSpPr>
        <xdr:cNvPr id="18" name="AutoShape 31" descr="Resultado de imagen para KIT DE RESCATE EN ALTURAS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5240000" y="28698825"/>
          <a:ext cx="304800" cy="2993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9</xdr:col>
      <xdr:colOff>0</xdr:colOff>
      <xdr:row>33</xdr:row>
      <xdr:rowOff>0</xdr:rowOff>
    </xdr:from>
    <xdr:ext cx="304800" cy="302926"/>
    <xdr:sp macro="" textlink="">
      <xdr:nvSpPr>
        <xdr:cNvPr id="2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441D28D8-EA4F-4A03-A8F8-898E1D0714F5}"/>
            </a:ext>
          </a:extLst>
        </xdr:cNvPr>
        <xdr:cNvSpPr>
          <a:spLocks noChangeAspect="1" noChangeArrowheads="1"/>
        </xdr:cNvSpPr>
      </xdr:nvSpPr>
      <xdr:spPr bwMode="auto">
        <a:xfrm>
          <a:off x="8017565" y="5872370"/>
          <a:ext cx="304800" cy="3029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302926"/>
    <xdr:sp macro="" textlink="">
      <xdr:nvSpPr>
        <xdr:cNvPr id="3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307B921C-8BCF-46CB-92F2-004E7D42DD00}"/>
            </a:ext>
          </a:extLst>
        </xdr:cNvPr>
        <xdr:cNvSpPr>
          <a:spLocks noChangeAspect="1" noChangeArrowheads="1"/>
        </xdr:cNvSpPr>
      </xdr:nvSpPr>
      <xdr:spPr bwMode="auto">
        <a:xfrm>
          <a:off x="8017565" y="5872370"/>
          <a:ext cx="304800" cy="3029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299564"/>
    <xdr:sp macro="" textlink="">
      <xdr:nvSpPr>
        <xdr:cNvPr id="4" name="AutoShape 29" descr="Resultado de imagen para KIT DE RESCATE EN ALTURAS">
          <a:extLst>
            <a:ext uri="{FF2B5EF4-FFF2-40B4-BE49-F238E27FC236}">
              <a16:creationId xmlns:a16="http://schemas.microsoft.com/office/drawing/2014/main" id="{9078817B-1C52-46A2-B14E-A28CE335AC06}"/>
            </a:ext>
          </a:extLst>
        </xdr:cNvPr>
        <xdr:cNvSpPr>
          <a:spLocks noChangeAspect="1" noChangeArrowheads="1"/>
        </xdr:cNvSpPr>
      </xdr:nvSpPr>
      <xdr:spPr bwMode="auto">
        <a:xfrm>
          <a:off x="8017565" y="5872370"/>
          <a:ext cx="304800" cy="2995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33</xdr:row>
      <xdr:rowOff>0</xdr:rowOff>
    </xdr:from>
    <xdr:ext cx="304800" cy="299564"/>
    <xdr:sp macro="" textlink="">
      <xdr:nvSpPr>
        <xdr:cNvPr id="5" name="AutoShape 30" descr="Resultado de imagen para KIT DE RESCATE EN ALTURAS">
          <a:extLst>
            <a:ext uri="{FF2B5EF4-FFF2-40B4-BE49-F238E27FC236}">
              <a16:creationId xmlns:a16="http://schemas.microsoft.com/office/drawing/2014/main" id="{B869069A-7475-47F4-9EC7-07F1DB728A89}"/>
            </a:ext>
          </a:extLst>
        </xdr:cNvPr>
        <xdr:cNvSpPr>
          <a:spLocks noChangeAspect="1" noChangeArrowheads="1"/>
        </xdr:cNvSpPr>
      </xdr:nvSpPr>
      <xdr:spPr bwMode="auto">
        <a:xfrm>
          <a:off x="8017565" y="5872370"/>
          <a:ext cx="304800" cy="2995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8"/>
  <sheetViews>
    <sheetView tabSelected="1" topLeftCell="C1" zoomScale="63" zoomScaleNormal="63" workbookViewId="0">
      <pane ySplit="6" topLeftCell="A7" activePane="bottomLeft" state="frozen"/>
      <selection activeCell="A2" sqref="A2"/>
      <selection pane="bottomLeft" activeCell="Q34" sqref="Q34"/>
    </sheetView>
  </sheetViews>
  <sheetFormatPr baseColWidth="10" defaultColWidth="11.42578125" defaultRowHeight="12.75" x14ac:dyDescent="0.2"/>
  <cols>
    <col min="1" max="1" width="6.28515625" style="2" bestFit="1" customWidth="1"/>
    <col min="2" max="2" width="26.28515625" style="2" customWidth="1"/>
    <col min="3" max="3" width="30.5703125" style="2" customWidth="1"/>
    <col min="4" max="4" width="18.7109375" style="2" customWidth="1"/>
    <col min="5" max="5" width="10.28515625" style="2" customWidth="1"/>
    <col min="6" max="6" width="16" style="2" customWidth="1"/>
    <col min="7" max="7" width="14.5703125" style="2" customWidth="1"/>
    <col min="8" max="8" width="15.7109375" style="2" customWidth="1"/>
    <col min="9" max="9" width="16.42578125" style="2" customWidth="1"/>
    <col min="10" max="10" width="11.140625" style="2" customWidth="1"/>
    <col min="11" max="11" width="10.28515625" style="2" customWidth="1"/>
    <col min="12" max="12" width="15.42578125" style="2" customWidth="1"/>
    <col min="13" max="13" width="18.28515625" style="2" customWidth="1"/>
    <col min="14" max="14" width="14.42578125" style="2" customWidth="1"/>
    <col min="15" max="15" width="13.28515625" style="2" customWidth="1"/>
    <col min="16" max="16" width="13" style="2" customWidth="1"/>
    <col min="17" max="17" width="18.5703125" style="2" customWidth="1"/>
    <col min="18" max="18" width="18.85546875" style="2" customWidth="1"/>
    <col min="19" max="19" width="22.7109375" style="2" customWidth="1"/>
    <col min="20" max="16384" width="11.42578125" style="2"/>
  </cols>
  <sheetData>
    <row r="1" spans="1:19" ht="12.75" customHeight="1" x14ac:dyDescent="0.2">
      <c r="A1" s="67" t="s">
        <v>12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</row>
    <row r="2" spans="1:19" ht="13.5" customHeight="1" x14ac:dyDescent="0.2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</row>
    <row r="3" spans="1:19" x14ac:dyDescent="0.2">
      <c r="A3" s="71" t="s">
        <v>24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</row>
    <row r="4" spans="1:19" ht="13.5" thickBot="1" x14ac:dyDescent="0.25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</row>
    <row r="5" spans="1:19" s="1" customFormat="1" ht="14.25" thickBot="1" x14ac:dyDescent="0.25">
      <c r="A5" s="76" t="s">
        <v>0</v>
      </c>
      <c r="B5" s="72" t="s">
        <v>3</v>
      </c>
      <c r="C5" s="72" t="s">
        <v>2</v>
      </c>
      <c r="D5" s="72" t="s">
        <v>1</v>
      </c>
      <c r="E5" s="74" t="s">
        <v>4</v>
      </c>
      <c r="F5" s="68" t="s">
        <v>49</v>
      </c>
      <c r="G5" s="69"/>
      <c r="H5" s="69"/>
      <c r="I5" s="70"/>
      <c r="J5" s="68" t="s">
        <v>21</v>
      </c>
      <c r="K5" s="69"/>
      <c r="L5" s="69"/>
      <c r="M5" s="70"/>
      <c r="N5" s="78" t="s">
        <v>50</v>
      </c>
      <c r="O5" s="79"/>
      <c r="P5" s="79"/>
      <c r="Q5" s="80"/>
      <c r="R5" s="68" t="s">
        <v>7</v>
      </c>
      <c r="S5" s="70"/>
    </row>
    <row r="6" spans="1:19" s="3" customFormat="1" ht="68.25" customHeight="1" x14ac:dyDescent="0.25">
      <c r="A6" s="77"/>
      <c r="B6" s="73"/>
      <c r="C6" s="73"/>
      <c r="D6" s="73"/>
      <c r="E6" s="75"/>
      <c r="F6" s="9" t="s">
        <v>5</v>
      </c>
      <c r="G6" s="10" t="s">
        <v>9</v>
      </c>
      <c r="H6" s="11" t="s">
        <v>11</v>
      </c>
      <c r="I6" s="12" t="s">
        <v>6</v>
      </c>
      <c r="J6" s="13" t="s">
        <v>5</v>
      </c>
      <c r="K6" s="10" t="s">
        <v>9</v>
      </c>
      <c r="L6" s="11" t="s">
        <v>11</v>
      </c>
      <c r="M6" s="12" t="s">
        <v>6</v>
      </c>
      <c r="N6" s="13" t="s">
        <v>5</v>
      </c>
      <c r="O6" s="14" t="s">
        <v>9</v>
      </c>
      <c r="P6" s="15" t="s">
        <v>10</v>
      </c>
      <c r="Q6" s="12" t="s">
        <v>6</v>
      </c>
      <c r="R6" s="13" t="s">
        <v>15</v>
      </c>
      <c r="S6" s="16" t="s">
        <v>8</v>
      </c>
    </row>
    <row r="7" spans="1:19" customFormat="1" ht="37.5" customHeight="1" x14ac:dyDescent="0.25">
      <c r="A7" s="66" t="s">
        <v>48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</row>
    <row r="8" spans="1:19" customFormat="1" ht="37.5" customHeight="1" x14ac:dyDescent="0.25">
      <c r="A8" s="17">
        <v>1</v>
      </c>
      <c r="B8" s="17" t="s">
        <v>25</v>
      </c>
      <c r="C8" s="30" t="s">
        <v>26</v>
      </c>
      <c r="D8" s="17" t="s">
        <v>23</v>
      </c>
      <c r="E8" s="17">
        <v>83</v>
      </c>
      <c r="F8" s="20">
        <v>134454</v>
      </c>
      <c r="G8" s="17">
        <v>25546</v>
      </c>
      <c r="H8" s="20">
        <v>160000</v>
      </c>
      <c r="I8" s="43">
        <v>13280000</v>
      </c>
      <c r="J8" s="20">
        <v>123445</v>
      </c>
      <c r="K8" s="20">
        <v>23455</v>
      </c>
      <c r="L8" s="20">
        <v>146900</v>
      </c>
      <c r="M8" s="48">
        <v>12192700</v>
      </c>
      <c r="N8" s="20">
        <v>134454</v>
      </c>
      <c r="O8" s="20">
        <v>25546</v>
      </c>
      <c r="P8" s="20">
        <v>160000</v>
      </c>
      <c r="Q8" s="52">
        <v>13280000</v>
      </c>
      <c r="R8" s="20">
        <f>AVERAGE(H8,L8,P8)</f>
        <v>155633.33333333334</v>
      </c>
      <c r="S8" s="63">
        <f>+R8*E8</f>
        <v>12917566.666666668</v>
      </c>
    </row>
    <row r="9" spans="1:19" customFormat="1" ht="37.5" customHeight="1" x14ac:dyDescent="0.25">
      <c r="A9" s="24">
        <v>2</v>
      </c>
      <c r="B9" s="25" t="s">
        <v>27</v>
      </c>
      <c r="C9" s="30" t="s">
        <v>26</v>
      </c>
      <c r="D9" s="17" t="s">
        <v>23</v>
      </c>
      <c r="E9" s="25">
        <v>44</v>
      </c>
      <c r="F9" s="41">
        <v>243697</v>
      </c>
      <c r="G9" s="25">
        <v>46303</v>
      </c>
      <c r="H9" s="41">
        <v>290000</v>
      </c>
      <c r="I9" s="44">
        <v>12760000</v>
      </c>
      <c r="J9" s="41">
        <v>231008</v>
      </c>
      <c r="K9" s="41">
        <v>43892</v>
      </c>
      <c r="L9" s="41">
        <v>274900</v>
      </c>
      <c r="M9" s="49">
        <v>12095600</v>
      </c>
      <c r="N9" s="41">
        <v>236975</v>
      </c>
      <c r="O9" s="41">
        <v>45025</v>
      </c>
      <c r="P9" s="41">
        <v>282000</v>
      </c>
      <c r="Q9" s="53">
        <v>12408000</v>
      </c>
      <c r="R9" s="20">
        <f t="shared" ref="R9:R33" si="0">AVERAGE(H9,L9,P9)</f>
        <v>282300</v>
      </c>
      <c r="S9" s="63">
        <f t="shared" ref="S9:S32" si="1">+R9*E9</f>
        <v>12421200</v>
      </c>
    </row>
    <row r="10" spans="1:19" customFormat="1" ht="37.5" customHeight="1" x14ac:dyDescent="0.25">
      <c r="A10" s="17">
        <v>3</v>
      </c>
      <c r="B10" s="31" t="s">
        <v>28</v>
      </c>
      <c r="C10" s="30" t="s">
        <v>26</v>
      </c>
      <c r="D10" s="17" t="s">
        <v>23</v>
      </c>
      <c r="E10" s="17">
        <v>68</v>
      </c>
      <c r="F10" s="20">
        <v>155462</v>
      </c>
      <c r="G10" s="20">
        <v>29538</v>
      </c>
      <c r="H10" s="20">
        <v>185000</v>
      </c>
      <c r="I10" s="43">
        <v>12580000</v>
      </c>
      <c r="J10" s="20">
        <v>159580</v>
      </c>
      <c r="K10" s="20">
        <v>30320</v>
      </c>
      <c r="L10" s="20">
        <v>189900</v>
      </c>
      <c r="M10" s="48">
        <v>12913200</v>
      </c>
      <c r="N10" s="20">
        <v>158824</v>
      </c>
      <c r="O10" s="20">
        <v>30176</v>
      </c>
      <c r="P10" s="20">
        <v>189000</v>
      </c>
      <c r="Q10" s="52">
        <v>12852000</v>
      </c>
      <c r="R10" s="20">
        <f t="shared" si="0"/>
        <v>187966.66666666666</v>
      </c>
      <c r="S10" s="63">
        <f t="shared" si="1"/>
        <v>12781733.333333332</v>
      </c>
    </row>
    <row r="11" spans="1:19" customFormat="1" ht="37.5" customHeight="1" x14ac:dyDescent="0.25">
      <c r="A11" s="23">
        <v>4</v>
      </c>
      <c r="B11" s="32" t="s">
        <v>29</v>
      </c>
      <c r="C11" s="30" t="s">
        <v>26</v>
      </c>
      <c r="D11" s="17" t="s">
        <v>23</v>
      </c>
      <c r="E11" s="17">
        <v>24</v>
      </c>
      <c r="F11" s="20">
        <v>201681</v>
      </c>
      <c r="G11" s="20">
        <v>38319</v>
      </c>
      <c r="H11" s="20">
        <v>240000</v>
      </c>
      <c r="I11" s="43">
        <v>5760000</v>
      </c>
      <c r="J11" s="20">
        <v>205798</v>
      </c>
      <c r="K11" s="20">
        <v>39102</v>
      </c>
      <c r="L11" s="20">
        <v>244900</v>
      </c>
      <c r="M11" s="48">
        <v>5877600</v>
      </c>
      <c r="N11" s="20">
        <v>210084</v>
      </c>
      <c r="O11" s="20">
        <v>39916</v>
      </c>
      <c r="P11" s="20">
        <v>250000</v>
      </c>
      <c r="Q11" s="52">
        <v>6000000</v>
      </c>
      <c r="R11" s="20">
        <f t="shared" si="0"/>
        <v>244966.66666666666</v>
      </c>
      <c r="S11" s="63">
        <f t="shared" si="1"/>
        <v>5879200</v>
      </c>
    </row>
    <row r="12" spans="1:19" customFormat="1" ht="37.5" customHeight="1" x14ac:dyDescent="0.25">
      <c r="A12" s="17">
        <v>5</v>
      </c>
      <c r="B12" s="32" t="s">
        <v>30</v>
      </c>
      <c r="C12" s="30" t="s">
        <v>26</v>
      </c>
      <c r="D12" s="17" t="s">
        <v>23</v>
      </c>
      <c r="E12" s="17">
        <v>17</v>
      </c>
      <c r="F12" s="20">
        <v>42017</v>
      </c>
      <c r="G12" s="20">
        <v>7983</v>
      </c>
      <c r="H12" s="20">
        <v>50000</v>
      </c>
      <c r="I12" s="43">
        <v>850000</v>
      </c>
      <c r="J12" s="20">
        <v>50336</v>
      </c>
      <c r="K12" s="20">
        <v>9564</v>
      </c>
      <c r="L12" s="20">
        <v>59900</v>
      </c>
      <c r="M12" s="48">
        <v>1018300</v>
      </c>
      <c r="N12" s="20">
        <v>42017</v>
      </c>
      <c r="O12" s="20">
        <v>7983</v>
      </c>
      <c r="P12" s="20">
        <v>50000</v>
      </c>
      <c r="Q12" s="52">
        <v>850000</v>
      </c>
      <c r="R12" s="20">
        <f t="shared" si="0"/>
        <v>53300</v>
      </c>
      <c r="S12" s="63">
        <f t="shared" si="1"/>
        <v>906100</v>
      </c>
    </row>
    <row r="13" spans="1:19" customFormat="1" ht="37.5" customHeight="1" x14ac:dyDescent="0.25">
      <c r="A13" s="17">
        <v>6</v>
      </c>
      <c r="B13" s="32" t="s">
        <v>31</v>
      </c>
      <c r="C13" s="30" t="s">
        <v>26</v>
      </c>
      <c r="D13" s="17" t="s">
        <v>23</v>
      </c>
      <c r="E13" s="17">
        <v>1</v>
      </c>
      <c r="F13" s="20">
        <v>163866</v>
      </c>
      <c r="G13" s="20">
        <v>31134</v>
      </c>
      <c r="H13" s="20">
        <v>195000</v>
      </c>
      <c r="I13" s="43">
        <v>195000</v>
      </c>
      <c r="J13" s="20">
        <v>170504</v>
      </c>
      <c r="K13" s="20">
        <v>32396</v>
      </c>
      <c r="L13" s="20">
        <v>202900</v>
      </c>
      <c r="M13" s="48">
        <v>202900</v>
      </c>
      <c r="N13" s="20">
        <v>161345</v>
      </c>
      <c r="O13" s="20">
        <v>30655</v>
      </c>
      <c r="P13" s="20">
        <v>192000</v>
      </c>
      <c r="Q13" s="52">
        <v>192000</v>
      </c>
      <c r="R13" s="20">
        <f t="shared" si="0"/>
        <v>196633.33333333334</v>
      </c>
      <c r="S13" s="63">
        <f t="shared" si="1"/>
        <v>196633.33333333334</v>
      </c>
    </row>
    <row r="14" spans="1:19" customFormat="1" ht="37.5" customHeight="1" x14ac:dyDescent="0.25">
      <c r="A14" s="17">
        <v>7</v>
      </c>
      <c r="B14" s="26" t="s">
        <v>32</v>
      </c>
      <c r="C14" s="33" t="s">
        <v>16</v>
      </c>
      <c r="D14" s="17" t="s">
        <v>20</v>
      </c>
      <c r="E14" s="17">
        <v>3</v>
      </c>
      <c r="F14" s="20">
        <v>151261</v>
      </c>
      <c r="G14" s="20">
        <v>28739</v>
      </c>
      <c r="H14" s="20">
        <v>180000</v>
      </c>
      <c r="I14" s="43">
        <v>540000</v>
      </c>
      <c r="J14" s="20">
        <v>163782</v>
      </c>
      <c r="K14" s="20">
        <v>31118</v>
      </c>
      <c r="L14" s="20">
        <v>194900</v>
      </c>
      <c r="M14" s="48">
        <v>584700</v>
      </c>
      <c r="N14" s="20">
        <v>150420</v>
      </c>
      <c r="O14" s="20">
        <v>28580</v>
      </c>
      <c r="P14" s="20">
        <v>179000</v>
      </c>
      <c r="Q14" s="52">
        <v>537000</v>
      </c>
      <c r="R14" s="20">
        <f t="shared" si="0"/>
        <v>184633.33333333334</v>
      </c>
      <c r="S14" s="63">
        <f t="shared" si="1"/>
        <v>553900</v>
      </c>
    </row>
    <row r="15" spans="1:19" customFormat="1" ht="37.5" customHeight="1" x14ac:dyDescent="0.25">
      <c r="A15" s="17">
        <v>8</v>
      </c>
      <c r="B15" s="26" t="s">
        <v>33</v>
      </c>
      <c r="C15" s="33" t="s">
        <v>16</v>
      </c>
      <c r="D15" s="17" t="s">
        <v>20</v>
      </c>
      <c r="E15" s="17">
        <v>2</v>
      </c>
      <c r="F15" s="20">
        <v>151261</v>
      </c>
      <c r="G15" s="20">
        <v>28739</v>
      </c>
      <c r="H15" s="20">
        <v>180000</v>
      </c>
      <c r="I15" s="43">
        <v>360000</v>
      </c>
      <c r="J15" s="20">
        <v>163782</v>
      </c>
      <c r="K15" s="20">
        <v>31118</v>
      </c>
      <c r="L15" s="20">
        <v>194900</v>
      </c>
      <c r="M15" s="48">
        <v>389800</v>
      </c>
      <c r="N15" s="20">
        <v>150420</v>
      </c>
      <c r="O15" s="20">
        <v>28850</v>
      </c>
      <c r="P15" s="20">
        <v>179000</v>
      </c>
      <c r="Q15" s="52">
        <v>358000</v>
      </c>
      <c r="R15" s="20">
        <f t="shared" si="0"/>
        <v>184633.33333333334</v>
      </c>
      <c r="S15" s="63">
        <f t="shared" si="1"/>
        <v>369266.66666666669</v>
      </c>
    </row>
    <row r="16" spans="1:19" customFormat="1" ht="37.5" customHeight="1" x14ac:dyDescent="0.25">
      <c r="A16" s="17">
        <v>9</v>
      </c>
      <c r="B16" s="34" t="s">
        <v>34</v>
      </c>
      <c r="C16" s="33" t="s">
        <v>16</v>
      </c>
      <c r="D16" s="17" t="s">
        <v>20</v>
      </c>
      <c r="E16" s="17">
        <v>27</v>
      </c>
      <c r="F16" s="20">
        <v>176471</v>
      </c>
      <c r="G16" s="20">
        <v>33529</v>
      </c>
      <c r="H16" s="20">
        <v>210000</v>
      </c>
      <c r="I16" s="43">
        <v>5670000</v>
      </c>
      <c r="J16" s="20">
        <v>172185</v>
      </c>
      <c r="K16" s="20">
        <v>32715</v>
      </c>
      <c r="L16" s="20">
        <v>204900</v>
      </c>
      <c r="M16" s="48">
        <v>5532300</v>
      </c>
      <c r="N16" s="20">
        <v>176471</v>
      </c>
      <c r="O16" s="20">
        <v>33529</v>
      </c>
      <c r="P16" s="20">
        <v>210000</v>
      </c>
      <c r="Q16" s="52">
        <v>5670000</v>
      </c>
      <c r="R16" s="20">
        <f t="shared" si="0"/>
        <v>208300</v>
      </c>
      <c r="S16" s="63">
        <f t="shared" si="1"/>
        <v>5624100</v>
      </c>
    </row>
    <row r="17" spans="1:20" customFormat="1" ht="25.5" customHeight="1" x14ac:dyDescent="0.25">
      <c r="A17" s="17">
        <v>10</v>
      </c>
      <c r="B17" s="26" t="s">
        <v>35</v>
      </c>
      <c r="C17" s="33" t="s">
        <v>16</v>
      </c>
      <c r="D17" s="17" t="s">
        <v>20</v>
      </c>
      <c r="E17" s="17">
        <v>8</v>
      </c>
      <c r="F17" s="20">
        <v>210084</v>
      </c>
      <c r="G17" s="20">
        <v>39916</v>
      </c>
      <c r="H17" s="20">
        <v>250000</v>
      </c>
      <c r="I17" s="43">
        <v>2000000</v>
      </c>
      <c r="J17" s="20">
        <v>214202</v>
      </c>
      <c r="K17" s="20">
        <v>40698</v>
      </c>
      <c r="L17" s="20">
        <v>254900</v>
      </c>
      <c r="M17" s="48">
        <v>2039200</v>
      </c>
      <c r="N17" s="20">
        <v>210924</v>
      </c>
      <c r="O17" s="20">
        <v>40076</v>
      </c>
      <c r="P17" s="20">
        <v>251000</v>
      </c>
      <c r="Q17" s="52">
        <v>2008000</v>
      </c>
      <c r="R17" s="20">
        <f t="shared" si="0"/>
        <v>251966.66666666666</v>
      </c>
      <c r="S17" s="63">
        <f t="shared" si="1"/>
        <v>2015733.3333333333</v>
      </c>
      <c r="T17" s="22"/>
    </row>
    <row r="18" spans="1:20" ht="36" customHeight="1" x14ac:dyDescent="0.2">
      <c r="A18" s="18">
        <v>11</v>
      </c>
      <c r="B18" s="29" t="s">
        <v>36</v>
      </c>
      <c r="C18" s="33" t="s">
        <v>16</v>
      </c>
      <c r="D18" s="17" t="s">
        <v>20</v>
      </c>
      <c r="E18" s="19">
        <v>6</v>
      </c>
      <c r="F18" s="35">
        <v>163866</v>
      </c>
      <c r="G18" s="36">
        <v>31134</v>
      </c>
      <c r="H18" s="36">
        <v>195000</v>
      </c>
      <c r="I18" s="45">
        <v>1170000</v>
      </c>
      <c r="J18" s="35">
        <v>165462</v>
      </c>
      <c r="K18" s="36">
        <v>31438</v>
      </c>
      <c r="L18" s="36">
        <v>196900</v>
      </c>
      <c r="M18" s="50">
        <v>1181400</v>
      </c>
      <c r="N18" s="35">
        <v>172269</v>
      </c>
      <c r="O18" s="37">
        <v>32731</v>
      </c>
      <c r="P18" s="37">
        <v>205000</v>
      </c>
      <c r="Q18" s="54">
        <v>1230000</v>
      </c>
      <c r="R18" s="20">
        <f t="shared" si="0"/>
        <v>198966.66666666666</v>
      </c>
      <c r="S18" s="63">
        <f t="shared" si="1"/>
        <v>1193800</v>
      </c>
    </row>
    <row r="19" spans="1:20" ht="40.5" customHeight="1" x14ac:dyDescent="0.25">
      <c r="A19" s="18">
        <v>12</v>
      </c>
      <c r="B19" s="38" t="s">
        <v>47</v>
      </c>
      <c r="C19" s="33" t="s">
        <v>16</v>
      </c>
      <c r="D19" s="17" t="s">
        <v>20</v>
      </c>
      <c r="E19" s="18">
        <v>145</v>
      </c>
      <c r="F19" s="21">
        <v>134454</v>
      </c>
      <c r="G19" s="21">
        <v>25546</v>
      </c>
      <c r="H19" s="21">
        <v>160000</v>
      </c>
      <c r="I19" s="46">
        <v>23200000</v>
      </c>
      <c r="J19" s="21">
        <v>123445</v>
      </c>
      <c r="K19" s="21">
        <v>23455</v>
      </c>
      <c r="L19" s="21">
        <v>146900</v>
      </c>
      <c r="M19" s="51">
        <v>21300500</v>
      </c>
      <c r="N19" s="21">
        <v>126050</v>
      </c>
      <c r="O19" s="21">
        <v>23950</v>
      </c>
      <c r="P19" s="21">
        <v>150000</v>
      </c>
      <c r="Q19" s="55">
        <v>21750000</v>
      </c>
      <c r="R19" s="20">
        <f t="shared" si="0"/>
        <v>152300</v>
      </c>
      <c r="S19" s="63">
        <f t="shared" si="1"/>
        <v>22083500</v>
      </c>
    </row>
    <row r="20" spans="1:20" ht="40.5" customHeight="1" x14ac:dyDescent="0.2">
      <c r="A20" s="18">
        <v>13</v>
      </c>
      <c r="B20" s="39" t="s">
        <v>37</v>
      </c>
      <c r="C20" s="33" t="s">
        <v>16</v>
      </c>
      <c r="D20" s="17" t="s">
        <v>20</v>
      </c>
      <c r="E20" s="18">
        <v>119</v>
      </c>
      <c r="F20" s="21">
        <v>264706</v>
      </c>
      <c r="G20" s="21">
        <v>50294</v>
      </c>
      <c r="H20" s="21">
        <v>315000</v>
      </c>
      <c r="I20" s="46">
        <v>37485000</v>
      </c>
      <c r="J20" s="21">
        <v>268824</v>
      </c>
      <c r="K20" s="21">
        <v>51076</v>
      </c>
      <c r="L20" s="21">
        <v>319900</v>
      </c>
      <c r="M20" s="51">
        <v>38068100</v>
      </c>
      <c r="N20" s="21">
        <v>268067</v>
      </c>
      <c r="O20" s="21">
        <v>50933</v>
      </c>
      <c r="P20" s="21">
        <v>319000</v>
      </c>
      <c r="Q20" s="55">
        <v>37961000</v>
      </c>
      <c r="R20" s="20">
        <f t="shared" si="0"/>
        <v>317966.66666666669</v>
      </c>
      <c r="S20" s="63">
        <f t="shared" si="1"/>
        <v>37838033.333333336</v>
      </c>
    </row>
    <row r="21" spans="1:20" ht="40.5" customHeight="1" x14ac:dyDescent="0.2">
      <c r="A21" s="18">
        <v>14</v>
      </c>
      <c r="B21" s="39" t="s">
        <v>22</v>
      </c>
      <c r="C21" s="33" t="s">
        <v>16</v>
      </c>
      <c r="D21" s="17" t="s">
        <v>20</v>
      </c>
      <c r="E21" s="18">
        <v>132</v>
      </c>
      <c r="F21" s="21">
        <v>168067</v>
      </c>
      <c r="G21" s="21">
        <v>31933</v>
      </c>
      <c r="H21" s="21">
        <v>200000</v>
      </c>
      <c r="I21" s="46">
        <v>26400</v>
      </c>
      <c r="J21" s="21">
        <v>170504</v>
      </c>
      <c r="K21" s="21">
        <v>32396</v>
      </c>
      <c r="L21" s="21">
        <v>202900</v>
      </c>
      <c r="M21" s="51">
        <v>26782800</v>
      </c>
      <c r="N21" s="21">
        <v>176471</v>
      </c>
      <c r="O21" s="21">
        <v>33529</v>
      </c>
      <c r="P21" s="21">
        <v>210000</v>
      </c>
      <c r="Q21" s="55">
        <v>27720000</v>
      </c>
      <c r="R21" s="20">
        <f t="shared" si="0"/>
        <v>204300</v>
      </c>
      <c r="S21" s="63">
        <f t="shared" si="1"/>
        <v>26967600</v>
      </c>
    </row>
    <row r="22" spans="1:20" ht="40.5" customHeight="1" x14ac:dyDescent="0.2">
      <c r="A22" s="18">
        <v>15</v>
      </c>
      <c r="B22" s="40" t="s">
        <v>38</v>
      </c>
      <c r="C22" s="33" t="s">
        <v>16</v>
      </c>
      <c r="D22" s="17" t="s">
        <v>20</v>
      </c>
      <c r="E22" s="18">
        <v>7</v>
      </c>
      <c r="F22" s="21">
        <v>117647</v>
      </c>
      <c r="G22" s="21">
        <v>22353</v>
      </c>
      <c r="H22" s="21">
        <v>140000</v>
      </c>
      <c r="I22" s="46">
        <v>980000</v>
      </c>
      <c r="J22" s="21">
        <v>120924</v>
      </c>
      <c r="K22" s="21">
        <v>22976</v>
      </c>
      <c r="L22" s="21">
        <v>143900</v>
      </c>
      <c r="M22" s="51">
        <v>1007300</v>
      </c>
      <c r="N22" s="21">
        <v>117647</v>
      </c>
      <c r="O22" s="21">
        <v>22353</v>
      </c>
      <c r="P22" s="21">
        <v>140000</v>
      </c>
      <c r="Q22" s="55">
        <v>980000</v>
      </c>
      <c r="R22" s="20">
        <f t="shared" si="0"/>
        <v>141300</v>
      </c>
      <c r="S22" s="63">
        <f t="shared" si="1"/>
        <v>989100</v>
      </c>
    </row>
    <row r="23" spans="1:20" ht="40.5" customHeight="1" x14ac:dyDescent="0.2">
      <c r="A23" s="18">
        <v>16</v>
      </c>
      <c r="B23" s="40" t="s">
        <v>39</v>
      </c>
      <c r="C23" s="33" t="s">
        <v>16</v>
      </c>
      <c r="D23" s="17" t="s">
        <v>20</v>
      </c>
      <c r="E23" s="18">
        <v>7</v>
      </c>
      <c r="F23" s="21">
        <v>163866</v>
      </c>
      <c r="G23" s="21">
        <v>31134</v>
      </c>
      <c r="H23" s="21">
        <v>195000</v>
      </c>
      <c r="I23" s="46">
        <v>1365000</v>
      </c>
      <c r="J23" s="21">
        <v>173866</v>
      </c>
      <c r="K23" s="21">
        <v>33034</v>
      </c>
      <c r="L23" s="21">
        <v>206900</v>
      </c>
      <c r="M23" s="51">
        <v>1448300</v>
      </c>
      <c r="N23" s="21">
        <v>176471</v>
      </c>
      <c r="O23" s="21">
        <v>33529</v>
      </c>
      <c r="P23" s="21">
        <v>210000</v>
      </c>
      <c r="Q23" s="55">
        <v>1470000</v>
      </c>
      <c r="R23" s="20">
        <f t="shared" si="0"/>
        <v>203966.66666666666</v>
      </c>
      <c r="S23" s="63">
        <f t="shared" si="1"/>
        <v>1427766.6666666665</v>
      </c>
    </row>
    <row r="24" spans="1:20" ht="40.5" customHeight="1" x14ac:dyDescent="0.2">
      <c r="A24" s="18">
        <v>17</v>
      </c>
      <c r="B24" s="40" t="s">
        <v>30</v>
      </c>
      <c r="C24" s="33" t="s">
        <v>16</v>
      </c>
      <c r="D24" s="17" t="s">
        <v>20</v>
      </c>
      <c r="E24" s="18">
        <v>51</v>
      </c>
      <c r="F24" s="21">
        <v>42017</v>
      </c>
      <c r="G24" s="21">
        <v>7983</v>
      </c>
      <c r="H24" s="21">
        <v>50000</v>
      </c>
      <c r="I24" s="46">
        <v>2550000</v>
      </c>
      <c r="J24" s="21">
        <v>50336</v>
      </c>
      <c r="K24" s="21">
        <v>9564</v>
      </c>
      <c r="L24" s="21">
        <v>59900</v>
      </c>
      <c r="M24" s="51">
        <v>3054900</v>
      </c>
      <c r="N24" s="21">
        <v>46218</v>
      </c>
      <c r="O24" s="21">
        <v>8782</v>
      </c>
      <c r="P24" s="21">
        <v>55000</v>
      </c>
      <c r="Q24" s="55">
        <v>2805000</v>
      </c>
      <c r="R24" s="20">
        <f t="shared" si="0"/>
        <v>54966.666666666664</v>
      </c>
      <c r="S24" s="63">
        <f t="shared" si="1"/>
        <v>2803300</v>
      </c>
    </row>
    <row r="25" spans="1:20" ht="40.5" customHeight="1" x14ac:dyDescent="0.2">
      <c r="A25" s="18">
        <v>18</v>
      </c>
      <c r="B25" s="40" t="s">
        <v>40</v>
      </c>
      <c r="C25" s="33" t="s">
        <v>16</v>
      </c>
      <c r="D25" s="17" t="s">
        <v>20</v>
      </c>
      <c r="E25" s="18">
        <v>9</v>
      </c>
      <c r="F25" s="21">
        <v>168067</v>
      </c>
      <c r="G25" s="21">
        <v>31933</v>
      </c>
      <c r="H25" s="21">
        <v>200000</v>
      </c>
      <c r="I25" s="46">
        <v>1800000</v>
      </c>
      <c r="J25" s="21">
        <v>178908</v>
      </c>
      <c r="K25" s="21">
        <v>33992</v>
      </c>
      <c r="L25" s="21">
        <v>212900</v>
      </c>
      <c r="M25" s="51">
        <v>1916100</v>
      </c>
      <c r="N25" s="21">
        <v>173950</v>
      </c>
      <c r="O25" s="21">
        <v>33050</v>
      </c>
      <c r="P25" s="21">
        <v>207000</v>
      </c>
      <c r="Q25" s="55">
        <v>1863000</v>
      </c>
      <c r="R25" s="20">
        <f t="shared" si="0"/>
        <v>206633.33333333334</v>
      </c>
      <c r="S25" s="63">
        <f t="shared" si="1"/>
        <v>1859700</v>
      </c>
    </row>
    <row r="26" spans="1:20" ht="40.5" customHeight="1" x14ac:dyDescent="0.2">
      <c r="A26" s="18">
        <v>19</v>
      </c>
      <c r="B26" s="28" t="s">
        <v>41</v>
      </c>
      <c r="C26" s="33" t="s">
        <v>16</v>
      </c>
      <c r="D26" s="17" t="s">
        <v>20</v>
      </c>
      <c r="E26" s="18">
        <v>17</v>
      </c>
      <c r="F26" s="21">
        <v>193277</v>
      </c>
      <c r="G26" s="21">
        <v>36723</v>
      </c>
      <c r="H26" s="21">
        <v>230000</v>
      </c>
      <c r="I26" s="46">
        <v>3910000</v>
      </c>
      <c r="J26" s="21">
        <v>181429</v>
      </c>
      <c r="K26" s="21">
        <v>34471</v>
      </c>
      <c r="L26" s="21">
        <v>215900</v>
      </c>
      <c r="M26" s="51">
        <v>3670300</v>
      </c>
      <c r="N26" s="21">
        <v>194958</v>
      </c>
      <c r="O26" s="21">
        <v>37042</v>
      </c>
      <c r="P26" s="21">
        <v>232000</v>
      </c>
      <c r="Q26" s="55">
        <v>3944000</v>
      </c>
      <c r="R26" s="20">
        <f t="shared" si="0"/>
        <v>225966.66666666666</v>
      </c>
      <c r="S26" s="63">
        <f t="shared" si="1"/>
        <v>3841433.333333333</v>
      </c>
    </row>
    <row r="27" spans="1:20" ht="40.5" customHeight="1" x14ac:dyDescent="0.2">
      <c r="A27" s="18">
        <v>20</v>
      </c>
      <c r="B27" s="27" t="s">
        <v>19</v>
      </c>
      <c r="C27" s="33" t="s">
        <v>17</v>
      </c>
      <c r="D27" s="18" t="s">
        <v>23</v>
      </c>
      <c r="E27" s="18">
        <v>57</v>
      </c>
      <c r="F27" s="21">
        <v>226891</v>
      </c>
      <c r="G27" s="21">
        <v>43109</v>
      </c>
      <c r="H27" s="21">
        <v>270000</v>
      </c>
      <c r="I27" s="46">
        <v>15390000</v>
      </c>
      <c r="J27" s="21">
        <v>229328</v>
      </c>
      <c r="K27" s="21">
        <v>43572</v>
      </c>
      <c r="L27" s="21">
        <v>272900</v>
      </c>
      <c r="M27" s="51">
        <v>15555300</v>
      </c>
      <c r="N27" s="21">
        <v>229412</v>
      </c>
      <c r="O27" s="21">
        <v>43588</v>
      </c>
      <c r="P27" s="21">
        <v>273000</v>
      </c>
      <c r="Q27" s="55">
        <v>15561000</v>
      </c>
      <c r="R27" s="20">
        <f t="shared" si="0"/>
        <v>271966.66666666669</v>
      </c>
      <c r="S27" s="63">
        <f t="shared" si="1"/>
        <v>15502100.000000002</v>
      </c>
    </row>
    <row r="28" spans="1:20" ht="40.5" customHeight="1" x14ac:dyDescent="0.2">
      <c r="A28" s="18">
        <v>21</v>
      </c>
      <c r="B28" s="27" t="s">
        <v>42</v>
      </c>
      <c r="C28" s="33" t="s">
        <v>17</v>
      </c>
      <c r="D28" s="18" t="s">
        <v>23</v>
      </c>
      <c r="E28" s="18">
        <v>1</v>
      </c>
      <c r="F28" s="21">
        <v>163866</v>
      </c>
      <c r="G28" s="21">
        <v>31134</v>
      </c>
      <c r="H28" s="21">
        <v>195000</v>
      </c>
      <c r="I28" s="46">
        <v>195000</v>
      </c>
      <c r="J28" s="21">
        <v>175546</v>
      </c>
      <c r="K28" s="21">
        <v>33354</v>
      </c>
      <c r="L28" s="21">
        <v>208900</v>
      </c>
      <c r="M28" s="51">
        <v>208900</v>
      </c>
      <c r="N28" s="21">
        <v>169748</v>
      </c>
      <c r="O28" s="21">
        <v>32252</v>
      </c>
      <c r="P28" s="21">
        <v>202000</v>
      </c>
      <c r="Q28" s="56">
        <v>202000</v>
      </c>
      <c r="R28" s="20">
        <f t="shared" si="0"/>
        <v>201966.66666666666</v>
      </c>
      <c r="S28" s="63">
        <f t="shared" si="1"/>
        <v>201966.66666666666</v>
      </c>
    </row>
    <row r="29" spans="1:20" ht="40.5" customHeight="1" x14ac:dyDescent="0.2">
      <c r="A29" s="18">
        <v>22</v>
      </c>
      <c r="B29" s="27" t="s">
        <v>43</v>
      </c>
      <c r="C29" s="33" t="s">
        <v>17</v>
      </c>
      <c r="D29" s="18" t="s">
        <v>23</v>
      </c>
      <c r="E29" s="18">
        <v>12</v>
      </c>
      <c r="F29" s="21">
        <v>222689</v>
      </c>
      <c r="G29" s="21">
        <v>42311</v>
      </c>
      <c r="H29" s="21">
        <v>265000</v>
      </c>
      <c r="I29" s="46">
        <v>3180000</v>
      </c>
      <c r="J29" s="21">
        <v>222605</v>
      </c>
      <c r="K29" s="21">
        <v>42295</v>
      </c>
      <c r="L29" s="21">
        <v>264900</v>
      </c>
      <c r="M29" s="51">
        <v>3178800</v>
      </c>
      <c r="N29" s="21">
        <v>227731</v>
      </c>
      <c r="O29" s="21">
        <v>43269</v>
      </c>
      <c r="P29" s="21">
        <v>271000</v>
      </c>
      <c r="Q29" s="56">
        <v>3252000</v>
      </c>
      <c r="R29" s="20">
        <f t="shared" si="0"/>
        <v>266966.66666666669</v>
      </c>
      <c r="S29" s="63">
        <f t="shared" si="1"/>
        <v>3203600</v>
      </c>
    </row>
    <row r="30" spans="1:20" ht="40.5" customHeight="1" x14ac:dyDescent="0.2">
      <c r="A30" s="18">
        <v>23</v>
      </c>
      <c r="B30" s="28" t="s">
        <v>18</v>
      </c>
      <c r="C30" s="33" t="s">
        <v>17</v>
      </c>
      <c r="D30" s="18" t="s">
        <v>23</v>
      </c>
      <c r="E30" s="18">
        <v>14</v>
      </c>
      <c r="F30" s="21">
        <v>252101</v>
      </c>
      <c r="G30" s="21">
        <v>47899</v>
      </c>
      <c r="H30" s="21">
        <v>300000</v>
      </c>
      <c r="I30" s="46">
        <v>4200000</v>
      </c>
      <c r="J30" s="21">
        <v>247815</v>
      </c>
      <c r="K30" s="21">
        <v>47085</v>
      </c>
      <c r="L30" s="21">
        <v>294900</v>
      </c>
      <c r="M30" s="51">
        <v>4128600</v>
      </c>
      <c r="N30" s="21">
        <v>252101</v>
      </c>
      <c r="O30" s="21">
        <v>47899</v>
      </c>
      <c r="P30" s="21">
        <v>300000</v>
      </c>
      <c r="Q30" s="56">
        <v>4200000</v>
      </c>
      <c r="R30" s="20">
        <f t="shared" si="0"/>
        <v>298300</v>
      </c>
      <c r="S30" s="63">
        <f t="shared" si="1"/>
        <v>4176200</v>
      </c>
    </row>
    <row r="31" spans="1:20" ht="40.5" customHeight="1" x14ac:dyDescent="0.2">
      <c r="A31" s="18">
        <v>24</v>
      </c>
      <c r="B31" s="28" t="s">
        <v>44</v>
      </c>
      <c r="C31" s="33" t="s">
        <v>17</v>
      </c>
      <c r="D31" s="18" t="s">
        <v>23</v>
      </c>
      <c r="E31" s="18">
        <v>3</v>
      </c>
      <c r="F31" s="21">
        <v>176471</v>
      </c>
      <c r="G31" s="21">
        <v>33529</v>
      </c>
      <c r="H31" s="21">
        <v>210000</v>
      </c>
      <c r="I31" s="46">
        <v>630000</v>
      </c>
      <c r="J31" s="21">
        <v>173866</v>
      </c>
      <c r="K31" s="21">
        <v>33034</v>
      </c>
      <c r="L31" s="21">
        <v>206900</v>
      </c>
      <c r="M31" s="51">
        <v>620700</v>
      </c>
      <c r="N31" s="21">
        <v>174790</v>
      </c>
      <c r="O31" s="21">
        <v>33210</v>
      </c>
      <c r="P31" s="21">
        <v>208000</v>
      </c>
      <c r="Q31" s="56">
        <v>624000</v>
      </c>
      <c r="R31" s="20">
        <f t="shared" si="0"/>
        <v>208300</v>
      </c>
      <c r="S31" s="63">
        <f t="shared" si="1"/>
        <v>624900</v>
      </c>
    </row>
    <row r="32" spans="1:20" ht="40.5" customHeight="1" x14ac:dyDescent="0.2">
      <c r="A32" s="18">
        <v>25</v>
      </c>
      <c r="B32" s="28" t="s">
        <v>45</v>
      </c>
      <c r="C32" s="33" t="s">
        <v>17</v>
      </c>
      <c r="D32" s="18" t="s">
        <v>23</v>
      </c>
      <c r="E32" s="18">
        <v>3</v>
      </c>
      <c r="F32" s="21">
        <v>33613</v>
      </c>
      <c r="G32" s="21">
        <v>6387</v>
      </c>
      <c r="H32" s="21">
        <v>40000</v>
      </c>
      <c r="I32" s="46">
        <v>120000</v>
      </c>
      <c r="J32" s="21">
        <v>41933</v>
      </c>
      <c r="K32" s="21">
        <v>7967</v>
      </c>
      <c r="L32" s="21">
        <v>49900</v>
      </c>
      <c r="M32" s="51">
        <v>149700</v>
      </c>
      <c r="N32" s="21">
        <v>46218</v>
      </c>
      <c r="O32" s="21">
        <v>8782</v>
      </c>
      <c r="P32" s="21">
        <v>55000</v>
      </c>
      <c r="Q32" s="56">
        <v>165000</v>
      </c>
      <c r="R32" s="20">
        <f t="shared" si="0"/>
        <v>48300</v>
      </c>
      <c r="S32" s="63">
        <f t="shared" si="1"/>
        <v>144900</v>
      </c>
    </row>
    <row r="33" spans="1:19" ht="48" customHeight="1" thickBot="1" x14ac:dyDescent="0.25">
      <c r="A33" s="18">
        <v>26</v>
      </c>
      <c r="B33" s="29" t="s">
        <v>46</v>
      </c>
      <c r="C33" s="33" t="s">
        <v>17</v>
      </c>
      <c r="D33" s="18" t="s">
        <v>23</v>
      </c>
      <c r="E33" s="42">
        <v>1</v>
      </c>
      <c r="F33" s="35">
        <v>184874</v>
      </c>
      <c r="G33" s="36">
        <v>35126</v>
      </c>
      <c r="H33" s="36">
        <v>220000</v>
      </c>
      <c r="I33" s="45">
        <v>220000</v>
      </c>
      <c r="J33" s="35">
        <v>178908</v>
      </c>
      <c r="K33" s="36">
        <v>33992</v>
      </c>
      <c r="L33" s="36">
        <f t="shared" ref="L33" si="2">J33+K33</f>
        <v>212900</v>
      </c>
      <c r="M33" s="50">
        <f>L33*E33</f>
        <v>212900</v>
      </c>
      <c r="N33" s="35">
        <v>176471</v>
      </c>
      <c r="O33" s="37">
        <v>33529</v>
      </c>
      <c r="P33" s="37">
        <v>210000</v>
      </c>
      <c r="Q33" s="57">
        <f>(N33+O33)*E33</f>
        <v>210000</v>
      </c>
      <c r="R33" s="20">
        <f t="shared" si="0"/>
        <v>214300</v>
      </c>
      <c r="S33" s="63">
        <f t="shared" ref="S33" si="3">+R33*E33</f>
        <v>214300</v>
      </c>
    </row>
    <row r="34" spans="1:19" ht="22.5" customHeight="1" thickBot="1" x14ac:dyDescent="0.3">
      <c r="A34" s="4"/>
      <c r="B34" s="5"/>
      <c r="C34" s="5"/>
      <c r="D34" s="5"/>
      <c r="E34" s="5"/>
      <c r="F34" s="5"/>
      <c r="G34" s="5"/>
      <c r="H34" s="5"/>
      <c r="I34" s="47"/>
      <c r="J34" s="5"/>
      <c r="K34" s="5"/>
      <c r="L34" s="5"/>
      <c r="M34" s="6">
        <v>175330900</v>
      </c>
      <c r="N34" s="5"/>
      <c r="O34" s="5"/>
      <c r="P34" s="5"/>
      <c r="Q34" s="7"/>
      <c r="R34" s="20"/>
      <c r="S34" s="58">
        <f>SUM(S8:S33)</f>
        <v>176737633.33333334</v>
      </c>
    </row>
    <row r="35" spans="1:19" ht="27" customHeight="1" x14ac:dyDescent="0.25">
      <c r="A35" s="64" t="s">
        <v>13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20"/>
      <c r="S35" s="59">
        <f>S34/1.19</f>
        <v>148519019.60784316</v>
      </c>
    </row>
    <row r="36" spans="1:19" ht="31.5" customHeight="1" x14ac:dyDescent="0.25">
      <c r="A36" s="64" t="s">
        <v>14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20"/>
      <c r="S36" s="60">
        <f>S35*19%</f>
        <v>28218613.725490201</v>
      </c>
    </row>
    <row r="37" spans="1:19" ht="28.5" customHeight="1" x14ac:dyDescent="0.25">
      <c r="A37" s="64" t="s">
        <v>6</v>
      </c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20"/>
      <c r="S37" s="61">
        <f>S35+S36</f>
        <v>176737633.33333337</v>
      </c>
    </row>
    <row r="38" spans="1:19" ht="18.75" thickBot="1" x14ac:dyDescent="0.3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20"/>
      <c r="S38" s="62"/>
    </row>
  </sheetData>
  <mergeCells count="15">
    <mergeCell ref="A37:Q37"/>
    <mergeCell ref="A7:S7"/>
    <mergeCell ref="A1:S2"/>
    <mergeCell ref="J5:M5"/>
    <mergeCell ref="A35:Q35"/>
    <mergeCell ref="A36:Q36"/>
    <mergeCell ref="A3:S4"/>
    <mergeCell ref="R5:S5"/>
    <mergeCell ref="F5:I5"/>
    <mergeCell ref="B5:B6"/>
    <mergeCell ref="C5:C6"/>
    <mergeCell ref="D5:D6"/>
    <mergeCell ref="E5:E6"/>
    <mergeCell ref="A5:A6"/>
    <mergeCell ref="N5:Q5"/>
  </mergeCells>
  <printOptions horizontalCentered="1"/>
  <pageMargins left="0.23622047244094491" right="0.23622047244094491" top="1.1811023622047245" bottom="0.74803149606299213" header="0.31496062992125984" footer="0.31496062992125984"/>
  <pageSetup paperSize="14" scale="50" orientation="landscape" r:id="rId1"/>
  <headerFooter>
    <oddHeader>&amp;L&amp;G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ANALISIS INICIAL</vt:lpstr>
      <vt:lpstr>'ANALISIS INICIAL'!Print_Area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Lisneida Celedon Urbina</cp:lastModifiedBy>
  <cp:lastPrinted>2023-07-06T14:25:41Z</cp:lastPrinted>
  <dcterms:created xsi:type="dcterms:W3CDTF">2014-02-09T22:37:20Z</dcterms:created>
  <dcterms:modified xsi:type="dcterms:W3CDTF">2024-07-18T20:31:07Z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2023-06-06T14:53:30Z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f57277e4-be59-448c-a824-093ad67c1b19</vt:lpwstr>
  </property>
  <property fmtid="{D5CDD505-2E9C-101B-9397-08002B2CF9AE}" pid="8" name="MSIP_Label_1299739c-ad3d-4908-806e-4d91151a6e13_ContentBits">
    <vt:lpwstr>0</vt:lpwstr>
  </property>
</Properties>
</file>