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gonzalez\Downloads\JURIDICA 2024\SELECCION ABREVIADA\SA DE 2024 ADQUISICIÓN DE DRON\"/>
    </mc:Choice>
  </mc:AlternateContent>
  <xr:revisionPtr revIDLastSave="0" documentId="13_ncr:1_{5D996A22-4187-48C9-B8A8-A47B4529EB7E}" xr6:coauthVersionLast="47" xr6:coauthVersionMax="47" xr10:uidLastSave="{00000000-0000-0000-0000-000000000000}"/>
  <bookViews>
    <workbookView xWindow="28680" yWindow="-120" windowWidth="19440" windowHeight="14040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6" i="1" l="1"/>
  <c r="G25" i="1"/>
  <c r="G24" i="1"/>
  <c r="G23" i="1"/>
  <c r="H23" i="1" l="1"/>
  <c r="H24" i="1"/>
  <c r="H25" i="1"/>
  <c r="H26" i="1"/>
  <c r="G27" i="1"/>
  <c r="H27" i="1" s="1"/>
  <c r="H28" i="1" l="1"/>
  <c r="H29" i="1" s="1"/>
  <c r="H30" i="1" s="1"/>
</calcChain>
</file>

<file path=xl/sharedStrings.xml><?xml version="1.0" encoding="utf-8"?>
<sst xmlns="http://schemas.openxmlformats.org/spreadsheetml/2006/main" count="44" uniqueCount="36">
  <si>
    <t>IDENTIFICACIÓN DE LA NECESIDAD Y DEFINICIÓN DEL PRESUPUESTO</t>
  </si>
  <si>
    <t>CÓDIGO</t>
  </si>
  <si>
    <t>FBS 090</t>
  </si>
  <si>
    <t>VERSIÓN</t>
  </si>
  <si>
    <t>03</t>
  </si>
  <si>
    <t>FECHA</t>
  </si>
  <si>
    <t>29-09-2023</t>
  </si>
  <si>
    <t>OBJETO A CONTRATAR</t>
  </si>
  <si>
    <t>COTIZANTE 1</t>
  </si>
  <si>
    <t>NOMBRE DEL CONTACTO</t>
  </si>
  <si>
    <t>DATOS DE CONTACTO</t>
  </si>
  <si>
    <t>FECHA DE LA COTIZACIÓN</t>
  </si>
  <si>
    <t>VIGENCIA DE LA COTIZACIÓN</t>
  </si>
  <si>
    <t>COTIZANTE 2</t>
  </si>
  <si>
    <t>ITEM</t>
  </si>
  <si>
    <t>ESPECIFICACIONES TÉCNICAS DETALLADAS</t>
  </si>
  <si>
    <t>Und.</t>
  </si>
  <si>
    <t>CANT.</t>
  </si>
  <si>
    <t>PROMEDIO</t>
  </si>
  <si>
    <t>VALOR  TOTAL ANTES DEL IVA</t>
  </si>
  <si>
    <t>VALOR UNITARIO ANTES DE IVA</t>
  </si>
  <si>
    <t>VALOR TOTAL IVA INCLUIDO</t>
  </si>
  <si>
    <t>Este documento  hace parte de los estudios previos y  como tal debe anexarse a la documentación del proceso de contratación que se solicita</t>
  </si>
  <si>
    <t>VALOR ANTES DEL IVA</t>
  </si>
  <si>
    <t>SANDOX CIENTIFICA</t>
  </si>
  <si>
    <t xml:space="preserve">YENY HERNÁNDEZ AVILA  </t>
  </si>
  <si>
    <t>3142165633   geofisica@sandoxcientifica.com</t>
  </si>
  <si>
    <t>HGM S.A.S</t>
  </si>
  <si>
    <t>ALBA MARÍA MANCERA HERNÁNDEZ</t>
  </si>
  <si>
    <t>SISTEMA AEREO NO TRIPULADO, DRONE
Características:
•1 Drone Multirotor
•	Velocidad máxima de ascenso: 6 m/s (modo normal) y 8 m/s (modo deportivo)
•	Tiempo máximo de vuelo (sin viento): 45 minutos
•	Distancia máxima de vuelo: 32 kilómetros
•	Ángulo de inclinación máximo
30° (modo normal)
35° (modo deportivo)
•	Precisión al volar: Vertical: ±0,1 m (con sistema de visión); ±0,5 m (con GNSS); ±0,1 m (con RTK) Horizontal: ±0,3 m (con sistema de visión); ±0,5 m (con sistema de posicionamiento de alta precisión); ±0,1 m (con RTK)
•	Sistema global de navegación por satélite (GNSS): GPS+Galileo+BeiDou+GLONASS
•	Clas: C2 (UE)
•	Características de la cámara del Drone:
o	Cámara panorámica con sensor: CMOS 4/3, píxeles efectivos: 20 MP
o	Cámara panorámica con lente: FOV: 84° Equivalente de formato: 24 mm Apertura: f/2.8-f/11 Enfoque: 1 m a ∞
o	Cámara panorámica con rango ISO: 100-6400
o	Cámara panorámica con Velocidad de obturación: Obturador electrónico: 8-1/8000s. Obturador mecánico: 8-1/2000s.
o	Cámara panorámica con Tamaño máximo de imagen: 5280×3956.
o	Cámara panorámica con H.264
4K: 3840 × 2160 a 30 fps
FHD: 1920 × 1080 a 30 fps
o	Cámara panorámica con Tasa de bits: 4K: 130 Mbps FHD: 70 Mbps.
o	Cámara telescópica con sensor: CMOS de 1/2 pulgada, píxeles efectivos: 12 MP
o	Cámara telescópica con lente: Campo de visión (FOV): 15° Formato equivalente: 162 mm Apertura: f/4,4 Enfoque: 3 m a ∞
o	Cámara telescópica con Rango ISO: 100-6400.
o	Cámara telescópica con Velocidad de obturación: Obturador electrónico: 8-1/8000s
o	Cámara telescópica con Resolución de video: H.264
4K: 3840 × 2160 a 30 fps
FHD: 1920 × 1080 a 30 fps
o	Cámara telescópica con Tasa de bits: 4K: 130 Mbps, FHD: 70 Mbp
o	Cámara telescópica con Zoom digital: 8x (zoom híbrido de 56x)
•	El Cardán debe poseer una estabilización de 3 ejes (inclinación, balanceo, movimiento horizontal).
•	El Cardán debe poseer gama mecánica
Inclinación: -135° a 100°
Rotación: -45° a 45°
Panorámica: -27° a 27°
•	El sistema de detección del dron debe ser del tipo: Sistema de visión binocular omnidireccional, complementado con un sensor de infrarrojos en la parte inferior de la aeronave.
•	El sistema de detección del dron hacia adelante debe poseer: Rango de medición: 0,5-20 m, Rango de detección: 0,5-200 m, Velocidad de detección efectiva: Velocidad de vuelo ≤15 m/s, Campo de visión: Horizontal 90°, Vertical 103°.
•	El sistema de detección del dron hacia atrás debe poseer: Rango de medición: 0,5-16 m, Velocidad de detección efectiva: Velocidad de vuelo ≤12 m/s, Campo de visión: Horizontal 90°, Vertical 103°.
•	El sistema de detección del dron lateral debe poseer: Rango de medición: 0,5-25 m, Velocidad de detección efectiva:  Velocidad de vuelo ≤15 m/s, Campo de visión: Horizontal 90°, Vertical 85°.
•	El sistema de detección del dron hacia arriba debe poseer: Rango de medición: 0,2-10 m, Velocidad de detección efectiva: Velocidad de vuelo ≤6 m/s, Campo de visión: Frontal y trasero 100°, izquierdo y derecho 90°.
•	El sistema de detección del dron hacia abajo debe poseer: Rango de medición: 0,3-18 m, Velocidad de detección efectiva: Velocidad de vuelo ≤6 m/s, Campo de visión: Frontal y trasero 130°, izquierdo y derecho 160°.
•	El sistema de detección del dron debe poseer un entorno operativo: Hacia adelante, hacia atrás, lateralmente y hacia arriba: superficie con un patrón claro e iluminación adecuada (lux &gt;15).
Hacia abajo: superficie reflectante difusa con reflectividad difusa &gt;20% (por ejemplo, paredes, árboles, personas) e iluminación adecuada (lux &gt;15)
•1 juego de Hélices + 2 Hélices de repuesto
•1 control Remoto Smart Control RC con Pantalla.
•1 batería
• 1 cargador
• 1 estuche Rígido
• 6 meses de Corrección Ntrip Red GEORED.
• 12 meses de acceso a Raw Data.GEORED
• Paracaídas de Seguridad 
• Software de fotogrametría
• Base GNSS RTK</t>
  </si>
  <si>
    <t>MODULO RTK PARA DRON, COMPATIBLE CON EL DRONE DESCRITO ANTERIRMENTE
• 1 modulo RTK
•	Dimensiones: 50,2 × 40,2 × 66,2 mm (largo × ancho × alto)
•	Peso: 24 ± 2 gramos
•	Interfaz: USB-C
•	Fuerza: Aprox. 1,2 W
•	Precisión de posicionamiento RTK
•	Corrección RTK: horizontal: 1 cm + 1 ppm; vertical: 1,5 cm + 1 ppm
• 3 meses sin costo de correcciones NTRIP GeoRed</t>
  </si>
  <si>
    <t>KIT BATERIAS PARA SISTEMA AEREO NO TRIPULADO, COMPATIBLES CON EL DRONE DESCRITO ANTERIORMENTE
• 3 baterías 
• 1 Multicargador</t>
  </si>
  <si>
    <t>SISTEMA EMLID REACH RS2+ RTK GPS 
Características: 
• Pistas GPS/QZSS L1C/A, L2C GLONASS L1OF,
• L2OF BeiDou B1I, B2I Galileo E1-B/C, E5b
• Rápida convergencia RTK
• Antena de alimentación múltiple con rechazo de trayectorias
• múltiples
• Módem LoRa de 868/915 MHz para una conectividad de hasta
• 8 km
• Módem global 3.5G
• 22 horas con 1 carga
• Soporte NTRIP y VRS, funciona con RTCM3
• Registra RINEX a una velocidad de actualización de hasta 10
• Hz
• 16 GB de almacenamiento interno
• IP67, resistente al agua y al polvo</t>
  </si>
  <si>
    <t>BASTÓN TELESCÓPICO DE CARBONO, COMPATIBLE CON EL SISTEMA EMLID REACH RS2+</t>
  </si>
  <si>
    <t>VALOR DEL IVA</t>
  </si>
  <si>
    <t>Adquisición de equipos tecnológicos y electrónicos para el proyecto de  investigación RC0756-2022 denominado "Estrategias para el estudio y monitoreo de aguas  subterráneas, mediante el uso de herramientas técnicas y tecnológicas integradas a sistemas  IoT en zonas de influencia del corredor minero del departamento del Cesar", registrados en la Dirección de Investigaciones del ITM.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</si>
</sst>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right"/>
    </xf>
    <xf numFmtId="0" fontId="5" fillId="0" borderId="14" xfId="0" applyFont="1" applyBorder="1"/>
    <xf numFmtId="0" fontId="5" fillId="0" borderId="16" xfId="0" applyFont="1" applyBorder="1"/>
    <xf numFmtId="0" fontId="5" fillId="0" borderId="23" xfId="0" applyFont="1" applyBorder="1"/>
    <xf numFmtId="0" fontId="5" fillId="0" borderId="25" xfId="0" applyFont="1" applyBorder="1"/>
    <xf numFmtId="0" fontId="3" fillId="0" borderId="15" xfId="0" applyFont="1" applyBorder="1" applyAlignment="1">
      <alignment horizontal="center" vertical="center" wrapText="1"/>
    </xf>
    <xf numFmtId="44" fontId="4" fillId="4" borderId="16" xfId="1" applyFont="1" applyFill="1" applyBorder="1" applyAlignment="1">
      <alignment horizontal="center" vertical="center" wrapText="1"/>
    </xf>
    <xf numFmtId="44" fontId="4" fillId="4" borderId="18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4" borderId="2" xfId="0" applyFont="1" applyFill="1" applyBorder="1" applyAlignment="1">
      <alignment horizontal="justify"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justify" vertical="center" wrapText="1"/>
    </xf>
    <xf numFmtId="44" fontId="4" fillId="4" borderId="1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44" fontId="4" fillId="4" borderId="30" xfId="1" applyFont="1" applyFill="1" applyBorder="1" applyAlignment="1">
      <alignment horizontal="center" vertical="center" wrapText="1"/>
    </xf>
    <xf numFmtId="44" fontId="5" fillId="0" borderId="0" xfId="0" applyNumberFormat="1" applyFont="1"/>
    <xf numFmtId="9" fontId="5" fillId="0" borderId="0" xfId="2" applyFont="1"/>
    <xf numFmtId="0" fontId="4" fillId="3" borderId="31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1" xfId="0" applyFont="1" applyBorder="1"/>
    <xf numFmtId="0" fontId="5" fillId="0" borderId="4" xfId="0" applyFont="1" applyBorder="1"/>
    <xf numFmtId="0" fontId="5" fillId="0" borderId="39" xfId="0" applyFont="1" applyBorder="1"/>
    <xf numFmtId="6" fontId="5" fillId="0" borderId="13" xfId="0" applyNumberFormat="1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14" fontId="5" fillId="0" borderId="2" xfId="0" applyNumberFormat="1" applyFont="1" applyBorder="1" applyAlignment="1">
      <alignment horizontal="left" vertical="top"/>
    </xf>
    <xf numFmtId="0" fontId="4" fillId="0" borderId="3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4" fontId="5" fillId="0" borderId="40" xfId="0" applyNumberFormat="1" applyFont="1" applyBorder="1" applyAlignment="1">
      <alignment horizontal="left" vertical="top"/>
    </xf>
    <xf numFmtId="14" fontId="5" fillId="0" borderId="4" xfId="0" applyNumberFormat="1" applyFont="1" applyBorder="1" applyAlignment="1">
      <alignment horizontal="left" vertical="top"/>
    </xf>
    <xf numFmtId="14" fontId="5" fillId="0" borderId="39" xfId="0" applyNumberFormat="1" applyFont="1" applyBorder="1" applyAlignment="1">
      <alignment horizontal="left" vertical="top"/>
    </xf>
    <xf numFmtId="14" fontId="5" fillId="0" borderId="17" xfId="0" applyNumberFormat="1" applyFont="1" applyBorder="1" applyAlignment="1">
      <alignment horizontal="left" vertical="top"/>
    </xf>
    <xf numFmtId="0" fontId="5" fillId="0" borderId="17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4" fillId="0" borderId="32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6" fillId="6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right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34" xfId="0" applyFont="1" applyFill="1" applyBorder="1" applyAlignment="1">
      <alignment horizontal="righ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M38"/>
  <sheetViews>
    <sheetView tabSelected="1" zoomScale="89" zoomScaleNormal="89" workbookViewId="0">
      <selection activeCell="J5" sqref="J5"/>
    </sheetView>
  </sheetViews>
  <sheetFormatPr baseColWidth="10" defaultColWidth="11.42578125" defaultRowHeight="16.5" x14ac:dyDescent="0.3"/>
  <cols>
    <col min="1" max="1" width="5.42578125" style="5" bestFit="1" customWidth="1" collapsed="1"/>
    <col min="2" max="2" width="47.7109375" style="5" customWidth="1" collapsed="1"/>
    <col min="3" max="3" width="5" style="5" bestFit="1" customWidth="1" collapsed="1"/>
    <col min="4" max="4" width="6.7109375" style="5" bestFit="1" customWidth="1" collapsed="1"/>
    <col min="5" max="6" width="23.85546875" style="5" hidden="1" customWidth="1" collapsed="1"/>
    <col min="7" max="7" width="23.85546875" style="5" customWidth="1" collapsed="1"/>
    <col min="8" max="8" width="22.140625" style="5" customWidth="1" collapsed="1"/>
    <col min="9" max="9" width="14.85546875" style="5" bestFit="1" customWidth="1" collapsed="1"/>
    <col min="10" max="10" width="11.42578125" style="5" collapsed="1"/>
    <col min="11" max="11" width="11.42578125" style="5"/>
    <col min="12" max="12" width="11.42578125" style="5" collapsed="1"/>
    <col min="13" max="13" width="37.5703125" style="5" customWidth="1" collapsed="1"/>
    <col min="14" max="16384" width="11.42578125" style="5" collapsed="1"/>
  </cols>
  <sheetData>
    <row r="1" spans="1:8" x14ac:dyDescent="0.3">
      <c r="A1" s="56"/>
      <c r="B1" s="57"/>
      <c r="C1" s="65" t="s">
        <v>0</v>
      </c>
      <c r="D1" s="66"/>
      <c r="E1" s="66"/>
      <c r="F1" s="67"/>
      <c r="G1" s="7" t="s">
        <v>1</v>
      </c>
      <c r="H1" s="8" t="s">
        <v>2</v>
      </c>
    </row>
    <row r="2" spans="1:8" x14ac:dyDescent="0.3">
      <c r="A2" s="58"/>
      <c r="B2" s="59"/>
      <c r="C2" s="68"/>
      <c r="D2" s="69"/>
      <c r="E2" s="69"/>
      <c r="F2" s="70"/>
      <c r="G2" s="4" t="s">
        <v>3</v>
      </c>
      <c r="H2" s="9" t="s">
        <v>4</v>
      </c>
    </row>
    <row r="3" spans="1:8" x14ac:dyDescent="0.3">
      <c r="A3" s="60"/>
      <c r="B3" s="61"/>
      <c r="C3" s="71"/>
      <c r="D3" s="72"/>
      <c r="E3" s="72"/>
      <c r="F3" s="73"/>
      <c r="G3" s="4" t="s">
        <v>5</v>
      </c>
      <c r="H3" s="9" t="s">
        <v>6</v>
      </c>
    </row>
    <row r="4" spans="1:8" x14ac:dyDescent="0.3">
      <c r="A4" s="35"/>
      <c r="B4" s="36"/>
      <c r="C4" s="36"/>
      <c r="D4" s="36"/>
      <c r="E4" s="36"/>
      <c r="F4" s="36"/>
      <c r="G4" s="36"/>
      <c r="H4" s="37"/>
    </row>
    <row r="5" spans="1:8" x14ac:dyDescent="0.3">
      <c r="A5" s="74" t="s">
        <v>7</v>
      </c>
      <c r="B5" s="75"/>
      <c r="C5" s="76"/>
      <c r="D5" s="62" t="s">
        <v>35</v>
      </c>
      <c r="E5" s="63"/>
      <c r="F5" s="63"/>
      <c r="G5" s="63"/>
      <c r="H5" s="64"/>
    </row>
    <row r="6" spans="1:8" ht="44.25" customHeight="1" x14ac:dyDescent="0.3">
      <c r="A6" s="77"/>
      <c r="B6" s="78"/>
      <c r="C6" s="79"/>
      <c r="D6" s="63"/>
      <c r="E6" s="63"/>
      <c r="F6" s="63"/>
      <c r="G6" s="63"/>
      <c r="H6" s="64"/>
    </row>
    <row r="7" spans="1:8" ht="17.25" thickBot="1" x14ac:dyDescent="0.35">
      <c r="A7" s="29"/>
      <c r="B7" s="30"/>
      <c r="C7" s="30"/>
      <c r="D7" s="30"/>
      <c r="E7" s="30"/>
      <c r="F7" s="30"/>
      <c r="G7" s="30"/>
      <c r="H7" s="31"/>
    </row>
    <row r="8" spans="1:8" x14ac:dyDescent="0.3">
      <c r="A8" s="80" t="s">
        <v>8</v>
      </c>
      <c r="B8" s="81"/>
      <c r="C8" s="82"/>
      <c r="D8" s="38" t="s">
        <v>24</v>
      </c>
      <c r="E8" s="39"/>
      <c r="F8" s="39"/>
      <c r="G8" s="39"/>
      <c r="H8" s="40"/>
    </row>
    <row r="9" spans="1:8" x14ac:dyDescent="0.3">
      <c r="A9" s="44" t="s">
        <v>9</v>
      </c>
      <c r="B9" s="45"/>
      <c r="C9" s="46"/>
      <c r="D9" s="41" t="s">
        <v>25</v>
      </c>
      <c r="E9" s="41"/>
      <c r="F9" s="41"/>
      <c r="G9" s="41"/>
      <c r="H9" s="42"/>
    </row>
    <row r="10" spans="1:8" x14ac:dyDescent="0.3">
      <c r="A10" s="44" t="s">
        <v>10</v>
      </c>
      <c r="B10" s="45"/>
      <c r="C10" s="46"/>
      <c r="D10" s="41" t="s">
        <v>26</v>
      </c>
      <c r="E10" s="41"/>
      <c r="F10" s="41"/>
      <c r="G10" s="41"/>
      <c r="H10" s="42"/>
    </row>
    <row r="11" spans="1:8" x14ac:dyDescent="0.3">
      <c r="A11" s="44" t="s">
        <v>11</v>
      </c>
      <c r="B11" s="45"/>
      <c r="C11" s="46"/>
      <c r="D11" s="43">
        <v>45468</v>
      </c>
      <c r="E11" s="41"/>
      <c r="F11" s="41"/>
      <c r="G11" s="41"/>
      <c r="H11" s="42"/>
    </row>
    <row r="12" spans="1:8" ht="17.25" thickBot="1" x14ac:dyDescent="0.35">
      <c r="A12" s="53" t="s">
        <v>12</v>
      </c>
      <c r="B12" s="54"/>
      <c r="C12" s="55"/>
      <c r="D12" s="50">
        <v>45498</v>
      </c>
      <c r="E12" s="51"/>
      <c r="F12" s="51"/>
      <c r="G12" s="51"/>
      <c r="H12" s="52"/>
    </row>
    <row r="13" spans="1:8" ht="17.25" thickBot="1" x14ac:dyDescent="0.35">
      <c r="A13" s="32"/>
      <c r="B13" s="33"/>
      <c r="C13" s="33"/>
      <c r="D13" s="33"/>
      <c r="E13" s="33"/>
      <c r="F13" s="33"/>
      <c r="G13" s="33"/>
      <c r="H13" s="34"/>
    </row>
    <row r="14" spans="1:8" x14ac:dyDescent="0.3">
      <c r="A14" s="80" t="s">
        <v>13</v>
      </c>
      <c r="B14" s="81"/>
      <c r="C14" s="82"/>
      <c r="D14" s="38" t="s">
        <v>27</v>
      </c>
      <c r="E14" s="39"/>
      <c r="F14" s="39"/>
      <c r="G14" s="39"/>
      <c r="H14" s="40"/>
    </row>
    <row r="15" spans="1:8" x14ac:dyDescent="0.3">
      <c r="A15" s="44" t="s">
        <v>9</v>
      </c>
      <c r="B15" s="45"/>
      <c r="C15" s="46"/>
      <c r="D15" s="41" t="s">
        <v>28</v>
      </c>
      <c r="E15" s="41"/>
      <c r="F15" s="41"/>
      <c r="G15" s="41"/>
      <c r="H15" s="42"/>
    </row>
    <row r="16" spans="1:8" x14ac:dyDescent="0.3">
      <c r="A16" s="44" t="s">
        <v>10</v>
      </c>
      <c r="B16" s="45"/>
      <c r="C16" s="46"/>
      <c r="D16" s="41">
        <v>3195930893</v>
      </c>
      <c r="E16" s="41"/>
      <c r="F16" s="41"/>
      <c r="G16" s="41"/>
      <c r="H16" s="42"/>
    </row>
    <row r="17" spans="1:10" x14ac:dyDescent="0.3">
      <c r="A17" s="44" t="s">
        <v>11</v>
      </c>
      <c r="B17" s="45"/>
      <c r="C17" s="46"/>
      <c r="D17" s="47">
        <v>45463</v>
      </c>
      <c r="E17" s="48"/>
      <c r="F17" s="48"/>
      <c r="G17" s="48"/>
      <c r="H17" s="49"/>
    </row>
    <row r="18" spans="1:10" ht="17.25" thickBot="1" x14ac:dyDescent="0.35">
      <c r="A18" s="53" t="s">
        <v>12</v>
      </c>
      <c r="B18" s="54"/>
      <c r="C18" s="55"/>
      <c r="D18" s="50">
        <v>45524</v>
      </c>
      <c r="E18" s="51"/>
      <c r="F18" s="51"/>
      <c r="G18" s="51"/>
      <c r="H18" s="52"/>
    </row>
    <row r="19" spans="1:10" ht="17.25" thickBot="1" x14ac:dyDescent="0.35">
      <c r="A19" s="32"/>
      <c r="B19" s="33"/>
      <c r="C19" s="33"/>
      <c r="D19" s="33"/>
      <c r="E19" s="33"/>
      <c r="F19" s="33"/>
      <c r="G19" s="33"/>
      <c r="H19" s="34"/>
    </row>
    <row r="20" spans="1:10" x14ac:dyDescent="0.3">
      <c r="A20" s="10"/>
      <c r="H20" s="11"/>
    </row>
    <row r="21" spans="1:10" ht="33" customHeight="1" x14ac:dyDescent="0.3">
      <c r="A21" s="86" t="s">
        <v>14</v>
      </c>
      <c r="B21" s="84" t="s">
        <v>15</v>
      </c>
      <c r="C21" s="84" t="s">
        <v>16</v>
      </c>
      <c r="D21" s="84" t="s">
        <v>17</v>
      </c>
      <c r="E21" s="1" t="s">
        <v>8</v>
      </c>
      <c r="F21" s="1" t="s">
        <v>13</v>
      </c>
      <c r="G21" s="6" t="s">
        <v>18</v>
      </c>
      <c r="H21" s="88" t="s">
        <v>19</v>
      </c>
    </row>
    <row r="22" spans="1:10" ht="33" x14ac:dyDescent="0.3">
      <c r="A22" s="87"/>
      <c r="B22" s="85"/>
      <c r="C22" s="85"/>
      <c r="D22" s="85"/>
      <c r="E22" s="1" t="s">
        <v>20</v>
      </c>
      <c r="F22" s="1" t="s">
        <v>20</v>
      </c>
      <c r="G22" s="1" t="s">
        <v>20</v>
      </c>
      <c r="H22" s="89"/>
    </row>
    <row r="23" spans="1:10" ht="409.5" x14ac:dyDescent="0.3">
      <c r="A23" s="12">
        <v>1</v>
      </c>
      <c r="B23" s="17" t="s">
        <v>29</v>
      </c>
      <c r="C23" s="2"/>
      <c r="D23" s="2">
        <v>1</v>
      </c>
      <c r="E23" s="3">
        <v>22200000</v>
      </c>
      <c r="F23" s="3">
        <v>24111731</v>
      </c>
      <c r="G23" s="3">
        <f>AVERAGE(E23:F23)</f>
        <v>23155865.5</v>
      </c>
      <c r="H23" s="13">
        <f>+ROUND((G23*D23), 0)</f>
        <v>23155866</v>
      </c>
      <c r="I23" s="24"/>
      <c r="J23" s="25"/>
    </row>
    <row r="24" spans="1:10" ht="231" x14ac:dyDescent="0.3">
      <c r="A24" s="15">
        <v>2</v>
      </c>
      <c r="B24" s="17" t="s">
        <v>30</v>
      </c>
      <c r="C24" s="16"/>
      <c r="D24" s="16">
        <v>1</v>
      </c>
      <c r="E24" s="3">
        <v>4090000</v>
      </c>
      <c r="F24" s="3">
        <v>4692000</v>
      </c>
      <c r="G24" s="3">
        <f>AVERAGE(E24:F24)</f>
        <v>4391000</v>
      </c>
      <c r="H24" s="13">
        <f>+ROUND((G24*D24), 0)</f>
        <v>4391000</v>
      </c>
      <c r="I24" s="24"/>
      <c r="J24" s="25"/>
    </row>
    <row r="25" spans="1:10" ht="82.5" x14ac:dyDescent="0.3">
      <c r="A25" s="15">
        <v>3</v>
      </c>
      <c r="B25" s="18" t="s">
        <v>31</v>
      </c>
      <c r="C25" s="19"/>
      <c r="D25" s="19">
        <v>1</v>
      </c>
      <c r="E25" s="20">
        <v>4090000</v>
      </c>
      <c r="F25" s="20">
        <v>4453027</v>
      </c>
      <c r="G25" s="3">
        <f>AVERAGE(E25:F25)</f>
        <v>4271513.5</v>
      </c>
      <c r="H25" s="13">
        <f>+ROUND((G25*D25), 0)</f>
        <v>4271514</v>
      </c>
      <c r="I25" s="24"/>
      <c r="J25" s="25"/>
    </row>
    <row r="26" spans="1:10" ht="313.5" x14ac:dyDescent="0.3">
      <c r="A26" s="22">
        <v>4</v>
      </c>
      <c r="B26" s="21" t="s">
        <v>32</v>
      </c>
      <c r="C26" s="19"/>
      <c r="D26" s="19">
        <v>1</v>
      </c>
      <c r="E26" s="20">
        <v>13000000</v>
      </c>
      <c r="F26" s="20">
        <v>16977312</v>
      </c>
      <c r="G26" s="3">
        <f>AVERAGE(E26:F26)</f>
        <v>14988656</v>
      </c>
      <c r="H26" s="13">
        <f>+ROUND((G26*D26), 0)</f>
        <v>14988656</v>
      </c>
      <c r="I26" s="24"/>
      <c r="J26" s="25"/>
    </row>
    <row r="27" spans="1:10" ht="33" x14ac:dyDescent="0.3">
      <c r="A27" s="22">
        <v>5</v>
      </c>
      <c r="B27" s="21" t="s">
        <v>33</v>
      </c>
      <c r="C27" s="16"/>
      <c r="D27" s="16">
        <v>1</v>
      </c>
      <c r="E27" s="3">
        <v>3220000</v>
      </c>
      <c r="F27" s="3"/>
      <c r="G27" s="3">
        <f>AVERAGE(E27:F27)</f>
        <v>3220000</v>
      </c>
      <c r="H27" s="3">
        <f>+ROUND((G27*D27), 0)</f>
        <v>3220000</v>
      </c>
      <c r="I27" s="24"/>
    </row>
    <row r="28" spans="1:10" ht="16.5" customHeight="1" x14ac:dyDescent="0.3">
      <c r="A28" s="26" t="s">
        <v>23</v>
      </c>
      <c r="B28" s="27"/>
      <c r="C28" s="27"/>
      <c r="D28" s="27"/>
      <c r="E28" s="27"/>
      <c r="F28" s="27"/>
      <c r="G28" s="28"/>
      <c r="H28" s="23">
        <f>+ROUND((SUM(H23:H27)), 0)</f>
        <v>50027036</v>
      </c>
    </row>
    <row r="29" spans="1:10" ht="16.5" customHeight="1" x14ac:dyDescent="0.3">
      <c r="A29" s="26" t="s">
        <v>34</v>
      </c>
      <c r="B29" s="27"/>
      <c r="C29" s="27"/>
      <c r="D29" s="27"/>
      <c r="E29" s="27"/>
      <c r="F29" s="27"/>
      <c r="G29" s="28"/>
      <c r="H29" s="13">
        <f>+ROUND((H28*19%), 0)</f>
        <v>9505137</v>
      </c>
    </row>
    <row r="30" spans="1:10" ht="16.5" customHeight="1" thickBot="1" x14ac:dyDescent="0.35">
      <c r="A30" s="90" t="s">
        <v>21</v>
      </c>
      <c r="B30" s="91"/>
      <c r="C30" s="91"/>
      <c r="D30" s="91"/>
      <c r="E30" s="91"/>
      <c r="F30" s="91"/>
      <c r="G30" s="92"/>
      <c r="H30" s="14">
        <f>+ROUND(SUM(H28:H29), 0)</f>
        <v>59532173</v>
      </c>
    </row>
    <row r="33" spans="1:13" ht="20.25" x14ac:dyDescent="0.3">
      <c r="A33" s="83" t="s">
        <v>22</v>
      </c>
      <c r="B33" s="83"/>
      <c r="C33" s="83"/>
      <c r="D33" s="83"/>
      <c r="E33" s="83"/>
      <c r="F33" s="83"/>
      <c r="G33" s="83"/>
      <c r="H33" s="83"/>
    </row>
    <row r="38" spans="1:13" ht="17.25" thickBot="1" x14ac:dyDescent="0.35">
      <c r="M38" s="14"/>
    </row>
  </sheetData>
  <mergeCells count="37">
    <mergeCell ref="D12:H12"/>
    <mergeCell ref="A33:H33"/>
    <mergeCell ref="C21:C22"/>
    <mergeCell ref="A21:A22"/>
    <mergeCell ref="B21:B22"/>
    <mergeCell ref="D21:D22"/>
    <mergeCell ref="H21:H22"/>
    <mergeCell ref="A29:G29"/>
    <mergeCell ref="A30:G30"/>
    <mergeCell ref="A14:C14"/>
    <mergeCell ref="A15:C15"/>
    <mergeCell ref="A16:C16"/>
    <mergeCell ref="A17:C17"/>
    <mergeCell ref="D14:H14"/>
    <mergeCell ref="D15:H15"/>
    <mergeCell ref="D16:H16"/>
    <mergeCell ref="A1:B3"/>
    <mergeCell ref="D5:H6"/>
    <mergeCell ref="C1:F3"/>
    <mergeCell ref="A5:C6"/>
    <mergeCell ref="A8:C8"/>
    <mergeCell ref="A28:G28"/>
    <mergeCell ref="A7:H7"/>
    <mergeCell ref="A13:H13"/>
    <mergeCell ref="A19:H19"/>
    <mergeCell ref="A4:H4"/>
    <mergeCell ref="D8:H8"/>
    <mergeCell ref="D9:H9"/>
    <mergeCell ref="D10:H10"/>
    <mergeCell ref="D11:H11"/>
    <mergeCell ref="A9:C9"/>
    <mergeCell ref="A10:C10"/>
    <mergeCell ref="A11:C11"/>
    <mergeCell ref="D17:H17"/>
    <mergeCell ref="D18:H18"/>
    <mergeCell ref="A18:C18"/>
    <mergeCell ref="A12:C12"/>
  </mergeCells>
  <pageMargins left="0.7" right="0.7" top="0.75" bottom="0.75" header="0.3" footer="0.3"/>
  <pageSetup orientation="portrait" r:id="rId1"/>
  <ignoredErrors>
    <ignoredError sqref="G27" formulaRange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5F5E5DDEC9D84EA2AB8E2657FF5A58" ma:contentTypeVersion="14" ma:contentTypeDescription="Crear nuevo documento." ma:contentTypeScope="" ma:versionID="cbdfa9555841765801dda85abe345fa9">
  <xsd:schema xmlns:xsd="http://www.w3.org/2001/XMLSchema" xmlns:xs="http://www.w3.org/2001/XMLSchema" xmlns:p="http://schemas.microsoft.com/office/2006/metadata/properties" xmlns:ns2="894338d1-1da6-4514-8750-586f955762c1" xmlns:ns3="f8baa4fa-41f1-4952-9637-2a87914bd2d0" targetNamespace="http://schemas.microsoft.com/office/2006/metadata/properties" ma:root="true" ma:fieldsID="20b7aaf55ad122fabecfb88ec200d630" ns2:_="" ns3:_="">
    <xsd:import namespace="894338d1-1da6-4514-8750-586f955762c1"/>
    <xsd:import namespace="f8baa4fa-41f1-4952-9637-2a87914bd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338d1-1da6-4514-8750-586f955762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baa4fa-41f1-4952-9637-2a87914bd2d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d8ef8d5-e0e4-40dc-8cae-6e767ab37849}" ma:internalName="TaxCatchAll" ma:showField="CatchAllData" ma:web="f8baa4fa-41f1-4952-9637-2a87914bd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C290EA-0F0E-4CD5-AACF-60A0C043A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338d1-1da6-4514-8750-586f955762c1"/>
    <ds:schemaRef ds:uri="f8baa4fa-41f1-4952-9637-2a87914bd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838261-5E72-45A5-AEF6-B92E91B1B6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Daniela Gonzalez Jaramillo</cp:lastModifiedBy>
  <cp:revision/>
  <dcterms:created xsi:type="dcterms:W3CDTF">2023-09-27T15:10:58Z</dcterms:created>
  <dcterms:modified xsi:type="dcterms:W3CDTF">2024-07-25T17:01:06Z</dcterms:modified>
  <cp:category/>
  <cp:contentStatus/>
</cp:coreProperties>
</file>