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C:\Users\PERSONAL\Desktop\gobernacion\IP 01-2024\"/>
    </mc:Choice>
  </mc:AlternateContent>
  <xr:revisionPtr revIDLastSave="0" documentId="13_ncr:1_{CC24E0F6-6A81-46EE-8AAE-1256470927CD}" xr6:coauthVersionLast="36" xr6:coauthVersionMax="47" xr10:uidLastSave="{00000000-0000-0000-0000-000000000000}"/>
  <bookViews>
    <workbookView xWindow="0" yWindow="0" windowWidth="20490" windowHeight="7545" activeTab="1" xr2:uid="{66B72CE6-501D-4FDC-BD8B-317D3182E4B1}"/>
  </bookViews>
  <sheets>
    <sheet name="TRANSPORTE CORREGIDO" sheetId="2" r:id="rId1"/>
    <sheet name="Hoja1" sheetId="3"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3" i="2" l="1"/>
  <c r="T7" i="3" l="1"/>
  <c r="P7" i="3"/>
  <c r="U6" i="3"/>
  <c r="N6" i="3"/>
  <c r="M6" i="3"/>
  <c r="T6" i="3"/>
  <c r="U5" i="3"/>
  <c r="V5" i="3" s="1"/>
  <c r="N5" i="3"/>
  <c r="M5" i="3"/>
  <c r="U4" i="3"/>
  <c r="N4" i="3"/>
  <c r="M4" i="3"/>
  <c r="T4" i="3"/>
  <c r="U3" i="3"/>
  <c r="V3" i="3" s="1"/>
  <c r="T3" i="3"/>
  <c r="P3" i="3"/>
  <c r="N3" i="3"/>
  <c r="M3" i="3"/>
  <c r="O7" i="2"/>
  <c r="U7" i="2" s="1"/>
  <c r="V7" i="2" s="1"/>
  <c r="T7" i="2"/>
  <c r="R7" i="2"/>
  <c r="N6" i="2"/>
  <c r="M6" i="2"/>
  <c r="F6" i="2"/>
  <c r="R6" i="2" s="1"/>
  <c r="N5" i="2"/>
  <c r="M5" i="2"/>
  <c r="F5" i="2"/>
  <c r="T5" i="2" s="1"/>
  <c r="N4" i="2"/>
  <c r="M4" i="2"/>
  <c r="F4" i="2"/>
  <c r="T4" i="2" s="1"/>
  <c r="T3" i="2"/>
  <c r="R3" i="2"/>
  <c r="N3" i="2"/>
  <c r="M3" i="2"/>
  <c r="P6" i="3" l="1"/>
  <c r="V6" i="3"/>
  <c r="P5" i="3"/>
  <c r="U7" i="3"/>
  <c r="V7" i="3" s="1"/>
  <c r="V4" i="3"/>
  <c r="P4" i="3"/>
  <c r="T5" i="3"/>
  <c r="T8" i="3" s="1"/>
  <c r="P5" i="2"/>
  <c r="R5" i="2"/>
  <c r="P7" i="2"/>
  <c r="U3" i="2"/>
  <c r="V3" i="2" s="1"/>
  <c r="R8" i="2"/>
  <c r="U4" i="2"/>
  <c r="V4" i="2" s="1"/>
  <c r="P4" i="2"/>
  <c r="P6" i="2"/>
  <c r="U6" i="2"/>
  <c r="V6" i="2" s="1"/>
  <c r="U5" i="2"/>
  <c r="V5" i="2" s="1"/>
  <c r="T6" i="2"/>
  <c r="T8" i="2" s="1"/>
  <c r="R4" i="2"/>
  <c r="V8" i="3" l="1"/>
  <c r="V8" i="2"/>
  <c r="P8"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Olga Janneth Infante Ramirez</author>
  </authors>
  <commentList>
    <comment ref="D3" authorId="0" shapeId="0" xr:uid="{B5E9D814-014A-43F6-BC6C-78F625F07D9B}">
      <text>
        <r>
          <rPr>
            <b/>
            <sz val="9"/>
            <color indexed="81"/>
            <rFont val="Tahoma"/>
            <family val="2"/>
          </rPr>
          <t>Olga Janneth Infante Ramirez:</t>
        </r>
        <r>
          <rPr>
            <sz val="9"/>
            <color indexed="81"/>
            <rFont val="Tahoma"/>
            <family val="2"/>
          </rPr>
          <t xml:space="preserve">
PROPONER</t>
        </r>
      </text>
    </comment>
    <comment ref="D5" authorId="0" shapeId="0" xr:uid="{4B935AC1-4AB0-4FE4-A91A-54EB2F2C3951}">
      <text>
        <r>
          <rPr>
            <b/>
            <sz val="9"/>
            <color indexed="81"/>
            <rFont val="Tahoma"/>
            <family val="2"/>
          </rPr>
          <t>Olga Janneth Infante Ramirez:</t>
        </r>
        <r>
          <rPr>
            <sz val="9"/>
            <color indexed="81"/>
            <rFont val="Tahoma"/>
            <family val="2"/>
          </rPr>
          <t xml:space="preserve">
PROPONER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Olga Janneth Infante Ramirez</author>
  </authors>
  <commentList>
    <comment ref="D3" authorId="0" shapeId="0" xr:uid="{1C46F237-F44B-4C89-BD3E-B1AE5BBE5CBF}">
      <text>
        <r>
          <rPr>
            <b/>
            <sz val="9"/>
            <color indexed="81"/>
            <rFont val="Tahoma"/>
            <family val="2"/>
          </rPr>
          <t>Olga Janneth Infante Ramirez:</t>
        </r>
        <r>
          <rPr>
            <sz val="9"/>
            <color indexed="81"/>
            <rFont val="Tahoma"/>
            <family val="2"/>
          </rPr>
          <t xml:space="preserve">
PROPONER</t>
        </r>
      </text>
    </comment>
    <comment ref="D5" authorId="0" shapeId="0" xr:uid="{FD0C372B-2AC7-46C4-8B50-9F8015C09D43}">
      <text>
        <r>
          <rPr>
            <b/>
            <sz val="9"/>
            <color indexed="81"/>
            <rFont val="Tahoma"/>
            <family val="2"/>
          </rPr>
          <t>Olga Janneth Infante Ramirez:</t>
        </r>
        <r>
          <rPr>
            <sz val="9"/>
            <color indexed="81"/>
            <rFont val="Tahoma"/>
            <family val="2"/>
          </rPr>
          <t xml:space="preserve">
PROPONER
</t>
        </r>
      </text>
    </comment>
  </commentList>
</comments>
</file>

<file path=xl/sharedStrings.xml><?xml version="1.0" encoding="utf-8"?>
<sst xmlns="http://schemas.openxmlformats.org/spreadsheetml/2006/main" count="79" uniqueCount="31">
  <si>
    <t>CONTRATO DE PRESTACION DE SERVICIOS DE APOYO LOGISTICO PARA DESARROLLAR LAS  DIFERENTES ACTIVIDADES  AMBIENTALES PARA EL MANEJO ADECUADO DE LOS RECURSOS NATURALES DE LA SECRETARIA DEL AMBIENTE - DEPARTAMENTO DE CUNDINAMARCA</t>
  </si>
  <si>
    <t>VALOR TECHO UNITARIO CON IMPUESTOS</t>
  </si>
  <si>
    <t>NUMERO</t>
  </si>
  <si>
    <t>ÍTEM</t>
  </si>
  <si>
    <t>CÓDIGO UNSPSC</t>
  </si>
  <si>
    <t>ESPECIFICACIONES TÉCNICAS</t>
  </si>
  <si>
    <t xml:space="preserve">UNIDAD </t>
  </si>
  <si>
    <t xml:space="preserve">CANTIDAD A SOLICITAR </t>
  </si>
  <si>
    <t>EDUCACION</t>
  </si>
  <si>
    <t>CANTIDAD A SOLICITAR (PLANIFICACION)</t>
  </si>
  <si>
    <t>CANTIDAD A SOLICITAR (ECOSISTEMAS)</t>
  </si>
  <si>
    <t>RIO BOGOTA</t>
  </si>
  <si>
    <t>CANTIDAD A SOLICITAR (RECURSO HIDRICO)</t>
  </si>
  <si>
    <t>VALOR UNITARIO SIN IVA</t>
  </si>
  <si>
    <t>IVA (19%)</t>
  </si>
  <si>
    <t xml:space="preserve">CARGA TRIBUTARIA DEPTAL </t>
  </si>
  <si>
    <t>VALOR UNITARIO CON IMPUESTOS</t>
  </si>
  <si>
    <t>VALOR TOTAL</t>
  </si>
  <si>
    <t>DESAYUNO, REFRIGERIO Y ALMUERZO</t>
  </si>
  <si>
    <t>REFRIGERIO TIPO 1: JUGO DE CAJA DE 200 ML, PONQUÉ DE 60 GR, FRUTA DE TEMPORADA</t>
  </si>
  <si>
    <t>REFRIGERIO TIPO 2: SÁNDWICH DE JAMÓN, QUESO, VEGETALES, EN PAN ARTESANAL DORADO, JUGO NATURAL DE 9 OZ, FRUTA</t>
  </si>
  <si>
    <t>TRANSPORTE</t>
  </si>
  <si>
    <t>HORAS</t>
  </si>
  <si>
    <r>
      <rPr>
        <b/>
        <sz val="8"/>
        <color theme="1"/>
        <rFont val="Arial"/>
        <family val="2"/>
      </rPr>
      <t>ALMUERZO:ENTRADA:</t>
    </r>
    <r>
      <rPr>
        <sz val="8"/>
        <color theme="1"/>
        <rFont val="Arial"/>
        <family val="2"/>
      </rPr>
      <t xml:space="preserve"> sopa o crema o consomé; Mínimo 240 CC o porción de fruta, mínimo 50 gr
</t>
    </r>
    <r>
      <rPr>
        <b/>
        <sz val="8"/>
        <color theme="1"/>
        <rFont val="Arial"/>
        <family val="2"/>
      </rPr>
      <t>PROTEINA:</t>
    </r>
    <r>
      <rPr>
        <sz val="8"/>
        <color theme="1"/>
        <rFont val="Arial"/>
        <family val="2"/>
      </rPr>
      <t xml:space="preserve"> pechuga de pollo o carne de res ó cerdo o pescado; Mínimo 200 Gr. </t>
    </r>
    <r>
      <rPr>
        <b/>
        <sz val="8"/>
        <color theme="1"/>
        <rFont val="Arial"/>
        <family val="2"/>
      </rPr>
      <t>CARBOHIDRATO: 2</t>
    </r>
    <r>
      <rPr>
        <sz val="8"/>
        <color theme="1"/>
        <rFont val="Arial"/>
        <family val="2"/>
      </rPr>
      <t xml:space="preserve">
porciones :Papa o tubérculos o plátano o torta de harina o arroz o espaguetis o lasagna o granos entre otros; Cantidad entre 70 y 150 gr. </t>
    </r>
    <r>
      <rPr>
        <b/>
        <sz val="8"/>
        <color theme="1"/>
        <rFont val="Arial"/>
        <family val="2"/>
      </rPr>
      <t>GUARNICIÓN</t>
    </r>
    <r>
      <rPr>
        <sz val="8"/>
        <color theme="1"/>
        <rFont val="Arial"/>
        <family val="2"/>
      </rPr>
      <t xml:space="preserve">: verduras o legumbres o ensaladas fresca;
Cantidad entre 30gr y 50gr. </t>
    </r>
    <r>
      <rPr>
        <b/>
        <sz val="8"/>
        <color theme="1"/>
        <rFont val="Arial"/>
        <family val="2"/>
      </rPr>
      <t>BEBIDA</t>
    </r>
    <r>
      <rPr>
        <sz val="8"/>
        <color theme="1"/>
        <rFont val="Arial"/>
        <family val="2"/>
      </rPr>
      <t>: jugo natural de
frutas en agua o leche, con opción sin azúcar o bajo en azúcar o sorbetes o malteadas o gaseosa light o normal o agua.; Mínimo 12 onzas.POSTRE: De frutas o gelatinas o flanes o bocadillos; Cantidad entre 30 a 40 gr. Servido a la mesa o tipo buffet o empacado para llevar</t>
    </r>
  </si>
  <si>
    <r>
      <rPr>
        <b/>
        <sz val="8"/>
        <color theme="1"/>
        <rFont val="Arial"/>
        <family val="2"/>
      </rPr>
      <t>DESAYUNO                                                                       
BEBIDA</t>
    </r>
    <r>
      <rPr>
        <sz val="8"/>
        <color theme="1"/>
        <rFont val="Arial"/>
        <family val="2"/>
      </rPr>
      <t xml:space="preserve">: caliente: café, chocolate, té en agua o en
leche; mínimo 6 onzas; y yogurt o jugo natural de frutas,
mínimo 10 onzas. </t>
    </r>
    <r>
      <rPr>
        <b/>
        <sz val="8"/>
        <color theme="1"/>
        <rFont val="Arial"/>
        <family val="2"/>
      </rPr>
      <t>CARBOHIDRATO</t>
    </r>
    <r>
      <rPr>
        <sz val="8"/>
        <color theme="1"/>
        <rFont val="Arial"/>
        <family val="2"/>
      </rPr>
      <t xml:space="preserve">: galletas, pasteles o panes en harina común o integral; mínimo 150 gr.
</t>
    </r>
    <r>
      <rPr>
        <b/>
        <sz val="8"/>
        <color theme="1"/>
        <rFont val="Arial"/>
        <family val="2"/>
      </rPr>
      <t>PROTEÍNA:</t>
    </r>
    <r>
      <rPr>
        <sz val="8"/>
        <color theme="1"/>
        <rFont val="Arial"/>
        <family val="2"/>
      </rPr>
      <t xml:space="preserve"> Huevos revueltos o salchichas o jamón;
mínimo 150 gr en crudo.</t>
    </r>
    <r>
      <rPr>
        <b/>
        <sz val="8"/>
        <color theme="1"/>
        <rFont val="Arial"/>
        <family val="2"/>
      </rPr>
      <t xml:space="preserve"> FRUTA:</t>
    </r>
    <r>
      <rPr>
        <sz val="8"/>
        <color theme="1"/>
        <rFont val="Arial"/>
        <family val="2"/>
      </rPr>
      <t xml:space="preserve"> tres porciones de
diferentes frutas de temporada; mínimo 50 gr. cada porción.
Servido a la mesa o tipo buffet o empacado para llevar</t>
    </r>
  </si>
  <si>
    <t>COTIZACIÓN 1
BIOINGENIERIA Y SUMINISTROS</t>
  </si>
  <si>
    <t>COTIZACIÓN 2
B2 NETWORKS S.A.S.</t>
  </si>
  <si>
    <t>COTIZACIÓN 3
C.A. LOGISTICA Y SUMINISTROS S.A.S.</t>
  </si>
  <si>
    <t>valor transporte  a monto agotable  $ 38.729.280</t>
  </si>
  <si>
    <t xml:space="preserve">Servicio de transporte en vehiculo tipo camioneta doble cabina 4X4 o campero  modelo 2021 den adelante el cual  se contrata por monto agotable , en caso de requerirse se cancelara un valor adicional por la hora extra por la suma de  $ 40.000    	                                                                                                                           Vehículo con capacidad para 5 pasajeros incluido el conductor.
Servicio 12 horas de lunes a sábado, con disponibilidad los domingos y festivos.
Capacidad de carga de mínimo una tonelada.	Cada vehículo deberá contar con toda la señalización de seguridad 
Con cinturones de seguridad para todos los pasajeros.
Contar con equipo de primeros auxilios básico y botiquín básico.
Los vehículos deben contar con equipo de carretera y primeros auxilios
Los vehículos deben contar con todos los documentos de movilización al día (seguro obligatorio, seguro contra terceros, revisión técnico mecánica y licencia de conducción)
Los vehículos deben estar en buen estado de mantenimiento mecánico que garantice la seguridad de los usuarios del Programa.
Los vehículos destinados a la prestación del servicio, deberán cumplir con las condiciones técnico mecánicas y con las especificaciones de tipología vehicular requeridas y homologadas por el Ministerio de Transporte para la prestación de este servicio.
Deben contar con el equipo reglamentario para sortear imprevistos durante los recorridos
Deben presentar condiciones óptimas de aseo tanto al interior como el exterior.
En caso de inconvenientes con el vehículo asignado, el contratista deberá enviar un vehículo oportunamente que lo sustituya de la misma capacidad cumpliendo con las condiciones técnico-mecánicas y de documentación legal al día, de acuerdo con el nivel   valor servicio 12horas $ 500.000 </t>
  </si>
  <si>
    <t>VALOR  UNITARIO PROPUESTO UNITARIO CON IMPUESTOS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</si>
</sst>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40A]\ #,##0.00"/>
    <numFmt numFmtId="165" formatCode="[$$-240A]\ #,##0"/>
  </numFmts>
  <fonts count="8" x14ac:knownFonts="1">
    <font>
      <sz val="11"/>
      <color theme="1"/>
      <name val="Calibri"/>
      <family val="2"/>
      <scheme val="minor"/>
    </font>
    <font>
      <b/>
      <sz val="9"/>
      <color indexed="81"/>
      <name val="Tahoma"/>
      <family val="2"/>
    </font>
    <font>
      <sz val="9"/>
      <color indexed="81"/>
      <name val="Tahoma"/>
      <family val="2"/>
    </font>
    <font>
      <b/>
      <sz val="8"/>
      <color rgb="FF000000"/>
      <name val="Arial"/>
      <family val="2"/>
    </font>
    <font>
      <sz val="8"/>
      <color theme="1"/>
      <name val="Arial"/>
      <family val="2"/>
    </font>
    <font>
      <b/>
      <sz val="8"/>
      <color theme="1"/>
      <name val="Arial"/>
      <family val="2"/>
    </font>
    <font>
      <sz val="8"/>
      <color rgb="FFFF0000"/>
      <name val="Arial"/>
      <family val="2"/>
    </font>
    <font>
      <b/>
      <sz val="8"/>
      <color rgb="FF92D050"/>
      <name val="Arial"/>
      <family val="2"/>
    </font>
  </fonts>
  <fills count="12">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rgb="FFFFFF00"/>
        <bgColor indexed="64"/>
      </patternFill>
    </fill>
    <fill>
      <patternFill patternType="solid">
        <fgColor rgb="FF92D050"/>
        <bgColor indexed="64"/>
      </patternFill>
    </fill>
    <fill>
      <patternFill patternType="solid">
        <fgColor rgb="FF00B0F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2" tint="-0.499984740745262"/>
        <bgColor indexed="64"/>
      </patternFill>
    </fill>
  </fills>
  <borders count="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52">
    <xf numFmtId="0" fontId="0" fillId="0" borderId="0" xfId="0"/>
    <xf numFmtId="0" fontId="3" fillId="0" borderId="0" xfId="0" applyFont="1" applyAlignment="1">
      <alignment horizontal="center" vertical="center" wrapText="1"/>
    </xf>
    <xf numFmtId="164" fontId="4" fillId="0" borderId="0" xfId="0" applyNumberFormat="1" applyFont="1" applyAlignment="1">
      <alignment vertical="center"/>
    </xf>
    <xf numFmtId="0" fontId="3" fillId="0" borderId="4" xfId="0" applyFont="1" applyBorder="1" applyAlignment="1">
      <alignment vertical="center" wrapText="1"/>
    </xf>
    <xf numFmtId="0" fontId="4" fillId="0" borderId="0" xfId="0" applyFont="1" applyAlignment="1">
      <alignment vertical="center"/>
    </xf>
    <xf numFmtId="0" fontId="3" fillId="0" borderId="6" xfId="0" applyFont="1" applyBorder="1" applyAlignment="1">
      <alignment horizontal="center" vertical="center" wrapText="1"/>
    </xf>
    <xf numFmtId="0" fontId="3" fillId="6" borderId="6" xfId="0" applyFont="1" applyFill="1" applyBorder="1" applyAlignment="1">
      <alignment horizontal="center" vertical="center" wrapText="1"/>
    </xf>
    <xf numFmtId="0" fontId="3" fillId="7" borderId="6" xfId="0" applyFont="1" applyFill="1" applyBorder="1" applyAlignment="1">
      <alignment horizontal="center" vertical="center" wrapText="1"/>
    </xf>
    <xf numFmtId="0" fontId="3" fillId="8" borderId="6" xfId="0" applyFont="1" applyFill="1" applyBorder="1" applyAlignment="1">
      <alignment horizontal="center" vertical="center" wrapText="1"/>
    </xf>
    <xf numFmtId="0" fontId="3" fillId="9" borderId="6" xfId="0" applyFont="1" applyFill="1" applyBorder="1" applyAlignment="1">
      <alignment horizontal="center" vertical="center" wrapText="1"/>
    </xf>
    <xf numFmtId="164" fontId="3" fillId="0" borderId="6" xfId="0" applyNumberFormat="1" applyFont="1" applyBorder="1" applyAlignment="1">
      <alignment horizontal="center" vertical="center" wrapText="1"/>
    </xf>
    <xf numFmtId="164" fontId="3" fillId="3" borderId="5" xfId="0" applyNumberFormat="1" applyFont="1" applyFill="1" applyBorder="1" applyAlignment="1">
      <alignment horizontal="center" vertical="center" wrapText="1"/>
    </xf>
    <xf numFmtId="164" fontId="3" fillId="4" borderId="5" xfId="0" applyNumberFormat="1" applyFont="1" applyFill="1" applyBorder="1" applyAlignment="1">
      <alignment horizontal="center" vertical="center" wrapText="1"/>
    </xf>
    <xf numFmtId="164" fontId="3" fillId="5" borderId="5" xfId="0" applyNumberFormat="1" applyFont="1" applyFill="1" applyBorder="1" applyAlignment="1">
      <alignment horizontal="center" vertical="center" wrapText="1"/>
    </xf>
    <xf numFmtId="0" fontId="4" fillId="0" borderId="5" xfId="0" applyFont="1" applyBorder="1" applyAlignment="1">
      <alignment vertical="center" wrapText="1"/>
    </xf>
    <xf numFmtId="0" fontId="4" fillId="0" borderId="5" xfId="0" applyFont="1" applyBorder="1" applyAlignment="1">
      <alignment horizontal="center" vertical="center"/>
    </xf>
    <xf numFmtId="0" fontId="5" fillId="10" borderId="5" xfId="0" applyFont="1" applyFill="1" applyBorder="1" applyAlignment="1">
      <alignment horizontal="center" vertical="center"/>
    </xf>
    <xf numFmtId="164" fontId="4" fillId="0" borderId="5" xfId="0" applyNumberFormat="1" applyFont="1" applyBorder="1" applyAlignment="1">
      <alignment vertical="center"/>
    </xf>
    <xf numFmtId="164" fontId="4" fillId="3" borderId="5" xfId="0" applyNumberFormat="1" applyFont="1" applyFill="1" applyBorder="1" applyAlignment="1">
      <alignment vertical="center"/>
    </xf>
    <xf numFmtId="164" fontId="4" fillId="4" borderId="5" xfId="0" applyNumberFormat="1" applyFont="1" applyFill="1" applyBorder="1" applyAlignment="1">
      <alignment vertical="center"/>
    </xf>
    <xf numFmtId="164" fontId="4" fillId="5" borderId="5" xfId="0" applyNumberFormat="1" applyFont="1" applyFill="1" applyBorder="1" applyAlignment="1">
      <alignment vertical="center"/>
    </xf>
    <xf numFmtId="165" fontId="4" fillId="5" borderId="5" xfId="0" applyNumberFormat="1" applyFont="1" applyFill="1" applyBorder="1" applyAlignment="1">
      <alignment vertical="center"/>
    </xf>
    <xf numFmtId="0" fontId="6" fillId="0" borderId="5" xfId="0" applyFont="1" applyBorder="1" applyAlignment="1">
      <alignment horizontal="center" vertical="center"/>
    </xf>
    <xf numFmtId="0" fontId="4" fillId="0" borderId="5" xfId="0" applyFont="1" applyBorder="1" applyAlignment="1">
      <alignment horizontal="center" vertical="center" wrapText="1"/>
    </xf>
    <xf numFmtId="164" fontId="5" fillId="0" borderId="5" xfId="0" applyNumberFormat="1" applyFont="1" applyBorder="1" applyAlignment="1">
      <alignment vertical="center" wrapText="1"/>
    </xf>
    <xf numFmtId="164" fontId="4" fillId="2" borderId="5" xfId="0" applyNumberFormat="1" applyFont="1" applyFill="1" applyBorder="1" applyAlignment="1">
      <alignment vertical="center"/>
    </xf>
    <xf numFmtId="0" fontId="4" fillId="0" borderId="0" xfId="0" applyFont="1" applyAlignment="1">
      <alignment vertical="center" wrapText="1"/>
    </xf>
    <xf numFmtId="164" fontId="3" fillId="0" borderId="7" xfId="0" applyNumberFormat="1" applyFont="1" applyBorder="1" applyAlignment="1">
      <alignment horizontal="center" vertical="center" wrapText="1"/>
    </xf>
    <xf numFmtId="164" fontId="4" fillId="0" borderId="1" xfId="0" applyNumberFormat="1" applyFont="1" applyBorder="1" applyAlignment="1">
      <alignment vertical="center"/>
    </xf>
    <xf numFmtId="164" fontId="3" fillId="2" borderId="5" xfId="0" applyNumberFormat="1" applyFont="1" applyFill="1" applyBorder="1" applyAlignment="1">
      <alignment horizontal="center" vertical="center" wrapText="1"/>
    </xf>
    <xf numFmtId="164" fontId="5" fillId="0" borderId="5" xfId="0" applyNumberFormat="1" applyFont="1" applyBorder="1" applyAlignment="1">
      <alignment vertical="center"/>
    </xf>
    <xf numFmtId="0" fontId="5" fillId="0" borderId="5" xfId="0" applyFont="1" applyBorder="1" applyAlignment="1">
      <alignment vertical="center"/>
    </xf>
    <xf numFmtId="164" fontId="3" fillId="0" borderId="5" xfId="0" applyNumberFormat="1" applyFont="1" applyFill="1" applyBorder="1" applyAlignment="1">
      <alignment horizontal="center" vertical="center" wrapText="1"/>
    </xf>
    <xf numFmtId="164" fontId="4" fillId="0" borderId="5" xfId="0" applyNumberFormat="1" applyFont="1" applyFill="1" applyBorder="1" applyAlignment="1">
      <alignment vertical="center"/>
    </xf>
    <xf numFmtId="164" fontId="3" fillId="7" borderId="6" xfId="0" applyNumberFormat="1" applyFont="1" applyFill="1" applyBorder="1" applyAlignment="1">
      <alignment horizontal="center" vertical="center" wrapText="1"/>
    </xf>
    <xf numFmtId="164" fontId="3" fillId="7" borderId="7" xfId="0" applyNumberFormat="1" applyFont="1" applyFill="1" applyBorder="1" applyAlignment="1">
      <alignment horizontal="center" vertical="center" wrapText="1"/>
    </xf>
    <xf numFmtId="164" fontId="3" fillId="7" borderId="5" xfId="0" applyNumberFormat="1"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5" xfId="0" applyFont="1" applyFill="1" applyBorder="1" applyAlignment="1">
      <alignment horizontal="center" vertical="center"/>
    </xf>
    <xf numFmtId="0" fontId="5" fillId="4" borderId="5"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5" borderId="5" xfId="0" applyFont="1" applyFill="1" applyBorder="1" applyAlignment="1">
      <alignment horizontal="center" vertical="center" wrapText="1"/>
    </xf>
    <xf numFmtId="0" fontId="5" fillId="5" borderId="5" xfId="0" applyFont="1" applyFill="1" applyBorder="1" applyAlignment="1">
      <alignment horizontal="center" vertical="center"/>
    </xf>
    <xf numFmtId="0" fontId="6" fillId="0" borderId="5" xfId="0" applyFont="1" applyBorder="1" applyAlignment="1">
      <alignment horizontal="center" vertical="center"/>
    </xf>
    <xf numFmtId="0" fontId="4" fillId="0" borderId="5" xfId="0" applyFont="1" applyBorder="1" applyAlignment="1">
      <alignment horizontal="center" vertical="center" wrapText="1"/>
    </xf>
    <xf numFmtId="0" fontId="4" fillId="0" borderId="5"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2" borderId="5" xfId="0" applyFont="1" applyFill="1" applyBorder="1" applyAlignment="1">
      <alignment horizontal="center" vertical="center" wrapText="1"/>
    </xf>
    <xf numFmtId="0" fontId="7" fillId="11" borderId="5" xfId="0" applyFont="1" applyFill="1" applyBorder="1" applyAlignment="1">
      <alignment horizontal="center" vertical="center" wrapText="1"/>
    </xf>
    <xf numFmtId="0" fontId="7" fillId="11" borderId="5"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F61ADC-C8A3-48E4-87F1-619F746FC430}">
  <dimension ref="A1:X8"/>
  <sheetViews>
    <sheetView topLeftCell="F1" zoomScale="93" zoomScaleNormal="93" workbookViewId="0">
      <selection activeCell="P3" sqref="P3"/>
    </sheetView>
  </sheetViews>
  <sheetFormatPr baseColWidth="10" defaultColWidth="11.5703125" defaultRowHeight="11.25" x14ac:dyDescent="0.25"/>
  <cols>
    <col min="1" max="1" width="6.140625" style="4" customWidth="1"/>
    <col min="2" max="2" width="12.5703125" style="26" customWidth="1"/>
    <col min="3" max="3" width="7.5703125" style="4" customWidth="1"/>
    <col min="4" max="4" width="61.28515625" style="4" customWidth="1"/>
    <col min="5" max="5" width="8.7109375" style="4" customWidth="1"/>
    <col min="6" max="7" width="10.42578125" style="4" customWidth="1"/>
    <col min="8" max="8" width="13" style="4" customWidth="1"/>
    <col min="9" max="10" width="12.28515625" style="4" customWidth="1"/>
    <col min="11" max="11" width="9.42578125" style="4" customWidth="1"/>
    <col min="12" max="12" width="10" style="2" customWidth="1"/>
    <col min="13" max="13" width="17.140625" style="2" customWidth="1"/>
    <col min="14" max="14" width="12" style="2" customWidth="1"/>
    <col min="15" max="15" width="13.28515625" style="2" customWidth="1"/>
    <col min="16" max="16" width="19.85546875" style="2" customWidth="1"/>
    <col min="17" max="17" width="12.42578125" style="4" customWidth="1"/>
    <col min="18" max="18" width="14.28515625" style="4" customWidth="1"/>
    <col min="19" max="19" width="12.42578125" style="4" customWidth="1"/>
    <col min="20" max="20" width="13.140625" style="4" customWidth="1"/>
    <col min="21" max="21" width="12.28515625" style="2" customWidth="1"/>
    <col min="22" max="22" width="12.85546875" style="4" customWidth="1"/>
    <col min="23" max="16384" width="11.5703125" style="4"/>
  </cols>
  <sheetData>
    <row r="1" spans="1:24" ht="50.25" customHeight="1" x14ac:dyDescent="0.25">
      <c r="A1" s="46" t="s">
        <v>0</v>
      </c>
      <c r="B1" s="47"/>
      <c r="C1" s="47"/>
      <c r="D1" s="47"/>
      <c r="E1" s="47"/>
      <c r="F1" s="48"/>
      <c r="G1" s="1"/>
      <c r="H1" s="1"/>
      <c r="I1" s="1"/>
      <c r="J1" s="1"/>
      <c r="K1" s="1"/>
      <c r="M1" s="3"/>
      <c r="N1" s="3"/>
      <c r="O1" s="49" t="s">
        <v>1</v>
      </c>
      <c r="P1" s="49"/>
      <c r="Q1" s="37" t="s">
        <v>25</v>
      </c>
      <c r="R1" s="38"/>
      <c r="S1" s="39" t="s">
        <v>26</v>
      </c>
      <c r="T1" s="40"/>
      <c r="U1" s="41" t="s">
        <v>27</v>
      </c>
      <c r="V1" s="42"/>
    </row>
    <row r="2" spans="1:24" ht="56.25" x14ac:dyDescent="0.25">
      <c r="A2" s="5" t="s">
        <v>2</v>
      </c>
      <c r="B2" s="5" t="s">
        <v>3</v>
      </c>
      <c r="C2" s="5" t="s">
        <v>4</v>
      </c>
      <c r="D2" s="5" t="s">
        <v>5</v>
      </c>
      <c r="E2" s="5" t="s">
        <v>6</v>
      </c>
      <c r="F2" s="5" t="s">
        <v>7</v>
      </c>
      <c r="G2" s="6" t="s">
        <v>8</v>
      </c>
      <c r="H2" s="7" t="s">
        <v>9</v>
      </c>
      <c r="I2" s="8" t="s">
        <v>10</v>
      </c>
      <c r="J2" s="8" t="s">
        <v>11</v>
      </c>
      <c r="K2" s="9" t="s">
        <v>12</v>
      </c>
      <c r="L2" s="10" t="s">
        <v>13</v>
      </c>
      <c r="M2" s="10" t="s">
        <v>14</v>
      </c>
      <c r="N2" s="27" t="s">
        <v>15</v>
      </c>
      <c r="O2" s="29" t="s">
        <v>16</v>
      </c>
      <c r="P2" s="29" t="s">
        <v>17</v>
      </c>
      <c r="Q2" s="11" t="s">
        <v>16</v>
      </c>
      <c r="R2" s="11" t="s">
        <v>17</v>
      </c>
      <c r="S2" s="12" t="s">
        <v>16</v>
      </c>
      <c r="T2" s="12" t="s">
        <v>17</v>
      </c>
      <c r="U2" s="13" t="s">
        <v>16</v>
      </c>
      <c r="V2" s="13" t="s">
        <v>17</v>
      </c>
    </row>
    <row r="3" spans="1:24" ht="118.5" customHeight="1" x14ac:dyDescent="0.25">
      <c r="A3" s="43">
        <v>37</v>
      </c>
      <c r="B3" s="44" t="s">
        <v>18</v>
      </c>
      <c r="C3" s="45">
        <v>50192701</v>
      </c>
      <c r="D3" s="14" t="s">
        <v>24</v>
      </c>
      <c r="E3" s="15" t="s">
        <v>6</v>
      </c>
      <c r="F3" s="15">
        <v>60</v>
      </c>
      <c r="G3" s="16">
        <v>0</v>
      </c>
      <c r="H3" s="16">
        <v>60</v>
      </c>
      <c r="I3" s="16"/>
      <c r="J3" s="16"/>
      <c r="K3" s="16">
        <v>0</v>
      </c>
      <c r="L3" s="17">
        <v>19600</v>
      </c>
      <c r="M3" s="17">
        <f t="shared" ref="M3:M6" si="0">+L3*19%</f>
        <v>3724</v>
      </c>
      <c r="N3" s="28">
        <f t="shared" ref="N3:N6" si="1">+L3*11.8%</f>
        <v>2312.8000000000002</v>
      </c>
      <c r="O3" s="25">
        <v>25637</v>
      </c>
      <c r="P3" s="25">
        <f>+O3*F3</f>
        <v>1538220</v>
      </c>
      <c r="Q3" s="18">
        <v>28000</v>
      </c>
      <c r="R3" s="18">
        <f>+Q3*F3</f>
        <v>1680000</v>
      </c>
      <c r="S3" s="19">
        <v>24800</v>
      </c>
      <c r="T3" s="19">
        <f>+S3*F3</f>
        <v>1488000</v>
      </c>
      <c r="U3" s="20">
        <f>+(O3*3)-Q3-S3</f>
        <v>24111</v>
      </c>
      <c r="V3" s="21">
        <f>+U3*F3</f>
        <v>1446660</v>
      </c>
      <c r="X3" s="2"/>
    </row>
    <row r="4" spans="1:24" ht="24" customHeight="1" x14ac:dyDescent="0.25">
      <c r="A4" s="43"/>
      <c r="B4" s="44"/>
      <c r="C4" s="45"/>
      <c r="D4" s="14" t="s">
        <v>19</v>
      </c>
      <c r="E4" s="15" t="s">
        <v>6</v>
      </c>
      <c r="F4" s="15">
        <f>SUM(G4:K4)</f>
        <v>5610</v>
      </c>
      <c r="G4" s="16">
        <v>3000</v>
      </c>
      <c r="H4" s="16"/>
      <c r="I4" s="16">
        <v>1500</v>
      </c>
      <c r="J4" s="16">
        <v>110</v>
      </c>
      <c r="K4" s="16">
        <v>1000</v>
      </c>
      <c r="L4" s="17">
        <v>6000</v>
      </c>
      <c r="M4" s="17">
        <f t="shared" si="0"/>
        <v>1140</v>
      </c>
      <c r="N4" s="28">
        <f t="shared" si="1"/>
        <v>708</v>
      </c>
      <c r="O4" s="25">
        <v>7848</v>
      </c>
      <c r="P4" s="25">
        <f t="shared" ref="P4:P6" si="2">+O4*F4</f>
        <v>44027280</v>
      </c>
      <c r="Q4" s="18">
        <v>7500</v>
      </c>
      <c r="R4" s="18">
        <f t="shared" ref="R4:R7" si="3">+Q4*F4</f>
        <v>42075000</v>
      </c>
      <c r="S4" s="19">
        <v>8000</v>
      </c>
      <c r="T4" s="19">
        <f t="shared" ref="T4:T7" si="4">+S4*F4</f>
        <v>44880000</v>
      </c>
      <c r="U4" s="20">
        <f t="shared" ref="U4:U7" si="5">+(O4*3)-Q4-S4</f>
        <v>8044</v>
      </c>
      <c r="V4" s="21">
        <f t="shared" ref="V4:V7" si="6">+U4*F4</f>
        <v>45126840</v>
      </c>
      <c r="X4" s="2"/>
    </row>
    <row r="5" spans="1:24" ht="27" customHeight="1" x14ac:dyDescent="0.25">
      <c r="A5" s="43"/>
      <c r="B5" s="44"/>
      <c r="C5" s="45"/>
      <c r="D5" s="14" t="s">
        <v>20</v>
      </c>
      <c r="E5" s="15" t="s">
        <v>6</v>
      </c>
      <c r="F5" s="15">
        <f t="shared" ref="F5:F6" si="7">SUM(G5:K5)</f>
        <v>2090</v>
      </c>
      <c r="G5" s="16">
        <v>200</v>
      </c>
      <c r="H5" s="15">
        <v>620</v>
      </c>
      <c r="I5" s="15">
        <v>200</v>
      </c>
      <c r="J5" s="15">
        <v>70</v>
      </c>
      <c r="K5" s="15">
        <v>1000</v>
      </c>
      <c r="L5" s="17">
        <v>13500</v>
      </c>
      <c r="M5" s="17">
        <f t="shared" si="0"/>
        <v>2565</v>
      </c>
      <c r="N5" s="28">
        <f t="shared" si="1"/>
        <v>1593</v>
      </c>
      <c r="O5" s="25">
        <v>17658</v>
      </c>
      <c r="P5" s="25">
        <f t="shared" si="2"/>
        <v>36905220</v>
      </c>
      <c r="Q5" s="18">
        <v>16800</v>
      </c>
      <c r="R5" s="18">
        <f t="shared" si="3"/>
        <v>35112000</v>
      </c>
      <c r="S5" s="19">
        <v>18000</v>
      </c>
      <c r="T5" s="19">
        <f t="shared" si="4"/>
        <v>37620000</v>
      </c>
      <c r="U5" s="20">
        <f t="shared" si="5"/>
        <v>18174</v>
      </c>
      <c r="V5" s="21">
        <f t="shared" si="6"/>
        <v>37983660</v>
      </c>
      <c r="X5" s="2"/>
    </row>
    <row r="6" spans="1:24" ht="148.5" customHeight="1" x14ac:dyDescent="0.25">
      <c r="A6" s="43"/>
      <c r="B6" s="44"/>
      <c r="C6" s="45"/>
      <c r="D6" s="14" t="s">
        <v>23</v>
      </c>
      <c r="E6" s="15" t="s">
        <v>6</v>
      </c>
      <c r="F6" s="15">
        <f t="shared" si="7"/>
        <v>220</v>
      </c>
      <c r="G6" s="16"/>
      <c r="H6" s="15"/>
      <c r="I6" s="15"/>
      <c r="J6" s="15">
        <v>120</v>
      </c>
      <c r="K6" s="15">
        <v>100</v>
      </c>
      <c r="L6" s="17">
        <v>25200</v>
      </c>
      <c r="M6" s="17">
        <f t="shared" si="0"/>
        <v>4788</v>
      </c>
      <c r="N6" s="28">
        <f t="shared" si="1"/>
        <v>2973.6000000000004</v>
      </c>
      <c r="O6" s="25">
        <v>40000</v>
      </c>
      <c r="P6" s="25">
        <f t="shared" si="2"/>
        <v>8800000</v>
      </c>
      <c r="Q6" s="18">
        <v>29000</v>
      </c>
      <c r="R6" s="18">
        <f t="shared" si="3"/>
        <v>6380000</v>
      </c>
      <c r="S6" s="19">
        <v>33500</v>
      </c>
      <c r="T6" s="19">
        <f t="shared" si="4"/>
        <v>7370000</v>
      </c>
      <c r="U6" s="20">
        <f t="shared" si="5"/>
        <v>57500</v>
      </c>
      <c r="V6" s="21">
        <f t="shared" si="6"/>
        <v>12650000</v>
      </c>
      <c r="X6" s="2"/>
    </row>
    <row r="7" spans="1:24" ht="291" customHeight="1" x14ac:dyDescent="0.25">
      <c r="A7" s="22"/>
      <c r="B7" s="23" t="s">
        <v>21</v>
      </c>
      <c r="C7" s="15"/>
      <c r="D7" s="14" t="s">
        <v>29</v>
      </c>
      <c r="E7" s="15" t="s">
        <v>22</v>
      </c>
      <c r="F7" s="15">
        <v>1</v>
      </c>
      <c r="G7" s="16"/>
      <c r="H7" s="15"/>
      <c r="I7" s="15"/>
      <c r="J7" s="15"/>
      <c r="K7" s="15"/>
      <c r="L7" s="17"/>
      <c r="M7" s="24" t="s">
        <v>28</v>
      </c>
      <c r="N7" s="28"/>
      <c r="O7" s="25">
        <f>38498860+230420</f>
        <v>38729280</v>
      </c>
      <c r="P7" s="25">
        <f>+O7*F7</f>
        <v>38729280</v>
      </c>
      <c r="Q7" s="18">
        <v>42000000</v>
      </c>
      <c r="R7" s="18">
        <f t="shared" si="3"/>
        <v>42000000</v>
      </c>
      <c r="S7" s="19">
        <v>41000000</v>
      </c>
      <c r="T7" s="19">
        <f t="shared" si="4"/>
        <v>41000000</v>
      </c>
      <c r="U7" s="20">
        <f t="shared" si="5"/>
        <v>33187840</v>
      </c>
      <c r="V7" s="21">
        <f t="shared" si="6"/>
        <v>33187840</v>
      </c>
      <c r="X7" s="2"/>
    </row>
    <row r="8" spans="1:24" x14ac:dyDescent="0.25">
      <c r="O8" s="17"/>
      <c r="P8" s="30">
        <f>SUM(P3:P7)</f>
        <v>130000000</v>
      </c>
      <c r="Q8" s="31"/>
      <c r="R8" s="30">
        <f>SUM(R3:R7)</f>
        <v>127247000</v>
      </c>
      <c r="S8" s="31"/>
      <c r="T8" s="30">
        <f>SUM(T3:T7)</f>
        <v>132358000</v>
      </c>
      <c r="U8" s="30"/>
      <c r="V8" s="30">
        <f>SUM(V3:V7)</f>
        <v>130395000</v>
      </c>
    </row>
  </sheetData>
  <mergeCells count="8">
    <mergeCell ref="Q1:R1"/>
    <mergeCell ref="S1:T1"/>
    <mergeCell ref="U1:V1"/>
    <mergeCell ref="A3:A6"/>
    <mergeCell ref="B3:B6"/>
    <mergeCell ref="C3:C6"/>
    <mergeCell ref="A1:F1"/>
    <mergeCell ref="O1:P1"/>
  </mergeCells>
  <pageMargins left="0.7" right="0.7" top="0.75" bottom="0.75" header="0.3" footer="0.3"/>
  <pageSetup paperSize="9" orientation="portrait" horizontalDpi="0"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7A10DE-378C-48C9-A54D-5F5570FB0838}">
  <dimension ref="A1:W9"/>
  <sheetViews>
    <sheetView tabSelected="1" zoomScale="91" zoomScaleNormal="91" workbookViewId="0">
      <selection activeCell="B7" sqref="B7"/>
    </sheetView>
  </sheetViews>
  <sheetFormatPr baseColWidth="10" defaultRowHeight="15" x14ac:dyDescent="0.25"/>
  <cols>
    <col min="4" max="4" width="42.5703125" customWidth="1"/>
    <col min="6" max="6" width="10.5703125" customWidth="1"/>
    <col min="7" max="14" width="10.85546875" hidden="1" customWidth="1"/>
    <col min="15" max="15" width="20.7109375" customWidth="1"/>
    <col min="16" max="16" width="0.28515625" customWidth="1"/>
    <col min="17" max="17" width="19.85546875" customWidth="1"/>
    <col min="18" max="18" width="10.85546875" hidden="1" customWidth="1"/>
    <col min="19" max="19" width="0.140625" customWidth="1"/>
    <col min="20" max="22" width="10.85546875" hidden="1" customWidth="1"/>
  </cols>
  <sheetData>
    <row r="1" spans="1:23" ht="44.1" customHeight="1" x14ac:dyDescent="0.25">
      <c r="A1" s="46"/>
      <c r="B1" s="47"/>
      <c r="C1" s="47"/>
      <c r="D1" s="47"/>
      <c r="E1" s="47"/>
      <c r="F1" s="48"/>
      <c r="G1" s="1"/>
      <c r="H1" s="1"/>
      <c r="I1" s="1"/>
      <c r="J1" s="1"/>
      <c r="K1" s="1"/>
      <c r="L1" s="2"/>
      <c r="M1" s="3"/>
      <c r="N1" s="3"/>
      <c r="O1" s="50" t="s">
        <v>1</v>
      </c>
      <c r="P1" s="50"/>
      <c r="Q1" s="50" t="s">
        <v>30</v>
      </c>
      <c r="R1" s="51"/>
      <c r="S1" s="39" t="s">
        <v>26</v>
      </c>
      <c r="T1" s="40"/>
      <c r="U1" s="41" t="s">
        <v>27</v>
      </c>
      <c r="V1" s="42"/>
      <c r="W1" s="4"/>
    </row>
    <row r="2" spans="1:23" ht="71.099999999999994" customHeight="1" x14ac:dyDescent="0.25">
      <c r="A2" s="8" t="s">
        <v>2</v>
      </c>
      <c r="B2" s="8" t="s">
        <v>3</v>
      </c>
      <c r="C2" s="8" t="s">
        <v>4</v>
      </c>
      <c r="D2" s="8" t="s">
        <v>5</v>
      </c>
      <c r="E2" s="7" t="s">
        <v>6</v>
      </c>
      <c r="F2" s="7" t="s">
        <v>7</v>
      </c>
      <c r="G2" s="7" t="s">
        <v>8</v>
      </c>
      <c r="H2" s="7" t="s">
        <v>9</v>
      </c>
      <c r="I2" s="7" t="s">
        <v>10</v>
      </c>
      <c r="J2" s="7" t="s">
        <v>11</v>
      </c>
      <c r="K2" s="7" t="s">
        <v>12</v>
      </c>
      <c r="L2" s="34" t="s">
        <v>13</v>
      </c>
      <c r="M2" s="34" t="s">
        <v>14</v>
      </c>
      <c r="N2" s="35" t="s">
        <v>15</v>
      </c>
      <c r="O2" s="36" t="s">
        <v>16</v>
      </c>
      <c r="P2" s="36" t="s">
        <v>17</v>
      </c>
      <c r="Q2" s="36" t="s">
        <v>16</v>
      </c>
      <c r="R2" s="32" t="s">
        <v>17</v>
      </c>
      <c r="S2" s="12" t="s">
        <v>16</v>
      </c>
      <c r="T2" s="12" t="s">
        <v>17</v>
      </c>
      <c r="U2" s="13" t="s">
        <v>16</v>
      </c>
      <c r="V2" s="13" t="s">
        <v>17</v>
      </c>
      <c r="W2" s="4"/>
    </row>
    <row r="3" spans="1:23" ht="117" customHeight="1" x14ac:dyDescent="0.25">
      <c r="A3" s="43">
        <v>37</v>
      </c>
      <c r="B3" s="44" t="s">
        <v>18</v>
      </c>
      <c r="C3" s="45">
        <v>50192701</v>
      </c>
      <c r="D3" s="14" t="s">
        <v>24</v>
      </c>
      <c r="E3" s="15" t="s">
        <v>6</v>
      </c>
      <c r="F3" s="15">
        <v>1</v>
      </c>
      <c r="G3" s="16">
        <v>0</v>
      </c>
      <c r="H3" s="16">
        <v>60</v>
      </c>
      <c r="I3" s="16"/>
      <c r="J3" s="16"/>
      <c r="K3" s="16">
        <v>0</v>
      </c>
      <c r="L3" s="17">
        <v>19600</v>
      </c>
      <c r="M3" s="17">
        <f t="shared" ref="M3:M6" si="0">+L3*19%</f>
        <v>3724</v>
      </c>
      <c r="N3" s="28">
        <f t="shared" ref="N3:N6" si="1">+L3*11.8%</f>
        <v>2312.8000000000002</v>
      </c>
      <c r="O3" s="33">
        <v>25637</v>
      </c>
      <c r="P3" s="33">
        <f>+O3*F3</f>
        <v>25637</v>
      </c>
      <c r="Q3" s="33"/>
      <c r="R3" s="33"/>
      <c r="S3" s="19">
        <v>24800</v>
      </c>
      <c r="T3" s="19">
        <f>+S3*F3</f>
        <v>24800</v>
      </c>
      <c r="U3" s="20">
        <f>+(O3*3)-Q3-S3</f>
        <v>52111</v>
      </c>
      <c r="V3" s="21">
        <f>+U3*F3</f>
        <v>52111</v>
      </c>
      <c r="W3" s="4"/>
    </row>
    <row r="4" spans="1:23" ht="43.5" customHeight="1" x14ac:dyDescent="0.25">
      <c r="A4" s="43"/>
      <c r="B4" s="44"/>
      <c r="C4" s="45"/>
      <c r="D4" s="14" t="s">
        <v>19</v>
      </c>
      <c r="E4" s="15" t="s">
        <v>6</v>
      </c>
      <c r="F4" s="15">
        <v>1</v>
      </c>
      <c r="G4" s="16">
        <v>3000</v>
      </c>
      <c r="H4" s="16"/>
      <c r="I4" s="16">
        <v>1500</v>
      </c>
      <c r="J4" s="16">
        <v>110</v>
      </c>
      <c r="K4" s="16">
        <v>1000</v>
      </c>
      <c r="L4" s="17">
        <v>6000</v>
      </c>
      <c r="M4" s="17">
        <f t="shared" si="0"/>
        <v>1140</v>
      </c>
      <c r="N4" s="28">
        <f t="shared" si="1"/>
        <v>708</v>
      </c>
      <c r="O4" s="33">
        <v>7848</v>
      </c>
      <c r="P4" s="33">
        <f t="shared" ref="P4:P6" si="2">+O4*F4</f>
        <v>7848</v>
      </c>
      <c r="Q4" s="33"/>
      <c r="R4" s="33"/>
      <c r="S4" s="19">
        <v>8000</v>
      </c>
      <c r="T4" s="19">
        <f t="shared" ref="T4:T7" si="3">+S4*F4</f>
        <v>8000</v>
      </c>
      <c r="U4" s="20">
        <f t="shared" ref="U4:U7" si="4">+(O4*3)-Q4-S4</f>
        <v>15544</v>
      </c>
      <c r="V4" s="21">
        <f t="shared" ref="V4:V7" si="5">+U4*F4</f>
        <v>15544</v>
      </c>
      <c r="W4" s="4"/>
    </row>
    <row r="5" spans="1:23" ht="54.95" customHeight="1" x14ac:dyDescent="0.25">
      <c r="A5" s="43"/>
      <c r="B5" s="44"/>
      <c r="C5" s="45"/>
      <c r="D5" s="14" t="s">
        <v>20</v>
      </c>
      <c r="E5" s="15" t="s">
        <v>6</v>
      </c>
      <c r="F5" s="15">
        <v>1</v>
      </c>
      <c r="G5" s="16">
        <v>200</v>
      </c>
      <c r="H5" s="15">
        <v>620</v>
      </c>
      <c r="I5" s="15">
        <v>200</v>
      </c>
      <c r="J5" s="15">
        <v>70</v>
      </c>
      <c r="K5" s="15">
        <v>1000</v>
      </c>
      <c r="L5" s="17">
        <v>13500</v>
      </c>
      <c r="M5" s="17">
        <f t="shared" si="0"/>
        <v>2565</v>
      </c>
      <c r="N5" s="28">
        <f t="shared" si="1"/>
        <v>1593</v>
      </c>
      <c r="O5" s="33">
        <v>17658</v>
      </c>
      <c r="P5" s="33">
        <f t="shared" si="2"/>
        <v>17658</v>
      </c>
      <c r="Q5" s="33"/>
      <c r="R5" s="33"/>
      <c r="S5" s="19">
        <v>18000</v>
      </c>
      <c r="T5" s="19">
        <f t="shared" si="3"/>
        <v>18000</v>
      </c>
      <c r="U5" s="20">
        <f t="shared" si="4"/>
        <v>34974</v>
      </c>
      <c r="V5" s="21">
        <f t="shared" si="5"/>
        <v>34974</v>
      </c>
      <c r="W5" s="4"/>
    </row>
    <row r="6" spans="1:23" ht="147.94999999999999" customHeight="1" x14ac:dyDescent="0.25">
      <c r="A6" s="43"/>
      <c r="B6" s="44"/>
      <c r="C6" s="45"/>
      <c r="D6" s="14" t="s">
        <v>23</v>
      </c>
      <c r="E6" s="15" t="s">
        <v>6</v>
      </c>
      <c r="F6" s="15">
        <v>1</v>
      </c>
      <c r="G6" s="16"/>
      <c r="H6" s="15"/>
      <c r="I6" s="15"/>
      <c r="J6" s="15">
        <v>120</v>
      </c>
      <c r="K6" s="15">
        <v>100</v>
      </c>
      <c r="L6" s="17">
        <v>25200</v>
      </c>
      <c r="M6" s="17">
        <f t="shared" si="0"/>
        <v>4788</v>
      </c>
      <c r="N6" s="28">
        <f t="shared" si="1"/>
        <v>2973.6000000000004</v>
      </c>
      <c r="O6" s="33">
        <v>40000</v>
      </c>
      <c r="P6" s="33">
        <f t="shared" si="2"/>
        <v>40000</v>
      </c>
      <c r="Q6" s="33"/>
      <c r="R6" s="33"/>
      <c r="S6" s="19">
        <v>33500</v>
      </c>
      <c r="T6" s="19">
        <f t="shared" si="3"/>
        <v>33500</v>
      </c>
      <c r="U6" s="20">
        <f t="shared" si="4"/>
        <v>86500</v>
      </c>
      <c r="V6" s="21">
        <f t="shared" si="5"/>
        <v>86500</v>
      </c>
      <c r="W6" s="4"/>
    </row>
    <row r="7" spans="1:23" ht="404.1" customHeight="1" x14ac:dyDescent="0.25">
      <c r="A7" s="22"/>
      <c r="B7" s="23" t="s">
        <v>21</v>
      </c>
      <c r="C7" s="15"/>
      <c r="D7" s="14" t="s">
        <v>29</v>
      </c>
      <c r="E7" s="15" t="s">
        <v>22</v>
      </c>
      <c r="F7" s="15">
        <v>1</v>
      </c>
      <c r="G7" s="16"/>
      <c r="H7" s="15"/>
      <c r="I7" s="15"/>
      <c r="J7" s="15"/>
      <c r="K7" s="15"/>
      <c r="L7" s="17"/>
      <c r="M7" s="24" t="s">
        <v>28</v>
      </c>
      <c r="N7" s="28"/>
      <c r="O7" s="33">
        <v>500000</v>
      </c>
      <c r="P7" s="33">
        <f>+O7*F7</f>
        <v>500000</v>
      </c>
      <c r="Q7" s="33"/>
      <c r="R7" s="18"/>
      <c r="S7" s="19">
        <v>41000000</v>
      </c>
      <c r="T7" s="19">
        <f t="shared" si="3"/>
        <v>41000000</v>
      </c>
      <c r="U7" s="20">
        <f t="shared" si="4"/>
        <v>-39500000</v>
      </c>
      <c r="V7" s="21">
        <f t="shared" si="5"/>
        <v>-39500000</v>
      </c>
      <c r="W7" s="4"/>
    </row>
    <row r="8" spans="1:23" x14ac:dyDescent="0.25">
      <c r="A8" s="4"/>
      <c r="B8" s="26"/>
      <c r="C8" s="4"/>
      <c r="D8" s="4"/>
      <c r="E8" s="4"/>
      <c r="F8" s="4"/>
      <c r="G8" s="4"/>
      <c r="H8" s="4"/>
      <c r="I8" s="4"/>
      <c r="J8" s="4"/>
      <c r="K8" s="4"/>
      <c r="L8" s="2"/>
      <c r="M8" s="2"/>
      <c r="N8" s="2"/>
      <c r="O8" s="17"/>
      <c r="P8" s="30"/>
      <c r="Q8" s="31"/>
      <c r="R8" s="30"/>
      <c r="S8" s="31"/>
      <c r="T8" s="30">
        <f>SUM(T3:T7)</f>
        <v>41084300</v>
      </c>
      <c r="U8" s="30"/>
      <c r="V8" s="30">
        <f>SUM(V3:V7)</f>
        <v>-39310871</v>
      </c>
      <c r="W8" s="4"/>
    </row>
    <row r="9" spans="1:23" x14ac:dyDescent="0.25">
      <c r="A9" s="4"/>
      <c r="B9" s="26"/>
      <c r="C9" s="4"/>
      <c r="D9" s="4"/>
      <c r="E9" s="4"/>
      <c r="F9" s="4"/>
      <c r="G9" s="4"/>
      <c r="H9" s="4"/>
      <c r="I9" s="4"/>
      <c r="J9" s="4"/>
      <c r="K9" s="4"/>
      <c r="L9" s="2"/>
      <c r="M9" s="2"/>
      <c r="N9" s="2"/>
      <c r="O9" s="2"/>
      <c r="P9" s="2"/>
      <c r="Q9" s="4"/>
      <c r="R9" s="4"/>
      <c r="S9" s="4"/>
      <c r="T9" s="4"/>
      <c r="U9" s="2"/>
      <c r="V9" s="4"/>
      <c r="W9" s="4"/>
    </row>
  </sheetData>
  <mergeCells count="8">
    <mergeCell ref="A3:A6"/>
    <mergeCell ref="B3:B6"/>
    <mergeCell ref="C3:C6"/>
    <mergeCell ref="A1:F1"/>
    <mergeCell ref="O1:P1"/>
    <mergeCell ref="Q1:R1"/>
    <mergeCell ref="S1:T1"/>
    <mergeCell ref="U1:V1"/>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TRANSPORTE CORREGIDO</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Powergroup</dc:creator>
  <cp:lastModifiedBy>PERSONAL</cp:lastModifiedBy>
  <dcterms:created xsi:type="dcterms:W3CDTF">2024-07-08T13:14:44Z</dcterms:created>
  <dcterms:modified xsi:type="dcterms:W3CDTF">2024-08-06T20:26:25Z</dcterms:modified>
</cp:coreProperties>
</file>