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YROMERO\Documents\YENNY R\GESTIÓN DOCUMENTAL\ESTUDIOS PREVIOS CONTRATACIONES\MÍNIMA CUANTÍA CONTRATACIÓN MENSAJERÍA 2020\"/>
    </mc:Choice>
  </mc:AlternateContent>
  <bookViews>
    <workbookView xWindow="240" yWindow="135" windowWidth="19320" windowHeight="7935"/>
  </bookViews>
  <sheets>
    <sheet name="3 COTIZACIONES " sheetId="13" r:id="rId1"/>
    <sheet name="TODAS LAS COTIZACIONES" sheetId="12" r:id="rId2"/>
    <sheet name="FORMATO COTIZACIÓN" sheetId="11" r:id="rId3"/>
  </sheets>
  <definedNames>
    <definedName name="_xlnm.Print_Area" localSheetId="0">'3 COTIZACIONES '!$A$1:$L$19</definedName>
    <definedName name="_xlnm.Print_Area" localSheetId="2">'FORMATO COTIZACIÓN'!$A$1:$B$8</definedName>
    <definedName name="_xlnm.Print_Area" localSheetId="1">'TODAS LAS COTIZACIONES'!$A$1:$T$19</definedName>
  </definedNames>
  <calcPr calcId="152511"/>
</workbook>
</file>

<file path=xl/calcChain.xml><?xml version="1.0" encoding="utf-8"?>
<calcChain xmlns="http://schemas.openxmlformats.org/spreadsheetml/2006/main">
  <c r="K10" i="13" l="1"/>
  <c r="K9" i="13"/>
  <c r="K8" i="13"/>
  <c r="K7" i="13"/>
  <c r="K6" i="13"/>
  <c r="S34" i="13"/>
  <c r="R34" i="13"/>
  <c r="Q34" i="13"/>
  <c r="U30" i="13"/>
  <c r="O10" i="13"/>
  <c r="I10" i="13"/>
  <c r="G10" i="13"/>
  <c r="E10" i="13"/>
  <c r="D10" i="13"/>
  <c r="O9" i="13"/>
  <c r="I9" i="13"/>
  <c r="G9" i="13"/>
  <c r="E9" i="13"/>
  <c r="D9" i="13"/>
  <c r="O8" i="13"/>
  <c r="I8" i="13"/>
  <c r="G8" i="13"/>
  <c r="E8" i="13"/>
  <c r="D8" i="13"/>
  <c r="O7" i="13"/>
  <c r="L7" i="13"/>
  <c r="I7" i="13"/>
  <c r="G7" i="13"/>
  <c r="E7" i="13"/>
  <c r="D7" i="13"/>
  <c r="O6" i="13"/>
  <c r="I6" i="13"/>
  <c r="G6" i="13"/>
  <c r="E6" i="13"/>
  <c r="D6" i="13"/>
  <c r="L6" i="13" s="1"/>
  <c r="O3" i="13"/>
  <c r="O4" i="13" s="1"/>
  <c r="L8" i="13" l="1"/>
  <c r="L9" i="13"/>
  <c r="L10" i="13"/>
  <c r="K11" i="13"/>
  <c r="S10" i="12"/>
  <c r="S9" i="12"/>
  <c r="S8" i="12"/>
  <c r="S7" i="12"/>
  <c r="S6" i="12"/>
  <c r="Q10" i="12"/>
  <c r="Q9" i="12"/>
  <c r="Q8" i="12"/>
  <c r="Q7" i="12"/>
  <c r="Q6" i="12"/>
  <c r="T6" i="12" l="1"/>
  <c r="I10" i="12"/>
  <c r="I9" i="12"/>
  <c r="I8" i="12"/>
  <c r="I7" i="12"/>
  <c r="I6" i="12"/>
  <c r="O10" i="12"/>
  <c r="O9" i="12"/>
  <c r="O8" i="12"/>
  <c r="O7" i="12"/>
  <c r="O6" i="12"/>
  <c r="G10" i="12" l="1"/>
  <c r="G9" i="12"/>
  <c r="G8" i="12"/>
  <c r="G7" i="12"/>
  <c r="G6" i="12"/>
  <c r="T10" i="12" l="1"/>
  <c r="T9" i="12"/>
  <c r="T8" i="12"/>
  <c r="T7" i="12"/>
  <c r="K10" i="12"/>
  <c r="K9" i="12"/>
  <c r="K8" i="12"/>
  <c r="K7" i="12"/>
  <c r="K6" i="12"/>
  <c r="M10" i="12"/>
  <c r="M9" i="12"/>
  <c r="M8" i="12"/>
  <c r="M7" i="12"/>
  <c r="M6" i="12"/>
  <c r="S11" i="12" l="1"/>
  <c r="E10" i="12"/>
  <c r="E9" i="12"/>
  <c r="E8" i="12"/>
  <c r="E7" i="12"/>
  <c r="E6" i="12"/>
  <c r="AC30" i="12" l="1"/>
  <c r="Y34" i="12"/>
  <c r="Z34" i="12"/>
  <c r="AA34" i="12"/>
  <c r="D10" i="12" l="1"/>
  <c r="D9" i="12"/>
  <c r="D8" i="12"/>
  <c r="D7" i="12"/>
  <c r="D6" i="12"/>
  <c r="W3" i="12"/>
  <c r="W4" i="12"/>
  <c r="W10" i="12" l="1"/>
  <c r="W7" i="12"/>
  <c r="W6" i="12"/>
  <c r="W8" i="12" l="1"/>
  <c r="W9" i="12"/>
</calcChain>
</file>

<file path=xl/sharedStrings.xml><?xml version="1.0" encoding="utf-8"?>
<sst xmlns="http://schemas.openxmlformats.org/spreadsheetml/2006/main" count="126" uniqueCount="54">
  <si>
    <t>OBJETO CONTRACTUAL : Prestación del servicio de mensajería expresa para el envío de comunicaciones internas y externas generadas por el Instituto Distrital de Turismo.</t>
  </si>
  <si>
    <t>SERVICIO REQUERIDO</t>
  </si>
  <si>
    <t>VALOR UNITARIO</t>
  </si>
  <si>
    <t>INSTITUTO DISTRITAL DE TURISMO 
COTIZACIÓN</t>
  </si>
  <si>
    <r>
      <rPr>
        <b/>
        <sz val="14"/>
        <rFont val="Times New Roman"/>
        <family val="1"/>
      </rPr>
      <t>Servicio de mensajería expresa local (urbano) para las comunicaciones por valor unitario</t>
    </r>
    <r>
      <rPr>
        <sz val="14"/>
        <rFont val="Times New Roman"/>
        <family val="1"/>
      </rPr>
      <t xml:space="preserve">
Servicio que debe ser prestado en la ciudad de Bogotá, tanto en el área urbana como rural, en el cual las comunicaciones serán recogidas en la Sede central del Instituto, para el correspondiente embalaje, recepción, recolección y entrega por parte del contratista de las comunicaciones internas y externas y devoluciones (en caso de presentarse). 
Las comunicaciones enviadas a áreas urbanas y rurales de la ciudad de Bogotá, deberán ser entregadas en un plazo máximo de veinticuatro (24) horas. </t>
    </r>
  </si>
  <si>
    <r>
      <rPr>
        <b/>
        <sz val="14"/>
        <rFont val="Times New Roman"/>
        <family val="1"/>
      </rPr>
      <t>Servicio de mensajería expresa regional (periférico) para las comunicaciones por valor unitario</t>
    </r>
    <r>
      <rPr>
        <sz val="14"/>
        <rFont val="Times New Roman"/>
        <family val="1"/>
      </rPr>
      <t xml:space="preserve">
Servicio que debe ser prestado en el área comúnmente denominada “metropolitana de Bogotá”, la cual comprende los municipios de Soacha, Facatativá, Zipaquirá, Chía, Mosquera, Madrid, Funza, Cajicá, Sibate, Tocancipá, La Calera, Sopó, Tabio, Tenjo, Cota, Gachancipá, Bojacá y demás municipios de Cundinamarca periféricos a la ciudad de Bogotá, en el cual las comunicaciones serán recogidas en la sede central del Instituto Distrital de Turismo, para el correspondiente embalaje, recepción, recolección y entrega por parte del contratista de las comunicaciones internas y externas y devoluciones (en caso de presentarse). 
Las comunicaciones enviadas a nivel regional (periférico), deberán ser entregadas en un plazo máximo de veinticuatro (24) horas. </t>
    </r>
  </si>
  <si>
    <r>
      <rPr>
        <b/>
        <sz val="14"/>
        <rFont val="Times New Roman"/>
        <family val="1"/>
      </rPr>
      <t>Servicio de mensajería expresa nacional para las comunicaciones por valor unitario</t>
    </r>
    <r>
      <rPr>
        <sz val="14"/>
        <rFont val="Times New Roman"/>
        <family val="1"/>
      </rPr>
      <t xml:space="preserve">
Servicio que debe ser prestado en las distintas ciudades del país, entendidas estas como las capitales de departamento a nivel nacional, en el cual las comunicaciones serán recogidas en la sede central del Instituto Distrital de Turismo, para el correspondiente embalaje, recepción, recolección y entrega por parte del contratista de las comunicaciones internas y externas y devoluciones (en caso de presentarse). 
Las comunicaciones enviadas a nivel nacional deberán ser entregadas en un plazo máximo de cuarenta y ocho (48) horas. </t>
    </r>
  </si>
  <si>
    <r>
      <rPr>
        <b/>
        <sz val="14"/>
        <rFont val="Times New Roman"/>
        <family val="1"/>
      </rPr>
      <t>Servicio de mensajería expresa internacional para las comunicaciones por valor unitario</t>
    </r>
    <r>
      <rPr>
        <sz val="14"/>
        <rFont val="Times New Roman"/>
        <family val="1"/>
      </rPr>
      <t xml:space="preserve">
Servicio que debe ser prestado en países internacionales (zona América), en el cual las comunicaciones serán recogidas en la sede central del Instituto Distrital de Turismo, para el correspondiente embalaje, recepción, recolección y entrega por parte del contratista de las comunicaciones internas y externas y devoluciones (en caso de presentarse). 
Las comunicaciones enviadas a nivel internacional deberán ser entregadas en un plazo máximo de noventa y seis (96) horas.</t>
    </r>
  </si>
  <si>
    <r>
      <rPr>
        <b/>
        <sz val="14"/>
        <rFont val="Times New Roman"/>
        <family val="1"/>
      </rPr>
      <t>Servicio emergente de mensajero motorizado</t>
    </r>
    <r>
      <rPr>
        <sz val="14"/>
        <rFont val="Times New Roman"/>
        <family val="1"/>
      </rPr>
      <t xml:space="preserve">
En el evento que el Instituto Distrital de Turismo requiera entregar una comunicación de manera urgente, el contratista deberá facilitar a la entidad un mensajero motorizado con el fin de cumplir dicho servicio. Por ser un servicio de carácter urgente, por tratarse de necesidades emergentes que no pueden ser planeadas con días de anterioridad, es importante reiterar, que se entenderá que no se podrá dar aviso con anticipación al Proveedor de Mensajería para la recolección de la comunicación, por lo tanto es necesario que se garantice la reserva o la disposición del mensajero motorizado para este fin. 
Las comunicaciones enviadas a carácter urgente, deberán ser entregadas en un plazo máximo de seis (6) horas.</t>
    </r>
  </si>
  <si>
    <t>INSTITUTO DISTRITAL DE TURISMO 
ESTUDIO DE MERCADO</t>
  </si>
  <si>
    <t>NECESIDAD DEL SERVICIO</t>
  </si>
  <si>
    <t>EMPRESA COTIZANTE</t>
  </si>
  <si>
    <t>PRESUPUESTO ESTIMADO PARA 7 MESES</t>
  </si>
  <si>
    <t>TIPO</t>
  </si>
  <si>
    <t>CANTIDAD APROXIMADA POR 7 MESES</t>
  </si>
  <si>
    <t>4-72 SERVICIOS POSTALES NACIONALES</t>
  </si>
  <si>
    <t>ALAS</t>
  </si>
  <si>
    <t>Valor cotizado sin IVA</t>
  </si>
  <si>
    <t>Valor cotizado incluido IVA</t>
  </si>
  <si>
    <t>MENSUAL</t>
  </si>
  <si>
    <t>DIARIO</t>
  </si>
  <si>
    <t>Servicio de mensajería expresa local (urbano) para las comunicaciones por valor unitario</t>
  </si>
  <si>
    <t>Comunicac iones enviadas</t>
  </si>
  <si>
    <t>Servicio de mensajería expresa regional (periférico) para las comunicaciones por valor unitario</t>
  </si>
  <si>
    <t>Servicio de mensajería expresa nacional para las comunicaciones por valor unitario</t>
  </si>
  <si>
    <t>Servicio de mensajería expresa internacional para las comunicaciones por valor unitario</t>
  </si>
  <si>
    <t>Servicio de mensajero motorizado</t>
  </si>
  <si>
    <t>VALOR TOTAL PRESUPUESTO OFICIAL IVA INCLUIDO</t>
  </si>
  <si>
    <t>Elaboró: Yenny Rocío Romero Muñoz</t>
  </si>
  <si>
    <t>PARA 7 MESES</t>
  </si>
  <si>
    <t>POR MES</t>
  </si>
  <si>
    <t>Carácter Urgente (medio día)</t>
  </si>
  <si>
    <t>INTERRAPÍDISIMO</t>
  </si>
  <si>
    <t>VALOR OFICIAL ESTABLECIDO POR EL IDT PROMEDIO</t>
  </si>
  <si>
    <t>TOTAL 1 AÑO 2019 EE:</t>
  </si>
  <si>
    <t xml:space="preserve">BOGOTÁ </t>
  </si>
  <si>
    <t>NACIONAL</t>
  </si>
  <si>
    <t>TOTAL</t>
  </si>
  <si>
    <t>JUL</t>
  </si>
  <si>
    <t>AGO</t>
  </si>
  <si>
    <t>SEPT</t>
  </si>
  <si>
    <t>OCT</t>
  </si>
  <si>
    <t>NOV</t>
  </si>
  <si>
    <t>DIC</t>
  </si>
  <si>
    <t>ENVIOS</t>
  </si>
  <si>
    <t>BOGOTÁ</t>
  </si>
  <si>
    <t>ENERO</t>
  </si>
  <si>
    <t>FEBRERO</t>
  </si>
  <si>
    <t>MARZO</t>
  </si>
  <si>
    <t>94 promedio</t>
  </si>
  <si>
    <t>COPENAL</t>
  </si>
  <si>
    <t>REDEX</t>
  </si>
  <si>
    <t>INTERRAPÍDISIMO V2</t>
  </si>
  <si>
    <t>GEMPSA</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</si>
</sst>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 #,##0.00_);_(&quot;$&quot;\ * \(#,##0.00\);_(&quot;$&quot;\ * &quot;-&quot;??_);_(@_)"/>
    <numFmt numFmtId="43" formatCode="_(* #,##0.00_);_(* \(#,##0.00\);_(* &quot;-&quot;??_);_(@_)"/>
    <numFmt numFmtId="164" formatCode="_(&quot;$&quot;\ * #,##0_);_(&quot;$&quot;\ * \(#,##0\);_(&quot;$&quot;\ * &quot;-&quot;??_);_(@_)"/>
    <numFmt numFmtId="165" formatCode="_(* #,##0_);_(* \(#,##0\);_(* &quot;-&quot;??_);_(@_)"/>
  </numFmts>
  <fonts count="8" x14ac:knownFonts="1">
    <font>
      <sz val="11"/>
      <color theme="1"/>
      <name val="Calibri"/>
      <family val="2"/>
      <scheme val="minor"/>
    </font>
    <font>
      <sz val="11"/>
      <color theme="1"/>
      <name val="Calibri"/>
      <family val="2"/>
      <scheme val="minor"/>
    </font>
    <font>
      <sz val="14"/>
      <name val="Times New Roman"/>
      <family val="1"/>
    </font>
    <font>
      <b/>
      <sz val="14"/>
      <name val="Times New Roman"/>
      <family val="1"/>
    </font>
    <font>
      <sz val="14"/>
      <color theme="1"/>
      <name val="Times New Roman"/>
      <family val="1"/>
    </font>
    <font>
      <b/>
      <sz val="16"/>
      <name val="Times New Roman"/>
      <family val="1"/>
    </font>
    <font>
      <sz val="12"/>
      <name val="Times New Roman"/>
      <family val="1"/>
    </font>
    <font>
      <b/>
      <sz val="12"/>
      <name val="Times New Roman"/>
      <family val="1"/>
    </font>
  </fonts>
  <fills count="4">
    <fill>
      <patternFill patternType="none"/>
    </fill>
    <fill>
      <patternFill patternType="gray125"/>
    </fill>
    <fill>
      <patternFill patternType="solid">
        <fgColor theme="4" tint="0.79998168889431442"/>
        <bgColor indexed="64"/>
      </patternFill>
    </fill>
    <fill>
      <patternFill patternType="solid">
        <fgColor theme="0" tint="-0.149998474074526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44" fontId="1" fillId="0" borderId="0" applyFont="0" applyFill="0" applyBorder="0" applyAlignment="0" applyProtection="0"/>
    <xf numFmtId="43" fontId="1" fillId="0" borderId="0" applyFont="0" applyFill="0" applyBorder="0" applyAlignment="0" applyProtection="0"/>
  </cellStyleXfs>
  <cellXfs count="59">
    <xf numFmtId="0" fontId="0" fillId="0" borderId="0" xfId="0"/>
    <xf numFmtId="0" fontId="2" fillId="0" borderId="0" xfId="0" applyFont="1" applyBorder="1" applyAlignment="1">
      <alignment wrapText="1"/>
    </xf>
    <xf numFmtId="0" fontId="3" fillId="0" borderId="1" xfId="0" applyFont="1" applyBorder="1" applyAlignment="1">
      <alignment horizontal="center" vertical="center" wrapText="1"/>
    </xf>
    <xf numFmtId="0" fontId="2" fillId="0" borderId="1" xfId="0" applyFont="1" applyBorder="1" applyAlignment="1">
      <alignment vertical="center" wrapText="1"/>
    </xf>
    <xf numFmtId="0" fontId="4" fillId="0" borderId="0" xfId="0" applyFont="1" applyAlignment="1">
      <alignment horizontal="justify" vertical="center"/>
    </xf>
    <xf numFmtId="0" fontId="4" fillId="0" borderId="0" xfId="0" applyFont="1"/>
    <xf numFmtId="164" fontId="2" fillId="0" borderId="1" xfId="1" applyNumberFormat="1" applyFont="1" applyBorder="1" applyAlignment="1">
      <alignment wrapText="1"/>
    </xf>
    <xf numFmtId="164" fontId="2" fillId="0" borderId="0" xfId="1" applyNumberFormat="1" applyFont="1" applyBorder="1" applyAlignment="1">
      <alignment wrapText="1"/>
    </xf>
    <xf numFmtId="164" fontId="3" fillId="0" borderId="1" xfId="1" applyNumberFormat="1" applyFont="1" applyBorder="1" applyAlignment="1">
      <alignment horizontal="center" vertical="center" wrapText="1"/>
    </xf>
    <xf numFmtId="0" fontId="5" fillId="0" borderId="0" xfId="0" applyFont="1" applyBorder="1" applyAlignment="1">
      <alignment horizontal="center" vertical="center"/>
    </xf>
    <xf numFmtId="0" fontId="6" fillId="0" borderId="0" xfId="0" applyFont="1" applyBorder="1" applyAlignment="1">
      <alignment wrapText="1"/>
    </xf>
    <xf numFmtId="0" fontId="7" fillId="0" borderId="0" xfId="0" applyFont="1" applyBorder="1" applyAlignment="1">
      <alignment vertical="center" wrapText="1"/>
    </xf>
    <xf numFmtId="0" fontId="7" fillId="0" borderId="0" xfId="0" applyFont="1" applyBorder="1" applyAlignment="1">
      <alignment horizontal="center" vertical="center" wrapText="1"/>
    </xf>
    <xf numFmtId="0" fontId="7" fillId="0" borderId="6" xfId="0" applyFont="1" applyBorder="1" applyAlignment="1">
      <alignment vertical="center" wrapText="1"/>
    </xf>
    <xf numFmtId="0" fontId="7" fillId="0" borderId="1" xfId="0" applyFont="1" applyBorder="1" applyAlignment="1">
      <alignment vertical="center" wrapText="1"/>
    </xf>
    <xf numFmtId="0" fontId="7" fillId="0" borderId="1" xfId="0" applyFont="1" applyBorder="1" applyAlignment="1">
      <alignment horizontal="center" vertical="center" wrapText="1"/>
    </xf>
    <xf numFmtId="165" fontId="7" fillId="0" borderId="10" xfId="0" applyNumberFormat="1" applyFont="1" applyBorder="1" applyAlignment="1">
      <alignment vertical="center" wrapText="1"/>
    </xf>
    <xf numFmtId="165" fontId="7" fillId="0" borderId="5" xfId="0" applyNumberFormat="1" applyFont="1" applyBorder="1" applyAlignment="1">
      <alignment vertical="center" wrapText="1"/>
    </xf>
    <xf numFmtId="165" fontId="7" fillId="0" borderId="0" xfId="0" applyNumberFormat="1" applyFont="1" applyBorder="1" applyAlignment="1">
      <alignment vertical="center" wrapText="1"/>
    </xf>
    <xf numFmtId="1" fontId="6" fillId="0" borderId="0" xfId="0" applyNumberFormat="1" applyFont="1" applyBorder="1" applyAlignment="1">
      <alignment wrapText="1"/>
    </xf>
    <xf numFmtId="1" fontId="7" fillId="0" borderId="1" xfId="0" applyNumberFormat="1" applyFont="1" applyBorder="1" applyAlignment="1">
      <alignment horizontal="center" vertical="center" wrapText="1"/>
    </xf>
    <xf numFmtId="3" fontId="7" fillId="0" borderId="3" xfId="0" applyNumberFormat="1" applyFont="1" applyBorder="1" applyAlignment="1">
      <alignment horizontal="center" vertical="center" wrapText="1"/>
    </xf>
    <xf numFmtId="3" fontId="7" fillId="0" borderId="0" xfId="0" applyNumberFormat="1" applyFont="1" applyBorder="1" applyAlignment="1">
      <alignment horizontal="center" vertical="center" wrapText="1"/>
    </xf>
    <xf numFmtId="0" fontId="6" fillId="0" borderId="7" xfId="0" applyFont="1" applyBorder="1" applyAlignment="1">
      <alignment wrapText="1"/>
    </xf>
    <xf numFmtId="0" fontId="6" fillId="0" borderId="12" xfId="0" applyFont="1" applyBorder="1" applyAlignment="1">
      <alignment wrapText="1"/>
    </xf>
    <xf numFmtId="3" fontId="6" fillId="0" borderId="0" xfId="0" applyNumberFormat="1" applyFont="1" applyBorder="1" applyAlignment="1">
      <alignment wrapText="1"/>
    </xf>
    <xf numFmtId="165" fontId="6" fillId="0" borderId="0" xfId="2" applyNumberFormat="1" applyFont="1" applyBorder="1" applyAlignment="1">
      <alignment wrapText="1"/>
    </xf>
    <xf numFmtId="0" fontId="6" fillId="0" borderId="9" xfId="0" applyFont="1" applyBorder="1" applyAlignment="1">
      <alignment wrapText="1"/>
    </xf>
    <xf numFmtId="0" fontId="6" fillId="0" borderId="13" xfId="0" applyFont="1" applyBorder="1" applyAlignment="1">
      <alignment wrapText="1"/>
    </xf>
    <xf numFmtId="0" fontId="6" fillId="0" borderId="14" xfId="0" applyFont="1" applyBorder="1" applyAlignment="1">
      <alignment wrapText="1"/>
    </xf>
    <xf numFmtId="2" fontId="6" fillId="0" borderId="0" xfId="0" applyNumberFormat="1" applyFont="1" applyBorder="1" applyAlignment="1">
      <alignment wrapText="1"/>
    </xf>
    <xf numFmtId="0" fontId="7" fillId="0" borderId="3" xfId="0" applyFont="1" applyBorder="1" applyAlignment="1">
      <alignment horizontal="center" vertical="center" wrapText="1"/>
    </xf>
    <xf numFmtId="0" fontId="7" fillId="2" borderId="10" xfId="0" applyFont="1" applyFill="1" applyBorder="1" applyAlignment="1">
      <alignment horizontal="center" vertical="center" wrapText="1"/>
    </xf>
    <xf numFmtId="165" fontId="7" fillId="2" borderId="10" xfId="2" applyNumberFormat="1" applyFont="1" applyFill="1" applyBorder="1" applyAlignment="1">
      <alignment vertical="center" wrapText="1"/>
    </xf>
    <xf numFmtId="0" fontId="7" fillId="3" borderId="10" xfId="0" applyFont="1" applyFill="1" applyBorder="1" applyAlignment="1">
      <alignment horizontal="center" vertical="center" wrapText="1"/>
    </xf>
    <xf numFmtId="165" fontId="7" fillId="3" borderId="10" xfId="2" applyNumberFormat="1" applyFont="1" applyFill="1" applyBorder="1" applyAlignment="1">
      <alignment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7" fillId="0" borderId="5" xfId="0" applyFont="1" applyBorder="1" applyAlignment="1">
      <alignment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 xfId="0" applyFont="1" applyBorder="1" applyAlignment="1">
      <alignment horizontal="center" vertical="center" wrapText="1"/>
    </xf>
    <xf numFmtId="3" fontId="7" fillId="0" borderId="2" xfId="0" applyNumberFormat="1" applyFont="1" applyBorder="1" applyAlignment="1">
      <alignment horizontal="center" vertical="center" wrapText="1"/>
    </xf>
    <xf numFmtId="3" fontId="7" fillId="0" borderId="4" xfId="0" applyNumberFormat="1" applyFont="1" applyBorder="1" applyAlignment="1">
      <alignment horizontal="center" vertical="center" wrapText="1"/>
    </xf>
    <xf numFmtId="0" fontId="7" fillId="2" borderId="2"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3" fillId="0" borderId="1" xfId="0" applyFont="1" applyBorder="1" applyAlignment="1">
      <alignment horizontal="center" vertical="center" wrapText="1"/>
    </xf>
  </cellXfs>
  <cellStyles count="3">
    <cellStyle name="Millares" xfId="2" builtinId="3"/>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30265</xdr:colOff>
      <xdr:row>12</xdr:row>
      <xdr:rowOff>105768</xdr:rowOff>
    </xdr:from>
    <xdr:to>
      <xdr:col>11</xdr:col>
      <xdr:colOff>1143000</xdr:colOff>
      <xdr:row>18</xdr:row>
      <xdr:rowOff>149678</xdr:rowOff>
    </xdr:to>
    <xdr:sp macro="" textlink="">
      <xdr:nvSpPr>
        <xdr:cNvPr id="3" name="Text Box 11"/>
        <xdr:cNvSpPr txBox="1">
          <a:spLocks noChangeArrowheads="1"/>
        </xdr:cNvSpPr>
      </xdr:nvSpPr>
      <xdr:spPr bwMode="auto">
        <a:xfrm>
          <a:off x="6250090" y="8421093"/>
          <a:ext cx="21991535" cy="1244060"/>
        </a:xfrm>
        <a:prstGeom prst="rect">
          <a:avLst/>
        </a:prstGeom>
        <a:solidFill>
          <a:srgbClr val="FFFFFF"/>
        </a:solidFill>
        <a:ln w="9525">
          <a:solidFill>
            <a:srgbClr val="FFFFFF"/>
          </a:solidFill>
          <a:miter lim="800000"/>
          <a:headEnd/>
          <a:tailEnd/>
        </a:ln>
      </xdr:spPr>
      <xdr:txBody>
        <a:bodyPr rot="0" vert="horz" wrap="square" lIns="91440" tIns="45720" rIns="91440" bIns="45720" anchor="t" anchorCtr="0" upright="1">
          <a:noAutofit/>
        </a:bodyPr>
        <a:lstStyle/>
        <a:p>
          <a:pPr>
            <a:lnSpc>
              <a:spcPts val="1000"/>
            </a:lnSpc>
            <a:spcAft>
              <a:spcPts val="0"/>
            </a:spcAft>
          </a:pPr>
          <a:endParaRPr lang="es-ES" sz="1200">
            <a:effectLst/>
            <a:latin typeface="Times New Roman"/>
            <a:ea typeface="Times New Roman"/>
          </a:endParaRPr>
        </a:p>
        <a:p>
          <a:pPr marL="0" marR="0" indent="0" algn="just" defTabSz="914400" eaLnBrk="1" fontAlgn="auto" latinLnBrk="0" hangingPunct="1">
            <a:lnSpc>
              <a:spcPts val="1000"/>
            </a:lnSpc>
            <a:spcBef>
              <a:spcPts val="0"/>
            </a:spcBef>
            <a:spcAft>
              <a:spcPts val="1000"/>
            </a:spcAft>
            <a:buClrTx/>
            <a:buSzTx/>
            <a:buFontTx/>
            <a:buNone/>
            <a:tabLst/>
            <a:defRPr/>
          </a:pPr>
          <a:r>
            <a:rPr lang="en-US" sz="1200">
              <a:effectLst/>
              <a:latin typeface="Times New Roman"/>
              <a:ea typeface="Calibri"/>
              <a:cs typeface="Times New Roman"/>
            </a:rPr>
            <a:t> </a:t>
          </a:r>
          <a:r>
            <a:rPr lang="es-CO" sz="1100">
              <a:effectLst/>
              <a:latin typeface="+mn-lt"/>
              <a:ea typeface="+mn-ea"/>
              <a:cs typeface="+mn-cs"/>
            </a:rPr>
            <a:t>Avenida Carrera 24 No. 40 – 66</a:t>
          </a:r>
          <a:endParaRPr lang="es-CO" sz="1200">
            <a:effectLst/>
          </a:endParaRPr>
        </a:p>
        <a:p>
          <a:pPr marL="0" marR="0" indent="0" algn="just" defTabSz="914400" eaLnBrk="1" fontAlgn="auto" latinLnBrk="0" hangingPunct="1">
            <a:lnSpc>
              <a:spcPts val="1000"/>
            </a:lnSpc>
            <a:spcBef>
              <a:spcPts val="0"/>
            </a:spcBef>
            <a:spcAft>
              <a:spcPts val="1000"/>
            </a:spcAft>
            <a:buClrTx/>
            <a:buSzTx/>
            <a:buFontTx/>
            <a:buNone/>
            <a:tabLst/>
            <a:defRPr/>
          </a:pPr>
          <a:r>
            <a:rPr lang="es-CO" sz="1100">
              <a:effectLst/>
              <a:latin typeface="+mn-lt"/>
              <a:ea typeface="+mn-ea"/>
              <a:cs typeface="+mn-cs"/>
            </a:rPr>
            <a:t>Teléfono: 2170711</a:t>
          </a:r>
          <a:endParaRPr lang="es-CO" sz="1200">
            <a:effectLst/>
          </a:endParaRPr>
        </a:p>
        <a:p>
          <a:pPr marL="0" marR="0" indent="0" algn="just" defTabSz="914400" eaLnBrk="1" fontAlgn="auto" latinLnBrk="0" hangingPunct="1">
            <a:lnSpc>
              <a:spcPts val="1000"/>
            </a:lnSpc>
            <a:spcBef>
              <a:spcPts val="0"/>
            </a:spcBef>
            <a:spcAft>
              <a:spcPts val="1000"/>
            </a:spcAft>
            <a:buClrTx/>
            <a:buSzTx/>
            <a:buFontTx/>
            <a:buNone/>
            <a:tabLst/>
            <a:defRPr/>
          </a:pPr>
          <a:r>
            <a:rPr lang="es-CO" sz="1100">
              <a:effectLst/>
              <a:latin typeface="+mn-lt"/>
              <a:ea typeface="+mn-ea"/>
              <a:cs typeface="+mn-cs"/>
            </a:rPr>
            <a:t> Fax.2170711 Ext. 180</a:t>
          </a:r>
          <a:endParaRPr lang="es-CO" sz="1200">
            <a:effectLst/>
          </a:endParaRPr>
        </a:p>
        <a:p>
          <a:pPr marL="0" marR="0" indent="0" algn="just" defTabSz="914400" eaLnBrk="1" fontAlgn="auto" latinLnBrk="0" hangingPunct="1">
            <a:lnSpc>
              <a:spcPts val="1000"/>
            </a:lnSpc>
            <a:spcBef>
              <a:spcPts val="0"/>
            </a:spcBef>
            <a:spcAft>
              <a:spcPts val="1000"/>
            </a:spcAft>
            <a:buClrTx/>
            <a:buSzTx/>
            <a:buFontTx/>
            <a:buNone/>
            <a:tabLst/>
            <a:defRPr/>
          </a:pPr>
          <a:r>
            <a:rPr lang="en-US" sz="1100" u="sng">
              <a:effectLst/>
              <a:latin typeface="+mn-lt"/>
              <a:ea typeface="+mn-ea"/>
              <a:cs typeface="+mn-cs"/>
            </a:rPr>
            <a:t>www.bogotaturismo.gov.co</a:t>
          </a:r>
          <a:endParaRPr lang="es-CO" sz="1200">
            <a:effectLst/>
          </a:endParaRPr>
        </a:p>
        <a:p>
          <a:pPr algn="just">
            <a:lnSpc>
              <a:spcPts val="1000"/>
            </a:lnSpc>
            <a:spcAft>
              <a:spcPts val="1000"/>
            </a:spcAft>
          </a:pPr>
          <a:endParaRPr lang="es-ES" sz="1200">
            <a:effectLst/>
            <a:latin typeface="Arial"/>
            <a:ea typeface="Calibri"/>
            <a:cs typeface="Times New Roman"/>
          </a:endParaRPr>
        </a:p>
      </xdr:txBody>
    </xdr:sp>
    <xdr:clientData/>
  </xdr:twoCellAnchor>
  <xdr:twoCellAnchor>
    <xdr:from>
      <xdr:col>1</xdr:col>
      <xdr:colOff>378279</xdr:colOff>
      <xdr:row>0</xdr:row>
      <xdr:rowOff>0</xdr:rowOff>
    </xdr:from>
    <xdr:to>
      <xdr:col>1</xdr:col>
      <xdr:colOff>1823358</xdr:colOff>
      <xdr:row>0</xdr:row>
      <xdr:rowOff>993322</xdr:rowOff>
    </xdr:to>
    <xdr:pic>
      <xdr:nvPicPr>
        <xdr:cNvPr id="4" name="Imagen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695" t="20924" r="41093" b="25110"/>
        <a:stretch>
          <a:fillRect/>
        </a:stretch>
      </xdr:blipFill>
      <xdr:spPr bwMode="auto">
        <a:xfrm>
          <a:off x="749754" y="0"/>
          <a:ext cx="1445079" cy="9933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136071</xdr:colOff>
      <xdr:row>13</xdr:row>
      <xdr:rowOff>204106</xdr:rowOff>
    </xdr:from>
    <xdr:to>
      <xdr:col>1</xdr:col>
      <xdr:colOff>2775857</xdr:colOff>
      <xdr:row>17</xdr:row>
      <xdr:rowOff>136070</xdr:rowOff>
    </xdr:to>
    <xdr:pic>
      <xdr:nvPicPr>
        <xdr:cNvPr id="5" name="Imagen 4"/>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bwMode="auto">
        <a:xfrm>
          <a:off x="503464" y="8776606"/>
          <a:ext cx="2639786" cy="74839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30265</xdr:colOff>
      <xdr:row>12</xdr:row>
      <xdr:rowOff>105768</xdr:rowOff>
    </xdr:from>
    <xdr:to>
      <xdr:col>19</xdr:col>
      <xdr:colOff>1143000</xdr:colOff>
      <xdr:row>18</xdr:row>
      <xdr:rowOff>149678</xdr:rowOff>
    </xdr:to>
    <xdr:sp macro="" textlink="">
      <xdr:nvSpPr>
        <xdr:cNvPr id="3" name="Text Box 11"/>
        <xdr:cNvSpPr txBox="1">
          <a:spLocks noChangeArrowheads="1"/>
        </xdr:cNvSpPr>
      </xdr:nvSpPr>
      <xdr:spPr bwMode="auto">
        <a:xfrm>
          <a:off x="6250090" y="8421093"/>
          <a:ext cx="11552135" cy="1244060"/>
        </a:xfrm>
        <a:prstGeom prst="rect">
          <a:avLst/>
        </a:prstGeom>
        <a:solidFill>
          <a:srgbClr val="FFFFFF"/>
        </a:solidFill>
        <a:ln w="9525">
          <a:solidFill>
            <a:srgbClr val="FFFFFF"/>
          </a:solidFill>
          <a:miter lim="800000"/>
          <a:headEnd/>
          <a:tailEnd/>
        </a:ln>
      </xdr:spPr>
      <xdr:txBody>
        <a:bodyPr rot="0" vert="horz" wrap="square" lIns="91440" tIns="45720" rIns="91440" bIns="45720" anchor="t" anchorCtr="0" upright="1">
          <a:noAutofit/>
        </a:bodyPr>
        <a:lstStyle/>
        <a:p>
          <a:pPr>
            <a:lnSpc>
              <a:spcPts val="1000"/>
            </a:lnSpc>
            <a:spcAft>
              <a:spcPts val="0"/>
            </a:spcAft>
          </a:pPr>
          <a:endParaRPr lang="es-ES" sz="1200">
            <a:effectLst/>
            <a:latin typeface="Times New Roman"/>
            <a:ea typeface="Times New Roman"/>
          </a:endParaRPr>
        </a:p>
        <a:p>
          <a:pPr marL="0" marR="0" indent="0" algn="just" defTabSz="914400" eaLnBrk="1" fontAlgn="auto" latinLnBrk="0" hangingPunct="1">
            <a:lnSpc>
              <a:spcPts val="1000"/>
            </a:lnSpc>
            <a:spcBef>
              <a:spcPts val="0"/>
            </a:spcBef>
            <a:spcAft>
              <a:spcPts val="1000"/>
            </a:spcAft>
            <a:buClrTx/>
            <a:buSzTx/>
            <a:buFontTx/>
            <a:buNone/>
            <a:tabLst/>
            <a:defRPr/>
          </a:pPr>
          <a:r>
            <a:rPr lang="en-US" sz="1200">
              <a:effectLst/>
              <a:latin typeface="Times New Roman"/>
              <a:ea typeface="Calibri"/>
              <a:cs typeface="Times New Roman"/>
            </a:rPr>
            <a:t> </a:t>
          </a:r>
          <a:r>
            <a:rPr lang="es-CO" sz="1100">
              <a:effectLst/>
              <a:latin typeface="+mn-lt"/>
              <a:ea typeface="+mn-ea"/>
              <a:cs typeface="+mn-cs"/>
            </a:rPr>
            <a:t>Avenida Carrera 24 No. 40 – 66</a:t>
          </a:r>
          <a:endParaRPr lang="es-CO" sz="1200">
            <a:effectLst/>
          </a:endParaRPr>
        </a:p>
        <a:p>
          <a:pPr marL="0" marR="0" indent="0" algn="just" defTabSz="914400" eaLnBrk="1" fontAlgn="auto" latinLnBrk="0" hangingPunct="1">
            <a:lnSpc>
              <a:spcPts val="1000"/>
            </a:lnSpc>
            <a:spcBef>
              <a:spcPts val="0"/>
            </a:spcBef>
            <a:spcAft>
              <a:spcPts val="1000"/>
            </a:spcAft>
            <a:buClrTx/>
            <a:buSzTx/>
            <a:buFontTx/>
            <a:buNone/>
            <a:tabLst/>
            <a:defRPr/>
          </a:pPr>
          <a:r>
            <a:rPr lang="es-CO" sz="1100">
              <a:effectLst/>
              <a:latin typeface="+mn-lt"/>
              <a:ea typeface="+mn-ea"/>
              <a:cs typeface="+mn-cs"/>
            </a:rPr>
            <a:t>Teléfono: 2170711</a:t>
          </a:r>
          <a:endParaRPr lang="es-CO" sz="1200">
            <a:effectLst/>
          </a:endParaRPr>
        </a:p>
        <a:p>
          <a:pPr marL="0" marR="0" indent="0" algn="just" defTabSz="914400" eaLnBrk="1" fontAlgn="auto" latinLnBrk="0" hangingPunct="1">
            <a:lnSpc>
              <a:spcPts val="1000"/>
            </a:lnSpc>
            <a:spcBef>
              <a:spcPts val="0"/>
            </a:spcBef>
            <a:spcAft>
              <a:spcPts val="1000"/>
            </a:spcAft>
            <a:buClrTx/>
            <a:buSzTx/>
            <a:buFontTx/>
            <a:buNone/>
            <a:tabLst/>
            <a:defRPr/>
          </a:pPr>
          <a:r>
            <a:rPr lang="es-CO" sz="1100">
              <a:effectLst/>
              <a:latin typeface="+mn-lt"/>
              <a:ea typeface="+mn-ea"/>
              <a:cs typeface="+mn-cs"/>
            </a:rPr>
            <a:t> Fax.2170711 Ext. 180</a:t>
          </a:r>
          <a:endParaRPr lang="es-CO" sz="1200">
            <a:effectLst/>
          </a:endParaRPr>
        </a:p>
        <a:p>
          <a:pPr marL="0" marR="0" indent="0" algn="just" defTabSz="914400" eaLnBrk="1" fontAlgn="auto" latinLnBrk="0" hangingPunct="1">
            <a:lnSpc>
              <a:spcPts val="1000"/>
            </a:lnSpc>
            <a:spcBef>
              <a:spcPts val="0"/>
            </a:spcBef>
            <a:spcAft>
              <a:spcPts val="1000"/>
            </a:spcAft>
            <a:buClrTx/>
            <a:buSzTx/>
            <a:buFontTx/>
            <a:buNone/>
            <a:tabLst/>
            <a:defRPr/>
          </a:pPr>
          <a:r>
            <a:rPr lang="en-US" sz="1100" u="sng">
              <a:effectLst/>
              <a:latin typeface="+mn-lt"/>
              <a:ea typeface="+mn-ea"/>
              <a:cs typeface="+mn-cs"/>
            </a:rPr>
            <a:t>www.bogotaturismo.gov.co</a:t>
          </a:r>
          <a:endParaRPr lang="es-CO" sz="1200">
            <a:effectLst/>
          </a:endParaRPr>
        </a:p>
        <a:p>
          <a:pPr algn="just">
            <a:lnSpc>
              <a:spcPts val="1000"/>
            </a:lnSpc>
            <a:spcAft>
              <a:spcPts val="1000"/>
            </a:spcAft>
          </a:pPr>
          <a:endParaRPr lang="es-ES" sz="1200">
            <a:effectLst/>
            <a:latin typeface="Arial"/>
            <a:ea typeface="Calibri"/>
            <a:cs typeface="Times New Roman"/>
          </a:endParaRPr>
        </a:p>
      </xdr:txBody>
    </xdr:sp>
    <xdr:clientData/>
  </xdr:twoCellAnchor>
  <xdr:twoCellAnchor>
    <xdr:from>
      <xdr:col>1</xdr:col>
      <xdr:colOff>378279</xdr:colOff>
      <xdr:row>0</xdr:row>
      <xdr:rowOff>0</xdr:rowOff>
    </xdr:from>
    <xdr:to>
      <xdr:col>1</xdr:col>
      <xdr:colOff>1823358</xdr:colOff>
      <xdr:row>0</xdr:row>
      <xdr:rowOff>993322</xdr:rowOff>
    </xdr:to>
    <xdr:pic>
      <xdr:nvPicPr>
        <xdr:cNvPr id="4" name="Imagen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695" t="20924" r="41093" b="25110"/>
        <a:stretch>
          <a:fillRect/>
        </a:stretch>
      </xdr:blipFill>
      <xdr:spPr bwMode="auto">
        <a:xfrm>
          <a:off x="749754" y="0"/>
          <a:ext cx="1445079" cy="9933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190500</xdr:colOff>
      <xdr:row>14</xdr:row>
      <xdr:rowOff>0</xdr:rowOff>
    </xdr:from>
    <xdr:to>
      <xdr:col>1</xdr:col>
      <xdr:colOff>2830286</xdr:colOff>
      <xdr:row>17</xdr:row>
      <xdr:rowOff>136071</xdr:rowOff>
    </xdr:to>
    <xdr:pic>
      <xdr:nvPicPr>
        <xdr:cNvPr id="5" name="Imagen 4"/>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bwMode="auto">
        <a:xfrm>
          <a:off x="557893" y="8776607"/>
          <a:ext cx="2639786" cy="748393"/>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B1:U34"/>
  <sheetViews>
    <sheetView tabSelected="1" zoomScale="70" zoomScaleNormal="70" zoomScaleSheetLayoutView="40" workbookViewId="0">
      <selection activeCell="B22" sqref="B22"/>
    </sheetView>
  </sheetViews>
  <sheetFormatPr baseColWidth="10" defaultRowHeight="15.75" x14ac:dyDescent="0.25"/>
  <cols>
    <col min="1" max="1" width="5.5703125" style="10" customWidth="1"/>
    <col min="2" max="2" width="64.85546875" style="10" customWidth="1"/>
    <col min="3" max="3" width="22.85546875" style="10" customWidth="1"/>
    <col min="4" max="11" width="19.5703125" style="10" customWidth="1"/>
    <col min="12" max="12" width="22.42578125" style="10" bestFit="1" customWidth="1"/>
    <col min="13" max="13" width="22.42578125" style="10" customWidth="1"/>
    <col min="14" max="14" width="13" style="10" bestFit="1" customWidth="1"/>
    <col min="15" max="15" width="11.42578125" style="10" customWidth="1"/>
    <col min="16" max="18" width="14.28515625" style="10" bestFit="1" customWidth="1"/>
    <col min="19" max="20" width="11.42578125" style="10"/>
    <col min="21" max="21" width="13" style="10" bestFit="1" customWidth="1"/>
    <col min="22" max="16384" width="11.42578125" style="10"/>
  </cols>
  <sheetData>
    <row r="1" spans="2:21" ht="120" customHeight="1" x14ac:dyDescent="0.25">
      <c r="B1" s="38" t="s">
        <v>9</v>
      </c>
      <c r="C1" s="39"/>
      <c r="D1" s="39"/>
      <c r="E1" s="39"/>
      <c r="F1" s="39"/>
      <c r="G1" s="39"/>
      <c r="H1" s="39"/>
      <c r="I1" s="39"/>
      <c r="J1" s="39"/>
      <c r="K1" s="39"/>
      <c r="L1" s="40"/>
      <c r="M1" s="9"/>
    </row>
    <row r="2" spans="2:21" ht="51" customHeight="1" x14ac:dyDescent="0.25">
      <c r="B2" s="41" t="s">
        <v>0</v>
      </c>
      <c r="C2" s="41"/>
      <c r="D2" s="41"/>
      <c r="E2" s="41"/>
      <c r="F2" s="41"/>
      <c r="G2" s="41"/>
      <c r="H2" s="41"/>
      <c r="I2" s="41"/>
      <c r="J2" s="41"/>
      <c r="K2" s="41"/>
      <c r="L2" s="41"/>
      <c r="M2" s="11"/>
      <c r="N2" s="10" t="s">
        <v>34</v>
      </c>
      <c r="O2" s="10">
        <v>2026</v>
      </c>
    </row>
    <row r="3" spans="2:21" ht="51" customHeight="1" x14ac:dyDescent="0.25">
      <c r="B3" s="42" t="s">
        <v>1</v>
      </c>
      <c r="C3" s="45" t="s">
        <v>10</v>
      </c>
      <c r="D3" s="45"/>
      <c r="E3" s="46"/>
      <c r="F3" s="46"/>
      <c r="G3" s="46"/>
      <c r="H3" s="46"/>
      <c r="I3" s="46"/>
      <c r="J3" s="46"/>
      <c r="K3" s="47"/>
      <c r="L3" s="48" t="s">
        <v>12</v>
      </c>
      <c r="M3" s="12"/>
      <c r="N3" s="10" t="s">
        <v>29</v>
      </c>
      <c r="O3" s="19">
        <f>+O2/12*7</f>
        <v>1181.8333333333335</v>
      </c>
    </row>
    <row r="4" spans="2:21" ht="51" customHeight="1" x14ac:dyDescent="0.25">
      <c r="B4" s="43"/>
      <c r="C4" s="45" t="s">
        <v>13</v>
      </c>
      <c r="D4" s="45" t="s">
        <v>14</v>
      </c>
      <c r="E4" s="54" t="s">
        <v>52</v>
      </c>
      <c r="F4" s="55"/>
      <c r="G4" s="54" t="s">
        <v>51</v>
      </c>
      <c r="H4" s="55"/>
      <c r="I4" s="54" t="s">
        <v>53</v>
      </c>
      <c r="J4" s="55"/>
      <c r="K4" s="48" t="s">
        <v>33</v>
      </c>
      <c r="L4" s="49"/>
      <c r="M4" s="12"/>
      <c r="N4" s="10" t="s">
        <v>30</v>
      </c>
      <c r="O4" s="19">
        <f>+O3/7</f>
        <v>168.83333333333334</v>
      </c>
    </row>
    <row r="5" spans="2:21" ht="51" customHeight="1" x14ac:dyDescent="0.25">
      <c r="B5" s="44"/>
      <c r="C5" s="45"/>
      <c r="D5" s="45"/>
      <c r="E5" s="32" t="s">
        <v>17</v>
      </c>
      <c r="F5" s="32" t="s">
        <v>18</v>
      </c>
      <c r="G5" s="32" t="s">
        <v>17</v>
      </c>
      <c r="H5" s="32" t="s">
        <v>18</v>
      </c>
      <c r="I5" s="32" t="s">
        <v>17</v>
      </c>
      <c r="J5" s="32" t="s">
        <v>18</v>
      </c>
      <c r="K5" s="50"/>
      <c r="L5" s="50"/>
      <c r="M5" s="12"/>
      <c r="N5" s="10" t="s">
        <v>19</v>
      </c>
      <c r="O5" s="10" t="s">
        <v>20</v>
      </c>
    </row>
    <row r="6" spans="2:21" ht="51" customHeight="1" x14ac:dyDescent="0.25">
      <c r="B6" s="13" t="s">
        <v>21</v>
      </c>
      <c r="C6" s="14" t="s">
        <v>22</v>
      </c>
      <c r="D6" s="20">
        <f>+N6*7</f>
        <v>770</v>
      </c>
      <c r="E6" s="33">
        <f>+F6/1.19</f>
        <v>4033.6134453781515</v>
      </c>
      <c r="F6" s="33">
        <v>4800</v>
      </c>
      <c r="G6" s="33">
        <f>+H6/1.19</f>
        <v>3529.4117647058824</v>
      </c>
      <c r="H6" s="33">
        <v>4200</v>
      </c>
      <c r="I6" s="33">
        <f>+J6/1.19</f>
        <v>4621.8487394957983</v>
      </c>
      <c r="J6" s="33">
        <v>5500</v>
      </c>
      <c r="K6" s="16">
        <f>+(F6+H6+J6)/3</f>
        <v>4833.333333333333</v>
      </c>
      <c r="L6" s="17">
        <f>+D6*K6</f>
        <v>3721666.6666666665</v>
      </c>
      <c r="M6" s="18"/>
      <c r="N6" s="19">
        <v>110</v>
      </c>
      <c r="O6" s="10">
        <f>+N6/20</f>
        <v>5.5</v>
      </c>
    </row>
    <row r="7" spans="2:21" ht="51" customHeight="1" x14ac:dyDescent="0.25">
      <c r="B7" s="13" t="s">
        <v>23</v>
      </c>
      <c r="C7" s="14" t="s">
        <v>22</v>
      </c>
      <c r="D7" s="20">
        <f>+N7*7</f>
        <v>14</v>
      </c>
      <c r="E7" s="33">
        <f t="shared" ref="E7:E10" si="0">+F7/1.19</f>
        <v>5294.1176470588234</v>
      </c>
      <c r="F7" s="33">
        <v>6300</v>
      </c>
      <c r="G7" s="33">
        <f t="shared" ref="G7:G10" si="1">+H7/1.19</f>
        <v>6176.4705882352946</v>
      </c>
      <c r="H7" s="33">
        <v>7350</v>
      </c>
      <c r="I7" s="33">
        <f t="shared" ref="I7:I10" si="2">+J7/1.19</f>
        <v>6974.7899159663866</v>
      </c>
      <c r="J7" s="33">
        <v>8300</v>
      </c>
      <c r="K7" s="16">
        <f t="shared" ref="K7:K10" si="3">+(F7+H7+J7)/3</f>
        <v>7316.666666666667</v>
      </c>
      <c r="L7" s="17">
        <f>+D7*K7</f>
        <v>102433.33333333334</v>
      </c>
      <c r="M7" s="18"/>
      <c r="N7" s="19">
        <v>2</v>
      </c>
      <c r="O7" s="10">
        <f>+N7/20</f>
        <v>0.1</v>
      </c>
    </row>
    <row r="8" spans="2:21" ht="51" customHeight="1" x14ac:dyDescent="0.25">
      <c r="B8" s="13" t="s">
        <v>24</v>
      </c>
      <c r="C8" s="14" t="s">
        <v>22</v>
      </c>
      <c r="D8" s="20">
        <f>+N8*7</f>
        <v>14</v>
      </c>
      <c r="E8" s="33">
        <f t="shared" si="0"/>
        <v>8235.2941176470595</v>
      </c>
      <c r="F8" s="33">
        <v>9800</v>
      </c>
      <c r="G8" s="33">
        <f t="shared" si="1"/>
        <v>7941.176470588236</v>
      </c>
      <c r="H8" s="33">
        <v>9450</v>
      </c>
      <c r="I8" s="33">
        <f t="shared" si="2"/>
        <v>10504.20168067227</v>
      </c>
      <c r="J8" s="33">
        <v>12500</v>
      </c>
      <c r="K8" s="16">
        <f t="shared" si="3"/>
        <v>10583.333333333334</v>
      </c>
      <c r="L8" s="17">
        <f>+D8*K8</f>
        <v>148166.66666666669</v>
      </c>
      <c r="M8" s="18"/>
      <c r="N8" s="19">
        <v>2</v>
      </c>
      <c r="O8" s="10">
        <f>+N8/20</f>
        <v>0.1</v>
      </c>
    </row>
    <row r="9" spans="2:21" ht="51" customHeight="1" x14ac:dyDescent="0.25">
      <c r="B9" s="13" t="s">
        <v>25</v>
      </c>
      <c r="C9" s="14" t="s">
        <v>22</v>
      </c>
      <c r="D9" s="20">
        <f>+N9*7</f>
        <v>1.75</v>
      </c>
      <c r="E9" s="33">
        <f t="shared" si="0"/>
        <v>126050.42016806723</v>
      </c>
      <c r="F9" s="33">
        <v>150000</v>
      </c>
      <c r="G9" s="33">
        <f t="shared" si="1"/>
        <v>210084.03361344538</v>
      </c>
      <c r="H9" s="33">
        <v>250000</v>
      </c>
      <c r="I9" s="33">
        <f t="shared" si="2"/>
        <v>163865.5462184874</v>
      </c>
      <c r="J9" s="33">
        <v>195000</v>
      </c>
      <c r="K9" s="16">
        <f t="shared" si="3"/>
        <v>198333.33333333334</v>
      </c>
      <c r="L9" s="17">
        <f>+D9*K9</f>
        <v>347083.33333333337</v>
      </c>
      <c r="M9" s="18"/>
      <c r="N9" s="30">
        <v>0.25</v>
      </c>
      <c r="O9" s="10">
        <f>+N9/20</f>
        <v>1.2500000000000001E-2</v>
      </c>
    </row>
    <row r="10" spans="2:21" ht="51" customHeight="1" x14ac:dyDescent="0.25">
      <c r="B10" s="14" t="s">
        <v>26</v>
      </c>
      <c r="C10" s="37" t="s">
        <v>31</v>
      </c>
      <c r="D10" s="20">
        <f>+N10*7</f>
        <v>14</v>
      </c>
      <c r="E10" s="33">
        <f t="shared" si="0"/>
        <v>12016.806722689076</v>
      </c>
      <c r="F10" s="33">
        <v>14300</v>
      </c>
      <c r="G10" s="33">
        <f t="shared" si="1"/>
        <v>11764.705882352942</v>
      </c>
      <c r="H10" s="33">
        <v>14000</v>
      </c>
      <c r="I10" s="33">
        <f t="shared" si="2"/>
        <v>21008.403361344539</v>
      </c>
      <c r="J10" s="33">
        <v>25000</v>
      </c>
      <c r="K10" s="16">
        <f t="shared" si="3"/>
        <v>17766.666666666668</v>
      </c>
      <c r="L10" s="17">
        <f>+D10*K10</f>
        <v>248733.33333333334</v>
      </c>
      <c r="M10" s="18"/>
      <c r="N10" s="19">
        <v>2</v>
      </c>
      <c r="O10" s="10">
        <f>+N10/20</f>
        <v>0.1</v>
      </c>
    </row>
    <row r="11" spans="2:21" ht="60" customHeight="1" x14ac:dyDescent="0.25">
      <c r="B11" s="51" t="s">
        <v>27</v>
      </c>
      <c r="C11" s="46"/>
      <c r="D11" s="46"/>
      <c r="E11" s="36"/>
      <c r="F11" s="36"/>
      <c r="G11" s="21"/>
      <c r="H11" s="21"/>
      <c r="I11" s="21"/>
      <c r="J11" s="21"/>
      <c r="K11" s="52">
        <f>SUM(L6:L10)</f>
        <v>4568083.333333333</v>
      </c>
      <c r="L11" s="53"/>
      <c r="M11" s="22"/>
    </row>
    <row r="12" spans="2:21" x14ac:dyDescent="0.25">
      <c r="B12" s="23"/>
      <c r="L12" s="24"/>
    </row>
    <row r="13" spans="2:21" x14ac:dyDescent="0.25">
      <c r="B13" s="23" t="s">
        <v>28</v>
      </c>
      <c r="L13" s="24"/>
    </row>
    <row r="14" spans="2:21" x14ac:dyDescent="0.25">
      <c r="B14" s="23"/>
      <c r="L14" s="24"/>
    </row>
    <row r="15" spans="2:21" x14ac:dyDescent="0.25">
      <c r="B15" s="23"/>
      <c r="L15" s="24"/>
      <c r="N15" s="25"/>
    </row>
    <row r="16" spans="2:21" x14ac:dyDescent="0.25">
      <c r="B16" s="23"/>
      <c r="L16" s="24"/>
      <c r="O16" s="26"/>
      <c r="Q16" s="19"/>
      <c r="S16" s="19"/>
      <c r="U16" s="19"/>
    </row>
    <row r="17" spans="2:21" x14ac:dyDescent="0.25">
      <c r="B17" s="23"/>
      <c r="L17" s="24"/>
      <c r="N17" s="25"/>
    </row>
    <row r="18" spans="2:21" x14ac:dyDescent="0.25">
      <c r="B18" s="23"/>
      <c r="L18" s="24"/>
    </row>
    <row r="19" spans="2:21" ht="33" customHeight="1" x14ac:dyDescent="0.25">
      <c r="B19" s="27"/>
      <c r="C19" s="28"/>
      <c r="D19" s="28"/>
      <c r="E19" s="28"/>
      <c r="F19" s="28"/>
      <c r="G19" s="28"/>
      <c r="H19" s="28"/>
      <c r="I19" s="28"/>
      <c r="J19" s="28"/>
      <c r="K19" s="28"/>
      <c r="L19" s="29"/>
    </row>
    <row r="20" spans="2:21" x14ac:dyDescent="0.25">
      <c r="Q20" s="10" t="s">
        <v>35</v>
      </c>
      <c r="R20" s="10" t="s">
        <v>36</v>
      </c>
      <c r="S20" s="10" t="s">
        <v>37</v>
      </c>
    </row>
    <row r="21" spans="2:21" x14ac:dyDescent="0.25">
      <c r="P21" s="10" t="s">
        <v>38</v>
      </c>
      <c r="Q21" s="10">
        <v>51</v>
      </c>
      <c r="R21" s="10">
        <v>0</v>
      </c>
      <c r="S21" s="10">
        <v>51</v>
      </c>
      <c r="U21" s="10">
        <v>51</v>
      </c>
    </row>
    <row r="22" spans="2:21" x14ac:dyDescent="0.25">
      <c r="P22" s="10" t="s">
        <v>39</v>
      </c>
      <c r="Q22" s="10">
        <v>80</v>
      </c>
      <c r="R22" s="10">
        <v>2</v>
      </c>
      <c r="S22" s="10">
        <v>82</v>
      </c>
      <c r="U22" s="10">
        <v>82</v>
      </c>
    </row>
    <row r="23" spans="2:21" x14ac:dyDescent="0.25">
      <c r="P23" s="10" t="s">
        <v>40</v>
      </c>
      <c r="Q23" s="10">
        <v>78</v>
      </c>
      <c r="R23" s="10">
        <v>1</v>
      </c>
      <c r="S23" s="10">
        <v>79</v>
      </c>
      <c r="U23" s="10">
        <v>79</v>
      </c>
    </row>
    <row r="24" spans="2:21" x14ac:dyDescent="0.25">
      <c r="P24" s="10" t="s">
        <v>41</v>
      </c>
      <c r="Q24" s="10">
        <v>96</v>
      </c>
      <c r="R24" s="10">
        <v>0</v>
      </c>
      <c r="S24" s="10">
        <v>96</v>
      </c>
      <c r="U24" s="10">
        <v>96</v>
      </c>
    </row>
    <row r="25" spans="2:21" x14ac:dyDescent="0.25">
      <c r="P25" s="10" t="s">
        <v>42</v>
      </c>
      <c r="Q25" s="10">
        <v>180</v>
      </c>
      <c r="R25" s="10">
        <v>5</v>
      </c>
      <c r="S25" s="10">
        <v>185</v>
      </c>
      <c r="U25" s="10">
        <v>185</v>
      </c>
    </row>
    <row r="26" spans="2:21" x14ac:dyDescent="0.25">
      <c r="P26" s="10" t="s">
        <v>43</v>
      </c>
      <c r="Q26" s="10">
        <v>71</v>
      </c>
      <c r="R26" s="10">
        <v>1</v>
      </c>
      <c r="S26" s="10">
        <v>72</v>
      </c>
      <c r="U26" s="10">
        <v>72</v>
      </c>
    </row>
    <row r="27" spans="2:21" ht="31.5" x14ac:dyDescent="0.25">
      <c r="Q27" s="10">
        <v>556</v>
      </c>
      <c r="R27" s="10">
        <v>9</v>
      </c>
      <c r="S27" s="10">
        <v>565</v>
      </c>
      <c r="T27" s="10" t="s">
        <v>49</v>
      </c>
      <c r="U27" s="10">
        <v>80</v>
      </c>
    </row>
    <row r="28" spans="2:21" x14ac:dyDescent="0.25">
      <c r="U28" s="10">
        <v>132</v>
      </c>
    </row>
    <row r="30" spans="2:21" x14ac:dyDescent="0.25">
      <c r="P30" s="10" t="s">
        <v>44</v>
      </c>
      <c r="Q30" s="10" t="s">
        <v>45</v>
      </c>
      <c r="R30" s="10" t="s">
        <v>36</v>
      </c>
      <c r="S30" s="10" t="s">
        <v>37</v>
      </c>
      <c r="U30" s="10">
        <f>SUM(U21:U29)</f>
        <v>777</v>
      </c>
    </row>
    <row r="31" spans="2:21" x14ac:dyDescent="0.25">
      <c r="P31" s="10" t="s">
        <v>46</v>
      </c>
      <c r="Q31" s="10">
        <v>77</v>
      </c>
      <c r="R31" s="10">
        <v>3</v>
      </c>
      <c r="S31" s="10">
        <v>80</v>
      </c>
    </row>
    <row r="32" spans="2:21" x14ac:dyDescent="0.25">
      <c r="P32" s="10" t="s">
        <v>47</v>
      </c>
      <c r="Q32" s="10">
        <v>131</v>
      </c>
      <c r="R32" s="10">
        <v>1</v>
      </c>
      <c r="S32" s="10">
        <v>132</v>
      </c>
    </row>
    <row r="33" spans="16:20" x14ac:dyDescent="0.25">
      <c r="P33" s="10" t="s">
        <v>48</v>
      </c>
      <c r="Q33" s="10">
        <v>70</v>
      </c>
      <c r="R33" s="10">
        <v>0</v>
      </c>
      <c r="S33" s="10">
        <v>70</v>
      </c>
    </row>
    <row r="34" spans="16:20" ht="31.5" x14ac:dyDescent="0.25">
      <c r="Q34" s="10">
        <f>SUM(Q31:Q33)</f>
        <v>278</v>
      </c>
      <c r="R34" s="10">
        <f>SUM(R31:R33)</f>
        <v>4</v>
      </c>
      <c r="S34" s="10">
        <f>SUM(S31:S33)</f>
        <v>282</v>
      </c>
      <c r="T34" s="10" t="s">
        <v>49</v>
      </c>
    </row>
  </sheetData>
  <mergeCells count="14">
    <mergeCell ref="B11:D11"/>
    <mergeCell ref="K11:L11"/>
    <mergeCell ref="E4:F4"/>
    <mergeCell ref="G4:H4"/>
    <mergeCell ref="I4:J4"/>
    <mergeCell ref="K4:K5"/>
    <mergeCell ref="B1:L1"/>
    <mergeCell ref="B2:L2"/>
    <mergeCell ref="B3:B5"/>
    <mergeCell ref="C3:D3"/>
    <mergeCell ref="E3:K3"/>
    <mergeCell ref="L3:L5"/>
    <mergeCell ref="C4:C5"/>
    <mergeCell ref="D4:D5"/>
  </mergeCells>
  <printOptions horizontalCentered="1"/>
  <pageMargins left="0.70866141732283472" right="0.70866141732283472" top="0.74803149606299213" bottom="0.74803149606299213" header="0.31496062992125984" footer="0.31496062992125984"/>
  <pageSetup scale="44" orientation="landscape" r:id="rId1"/>
  <headerFooter>
    <oddHeader xml:space="preserve">&amp;R
</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C34"/>
  <sheetViews>
    <sheetView topLeftCell="A7" zoomScale="70" zoomScaleNormal="70" zoomScaleSheetLayoutView="40" workbookViewId="0">
      <selection activeCell="B22" sqref="B22"/>
    </sheetView>
  </sheetViews>
  <sheetFormatPr baseColWidth="10" defaultRowHeight="15.75" x14ac:dyDescent="0.25"/>
  <cols>
    <col min="1" max="1" width="5.5703125" style="10" customWidth="1"/>
    <col min="2" max="2" width="64.85546875" style="10" customWidth="1"/>
    <col min="3" max="3" width="22.85546875" style="10" customWidth="1"/>
    <col min="4" max="19" width="19.5703125" style="10" customWidth="1"/>
    <col min="20" max="20" width="22.42578125" style="10" bestFit="1" customWidth="1"/>
    <col min="21" max="21" width="22.42578125" style="10" customWidth="1"/>
    <col min="22" max="22" width="13" style="10" bestFit="1" customWidth="1"/>
    <col min="23" max="23" width="11.42578125" style="10" customWidth="1"/>
    <col min="24" max="26" width="14.28515625" style="10" bestFit="1" customWidth="1"/>
    <col min="27" max="28" width="11.42578125" style="10"/>
    <col min="29" max="29" width="13" style="10" bestFit="1" customWidth="1"/>
    <col min="30" max="16384" width="11.42578125" style="10"/>
  </cols>
  <sheetData>
    <row r="1" spans="2:29" ht="120" customHeight="1" x14ac:dyDescent="0.25">
      <c r="B1" s="38" t="s">
        <v>9</v>
      </c>
      <c r="C1" s="39"/>
      <c r="D1" s="39"/>
      <c r="E1" s="39"/>
      <c r="F1" s="39"/>
      <c r="G1" s="39"/>
      <c r="H1" s="39"/>
      <c r="I1" s="39"/>
      <c r="J1" s="39"/>
      <c r="K1" s="39"/>
      <c r="L1" s="39"/>
      <c r="M1" s="39"/>
      <c r="N1" s="39"/>
      <c r="O1" s="39"/>
      <c r="P1" s="39"/>
      <c r="Q1" s="39"/>
      <c r="R1" s="39"/>
      <c r="S1" s="39"/>
      <c r="T1" s="40"/>
      <c r="U1" s="9"/>
    </row>
    <row r="2" spans="2:29" ht="51" customHeight="1" x14ac:dyDescent="0.25">
      <c r="B2" s="41" t="s">
        <v>0</v>
      </c>
      <c r="C2" s="41"/>
      <c r="D2" s="41"/>
      <c r="E2" s="41"/>
      <c r="F2" s="41"/>
      <c r="G2" s="41"/>
      <c r="H2" s="41"/>
      <c r="I2" s="41"/>
      <c r="J2" s="41"/>
      <c r="K2" s="41"/>
      <c r="L2" s="41"/>
      <c r="M2" s="41"/>
      <c r="N2" s="41"/>
      <c r="O2" s="41"/>
      <c r="P2" s="41"/>
      <c r="Q2" s="41"/>
      <c r="R2" s="41"/>
      <c r="S2" s="41"/>
      <c r="T2" s="41"/>
      <c r="U2" s="11"/>
      <c r="V2" s="10" t="s">
        <v>34</v>
      </c>
      <c r="W2" s="10">
        <v>2026</v>
      </c>
    </row>
    <row r="3" spans="2:29" ht="51" customHeight="1" x14ac:dyDescent="0.25">
      <c r="B3" s="42" t="s">
        <v>1</v>
      </c>
      <c r="C3" s="45" t="s">
        <v>10</v>
      </c>
      <c r="D3" s="45"/>
      <c r="E3" s="51" t="s">
        <v>11</v>
      </c>
      <c r="F3" s="46"/>
      <c r="G3" s="46"/>
      <c r="H3" s="46"/>
      <c r="I3" s="46"/>
      <c r="J3" s="46"/>
      <c r="K3" s="46"/>
      <c r="L3" s="46"/>
      <c r="M3" s="46"/>
      <c r="N3" s="46"/>
      <c r="O3" s="46"/>
      <c r="P3" s="46"/>
      <c r="Q3" s="46"/>
      <c r="R3" s="46"/>
      <c r="S3" s="47"/>
      <c r="T3" s="48" t="s">
        <v>12</v>
      </c>
      <c r="U3" s="12"/>
      <c r="V3" s="10" t="s">
        <v>29</v>
      </c>
      <c r="W3" s="19">
        <f>+W2/12*7</f>
        <v>1181.8333333333335</v>
      </c>
    </row>
    <row r="4" spans="2:29" ht="51" customHeight="1" x14ac:dyDescent="0.25">
      <c r="B4" s="43"/>
      <c r="C4" s="45" t="s">
        <v>13</v>
      </c>
      <c r="D4" s="45" t="s">
        <v>14</v>
      </c>
      <c r="E4" s="56" t="s">
        <v>16</v>
      </c>
      <c r="F4" s="57"/>
      <c r="G4" s="54" t="s">
        <v>32</v>
      </c>
      <c r="H4" s="55"/>
      <c r="I4" s="54" t="s">
        <v>52</v>
      </c>
      <c r="J4" s="55"/>
      <c r="K4" s="56" t="s">
        <v>15</v>
      </c>
      <c r="L4" s="57"/>
      <c r="M4" s="54" t="s">
        <v>50</v>
      </c>
      <c r="N4" s="55"/>
      <c r="O4" s="54" t="s">
        <v>51</v>
      </c>
      <c r="P4" s="55"/>
      <c r="Q4" s="54" t="s">
        <v>53</v>
      </c>
      <c r="R4" s="55"/>
      <c r="S4" s="48" t="s">
        <v>33</v>
      </c>
      <c r="T4" s="49"/>
      <c r="U4" s="12"/>
      <c r="V4" s="10" t="s">
        <v>30</v>
      </c>
      <c r="W4" s="19">
        <f>+W3/7</f>
        <v>168.83333333333334</v>
      </c>
    </row>
    <row r="5" spans="2:29" ht="51" customHeight="1" x14ac:dyDescent="0.25">
      <c r="B5" s="44"/>
      <c r="C5" s="45"/>
      <c r="D5" s="45"/>
      <c r="E5" s="34" t="s">
        <v>17</v>
      </c>
      <c r="F5" s="34" t="s">
        <v>18</v>
      </c>
      <c r="G5" s="32" t="s">
        <v>17</v>
      </c>
      <c r="H5" s="32" t="s">
        <v>18</v>
      </c>
      <c r="I5" s="32" t="s">
        <v>17</v>
      </c>
      <c r="J5" s="32" t="s">
        <v>18</v>
      </c>
      <c r="K5" s="34" t="s">
        <v>17</v>
      </c>
      <c r="L5" s="34" t="s">
        <v>18</v>
      </c>
      <c r="M5" s="32" t="s">
        <v>17</v>
      </c>
      <c r="N5" s="32" t="s">
        <v>18</v>
      </c>
      <c r="O5" s="32" t="s">
        <v>17</v>
      </c>
      <c r="P5" s="32" t="s">
        <v>18</v>
      </c>
      <c r="Q5" s="32" t="s">
        <v>17</v>
      </c>
      <c r="R5" s="32" t="s">
        <v>18</v>
      </c>
      <c r="S5" s="50"/>
      <c r="T5" s="50"/>
      <c r="U5" s="12"/>
      <c r="V5" s="10" t="s">
        <v>19</v>
      </c>
      <c r="W5" s="10" t="s">
        <v>20</v>
      </c>
    </row>
    <row r="6" spans="2:29" ht="51" customHeight="1" x14ac:dyDescent="0.25">
      <c r="B6" s="13" t="s">
        <v>21</v>
      </c>
      <c r="C6" s="14" t="s">
        <v>22</v>
      </c>
      <c r="D6" s="20">
        <f>+V6*7</f>
        <v>770</v>
      </c>
      <c r="E6" s="35">
        <f>+F6/1.19</f>
        <v>5042.0168067226896</v>
      </c>
      <c r="F6" s="35">
        <v>6000</v>
      </c>
      <c r="G6" s="33">
        <f>+H6/1.19</f>
        <v>4201.680672268908</v>
      </c>
      <c r="H6" s="33">
        <v>5000</v>
      </c>
      <c r="I6" s="33">
        <f>+J6/1.19</f>
        <v>4033.6134453781515</v>
      </c>
      <c r="J6" s="33">
        <v>4800</v>
      </c>
      <c r="K6" s="35">
        <f>+L6/1.19</f>
        <v>2184.8739495798322</v>
      </c>
      <c r="L6" s="35">
        <v>2600</v>
      </c>
      <c r="M6" s="33">
        <f>+N6/1.19</f>
        <v>2436.9747899159665</v>
      </c>
      <c r="N6" s="33">
        <v>2900</v>
      </c>
      <c r="O6" s="33">
        <f>+P6/1.19</f>
        <v>3529.4117647058824</v>
      </c>
      <c r="P6" s="33">
        <v>4200</v>
      </c>
      <c r="Q6" s="33">
        <f>+R6/1.19</f>
        <v>4621.8487394957983</v>
      </c>
      <c r="R6" s="33">
        <v>5500</v>
      </c>
      <c r="S6" s="16">
        <f>+(F6+H6+L6+N6+J6+P6+R6)/7</f>
        <v>4428.5714285714284</v>
      </c>
      <c r="T6" s="17">
        <f>+D6*S6</f>
        <v>3410000</v>
      </c>
      <c r="U6" s="18"/>
      <c r="V6" s="19">
        <v>110</v>
      </c>
      <c r="W6" s="10">
        <f>+V6/20</f>
        <v>5.5</v>
      </c>
    </row>
    <row r="7" spans="2:29" ht="51" customHeight="1" x14ac:dyDescent="0.25">
      <c r="B7" s="13" t="s">
        <v>23</v>
      </c>
      <c r="C7" s="14" t="s">
        <v>22</v>
      </c>
      <c r="D7" s="20">
        <f>+V7*7</f>
        <v>14</v>
      </c>
      <c r="E7" s="35">
        <f t="shared" ref="E7:E10" si="0">+F7/1.19</f>
        <v>6722.6890756302528</v>
      </c>
      <c r="F7" s="35">
        <v>8000</v>
      </c>
      <c r="G7" s="33">
        <f t="shared" ref="G7:G10" si="1">+H7/1.19</f>
        <v>5462.1848739495799</v>
      </c>
      <c r="H7" s="33">
        <v>6500</v>
      </c>
      <c r="I7" s="33">
        <f t="shared" ref="I7:I10" si="2">+J7/1.19</f>
        <v>5294.1176470588234</v>
      </c>
      <c r="J7" s="33">
        <v>6300</v>
      </c>
      <c r="K7" s="35">
        <f t="shared" ref="K7:K10" si="3">+L7/1.19</f>
        <v>2773.1092436974791</v>
      </c>
      <c r="L7" s="35">
        <v>3300</v>
      </c>
      <c r="M7" s="33">
        <f t="shared" ref="M7:M10" si="4">+N7/1.19</f>
        <v>3319.3277310924373</v>
      </c>
      <c r="N7" s="33">
        <v>3950</v>
      </c>
      <c r="O7" s="33">
        <f t="shared" ref="O7:O10" si="5">+P7/1.19</f>
        <v>6176.4705882352946</v>
      </c>
      <c r="P7" s="33">
        <v>7350</v>
      </c>
      <c r="Q7" s="33">
        <f t="shared" ref="Q7:Q10" si="6">+R7/1.19</f>
        <v>6974.7899159663866</v>
      </c>
      <c r="R7" s="33">
        <v>8300</v>
      </c>
      <c r="S7" s="16">
        <f t="shared" ref="S7:S10" si="7">+(F7+H7+L7+N7+J7+P7+R7)/7</f>
        <v>6242.8571428571431</v>
      </c>
      <c r="T7" s="17">
        <f t="shared" ref="T7:T10" si="8">+D7*S7</f>
        <v>87400</v>
      </c>
      <c r="U7" s="18"/>
      <c r="V7" s="19">
        <v>2</v>
      </c>
      <c r="W7" s="10">
        <f>+V7/20</f>
        <v>0.1</v>
      </c>
    </row>
    <row r="8" spans="2:29" ht="51" customHeight="1" x14ac:dyDescent="0.25">
      <c r="B8" s="13" t="s">
        <v>24</v>
      </c>
      <c r="C8" s="14" t="s">
        <v>22</v>
      </c>
      <c r="D8" s="20">
        <f>+V8*7</f>
        <v>14</v>
      </c>
      <c r="E8" s="35">
        <f t="shared" si="0"/>
        <v>10084.033613445379</v>
      </c>
      <c r="F8" s="35">
        <v>12000</v>
      </c>
      <c r="G8" s="33">
        <f t="shared" si="1"/>
        <v>8403.361344537816</v>
      </c>
      <c r="H8" s="33">
        <v>10000</v>
      </c>
      <c r="I8" s="33">
        <f t="shared" si="2"/>
        <v>8235.2941176470595</v>
      </c>
      <c r="J8" s="33">
        <v>9800</v>
      </c>
      <c r="K8" s="35">
        <f t="shared" si="3"/>
        <v>5042.0168067226896</v>
      </c>
      <c r="L8" s="35">
        <v>6000</v>
      </c>
      <c r="M8" s="33">
        <f t="shared" si="4"/>
        <v>5210.0840336134452</v>
      </c>
      <c r="N8" s="33">
        <v>6200</v>
      </c>
      <c r="O8" s="33">
        <f t="shared" si="5"/>
        <v>7941.176470588236</v>
      </c>
      <c r="P8" s="33">
        <v>9450</v>
      </c>
      <c r="Q8" s="33">
        <f t="shared" si="6"/>
        <v>10504.20168067227</v>
      </c>
      <c r="R8" s="33">
        <v>12500</v>
      </c>
      <c r="S8" s="16">
        <f t="shared" si="7"/>
        <v>9421.4285714285706</v>
      </c>
      <c r="T8" s="17">
        <f t="shared" si="8"/>
        <v>131900</v>
      </c>
      <c r="U8" s="18"/>
      <c r="V8" s="19">
        <v>2</v>
      </c>
      <c r="W8" s="10">
        <f>+V8/20</f>
        <v>0.1</v>
      </c>
    </row>
    <row r="9" spans="2:29" ht="51" customHeight="1" x14ac:dyDescent="0.25">
      <c r="B9" s="13" t="s">
        <v>25</v>
      </c>
      <c r="C9" s="14" t="s">
        <v>22</v>
      </c>
      <c r="D9" s="20">
        <f>+V9*7</f>
        <v>1.75</v>
      </c>
      <c r="E9" s="35">
        <f t="shared" si="0"/>
        <v>0</v>
      </c>
      <c r="F9" s="35">
        <v>0</v>
      </c>
      <c r="G9" s="33">
        <f t="shared" si="1"/>
        <v>0</v>
      </c>
      <c r="H9" s="33">
        <v>0</v>
      </c>
      <c r="I9" s="33">
        <f t="shared" si="2"/>
        <v>126050.42016806723</v>
      </c>
      <c r="J9" s="33">
        <v>150000</v>
      </c>
      <c r="K9" s="35">
        <f t="shared" si="3"/>
        <v>44285.71428571429</v>
      </c>
      <c r="L9" s="35">
        <v>52700</v>
      </c>
      <c r="M9" s="33">
        <f t="shared" si="4"/>
        <v>0</v>
      </c>
      <c r="N9" s="33">
        <v>0</v>
      </c>
      <c r="O9" s="33">
        <f t="shared" si="5"/>
        <v>210084.03361344538</v>
      </c>
      <c r="P9" s="33">
        <v>250000</v>
      </c>
      <c r="Q9" s="33">
        <f t="shared" si="6"/>
        <v>163865.5462184874</v>
      </c>
      <c r="R9" s="33">
        <v>195000</v>
      </c>
      <c r="S9" s="16">
        <f t="shared" si="7"/>
        <v>92528.571428571435</v>
      </c>
      <c r="T9" s="17">
        <f t="shared" si="8"/>
        <v>161925</v>
      </c>
      <c r="U9" s="18"/>
      <c r="V9" s="30">
        <v>0.25</v>
      </c>
      <c r="W9" s="10">
        <f>+V9/20</f>
        <v>1.2500000000000001E-2</v>
      </c>
    </row>
    <row r="10" spans="2:29" ht="51" customHeight="1" x14ac:dyDescent="0.25">
      <c r="B10" s="14" t="s">
        <v>26</v>
      </c>
      <c r="C10" s="15" t="s">
        <v>31</v>
      </c>
      <c r="D10" s="20">
        <f>+V10*7</f>
        <v>14</v>
      </c>
      <c r="E10" s="35">
        <f t="shared" si="0"/>
        <v>294117.64705882355</v>
      </c>
      <c r="F10" s="35">
        <v>350000</v>
      </c>
      <c r="G10" s="33">
        <f t="shared" si="1"/>
        <v>82352.941176470587</v>
      </c>
      <c r="H10" s="33">
        <v>98000</v>
      </c>
      <c r="I10" s="33">
        <f t="shared" si="2"/>
        <v>12016.806722689076</v>
      </c>
      <c r="J10" s="33">
        <v>14300</v>
      </c>
      <c r="K10" s="35">
        <f t="shared" si="3"/>
        <v>0</v>
      </c>
      <c r="L10" s="35">
        <v>0</v>
      </c>
      <c r="M10" s="33">
        <f t="shared" si="4"/>
        <v>77310.924369747896</v>
      </c>
      <c r="N10" s="33">
        <v>92000</v>
      </c>
      <c r="O10" s="33">
        <f t="shared" si="5"/>
        <v>11764.705882352942</v>
      </c>
      <c r="P10" s="33">
        <v>14000</v>
      </c>
      <c r="Q10" s="33">
        <f t="shared" si="6"/>
        <v>21008.403361344539</v>
      </c>
      <c r="R10" s="33">
        <v>25000</v>
      </c>
      <c r="S10" s="16">
        <f t="shared" si="7"/>
        <v>84757.142857142855</v>
      </c>
      <c r="T10" s="17">
        <f t="shared" si="8"/>
        <v>1186600</v>
      </c>
      <c r="U10" s="18"/>
      <c r="V10" s="19">
        <v>2</v>
      </c>
      <c r="W10" s="10">
        <f>+V10/20</f>
        <v>0.1</v>
      </c>
    </row>
    <row r="11" spans="2:29" ht="60" customHeight="1" x14ac:dyDescent="0.25">
      <c r="B11" s="51" t="s">
        <v>27</v>
      </c>
      <c r="C11" s="46"/>
      <c r="D11" s="46"/>
      <c r="E11" s="46"/>
      <c r="F11" s="46"/>
      <c r="G11" s="46"/>
      <c r="H11" s="47"/>
      <c r="I11" s="31"/>
      <c r="J11" s="31"/>
      <c r="K11" s="21"/>
      <c r="L11" s="21"/>
      <c r="M11" s="21"/>
      <c r="N11" s="21"/>
      <c r="O11" s="21"/>
      <c r="P11" s="21"/>
      <c r="Q11" s="21"/>
      <c r="R11" s="21"/>
      <c r="S11" s="52">
        <f>SUM(T6:T10)</f>
        <v>4977825</v>
      </c>
      <c r="T11" s="53"/>
      <c r="U11" s="22"/>
    </row>
    <row r="12" spans="2:29" x14ac:dyDescent="0.25">
      <c r="B12" s="23"/>
      <c r="T12" s="24"/>
    </row>
    <row r="13" spans="2:29" x14ac:dyDescent="0.25">
      <c r="B13" s="23" t="s">
        <v>28</v>
      </c>
      <c r="T13" s="24"/>
    </row>
    <row r="14" spans="2:29" x14ac:dyDescent="0.25">
      <c r="B14" s="23"/>
      <c r="T14" s="24"/>
    </row>
    <row r="15" spans="2:29" x14ac:dyDescent="0.25">
      <c r="B15" s="23"/>
      <c r="T15" s="24"/>
      <c r="V15" s="25"/>
    </row>
    <row r="16" spans="2:29" x14ac:dyDescent="0.25">
      <c r="B16" s="23"/>
      <c r="T16" s="24"/>
      <c r="W16" s="26"/>
      <c r="Y16" s="19"/>
      <c r="AA16" s="19"/>
      <c r="AC16" s="19"/>
    </row>
    <row r="17" spans="2:29" x14ac:dyDescent="0.25">
      <c r="B17" s="23"/>
      <c r="T17" s="24"/>
      <c r="V17" s="25"/>
    </row>
    <row r="18" spans="2:29" x14ac:dyDescent="0.25">
      <c r="B18" s="23"/>
      <c r="T18" s="24"/>
    </row>
    <row r="19" spans="2:29" ht="33" customHeight="1" x14ac:dyDescent="0.25">
      <c r="B19" s="27"/>
      <c r="C19" s="28"/>
      <c r="D19" s="28"/>
      <c r="E19" s="28"/>
      <c r="F19" s="28"/>
      <c r="G19" s="28"/>
      <c r="H19" s="28"/>
      <c r="I19" s="28"/>
      <c r="J19" s="28"/>
      <c r="K19" s="28"/>
      <c r="L19" s="28"/>
      <c r="M19" s="28"/>
      <c r="N19" s="28"/>
      <c r="O19" s="28"/>
      <c r="P19" s="28"/>
      <c r="Q19" s="28"/>
      <c r="R19" s="28"/>
      <c r="S19" s="28"/>
      <c r="T19" s="29"/>
    </row>
    <row r="20" spans="2:29" x14ac:dyDescent="0.25">
      <c r="Y20" s="10" t="s">
        <v>35</v>
      </c>
      <c r="Z20" s="10" t="s">
        <v>36</v>
      </c>
      <c r="AA20" s="10" t="s">
        <v>37</v>
      </c>
    </row>
    <row r="21" spans="2:29" x14ac:dyDescent="0.25">
      <c r="X21" s="10" t="s">
        <v>38</v>
      </c>
      <c r="Y21" s="10">
        <v>51</v>
      </c>
      <c r="Z21" s="10">
        <v>0</v>
      </c>
      <c r="AA21" s="10">
        <v>51</v>
      </c>
      <c r="AC21" s="10">
        <v>51</v>
      </c>
    </row>
    <row r="22" spans="2:29" x14ac:dyDescent="0.25">
      <c r="X22" s="10" t="s">
        <v>39</v>
      </c>
      <c r="Y22" s="10">
        <v>80</v>
      </c>
      <c r="Z22" s="10">
        <v>2</v>
      </c>
      <c r="AA22" s="10">
        <v>82</v>
      </c>
      <c r="AC22" s="10">
        <v>82</v>
      </c>
    </row>
    <row r="23" spans="2:29" x14ac:dyDescent="0.25">
      <c r="X23" s="10" t="s">
        <v>40</v>
      </c>
      <c r="Y23" s="10">
        <v>78</v>
      </c>
      <c r="Z23" s="10">
        <v>1</v>
      </c>
      <c r="AA23" s="10">
        <v>79</v>
      </c>
      <c r="AC23" s="10">
        <v>79</v>
      </c>
    </row>
    <row r="24" spans="2:29" x14ac:dyDescent="0.25">
      <c r="X24" s="10" t="s">
        <v>41</v>
      </c>
      <c r="Y24" s="10">
        <v>96</v>
      </c>
      <c r="Z24" s="10">
        <v>0</v>
      </c>
      <c r="AA24" s="10">
        <v>96</v>
      </c>
      <c r="AC24" s="10">
        <v>96</v>
      </c>
    </row>
    <row r="25" spans="2:29" x14ac:dyDescent="0.25">
      <c r="X25" s="10" t="s">
        <v>42</v>
      </c>
      <c r="Y25" s="10">
        <v>180</v>
      </c>
      <c r="Z25" s="10">
        <v>5</v>
      </c>
      <c r="AA25" s="10">
        <v>185</v>
      </c>
      <c r="AC25" s="10">
        <v>185</v>
      </c>
    </row>
    <row r="26" spans="2:29" x14ac:dyDescent="0.25">
      <c r="X26" s="10" t="s">
        <v>43</v>
      </c>
      <c r="Y26" s="10">
        <v>71</v>
      </c>
      <c r="Z26" s="10">
        <v>1</v>
      </c>
      <c r="AA26" s="10">
        <v>72</v>
      </c>
      <c r="AC26" s="10">
        <v>72</v>
      </c>
    </row>
    <row r="27" spans="2:29" ht="31.5" x14ac:dyDescent="0.25">
      <c r="Y27" s="10">
        <v>556</v>
      </c>
      <c r="Z27" s="10">
        <v>9</v>
      </c>
      <c r="AA27" s="10">
        <v>565</v>
      </c>
      <c r="AB27" s="10" t="s">
        <v>49</v>
      </c>
      <c r="AC27" s="10">
        <v>80</v>
      </c>
    </row>
    <row r="28" spans="2:29" x14ac:dyDescent="0.25">
      <c r="AC28" s="10">
        <v>132</v>
      </c>
    </row>
    <row r="30" spans="2:29" x14ac:dyDescent="0.25">
      <c r="X30" s="10" t="s">
        <v>44</v>
      </c>
      <c r="Y30" s="10" t="s">
        <v>45</v>
      </c>
      <c r="Z30" s="10" t="s">
        <v>36</v>
      </c>
      <c r="AA30" s="10" t="s">
        <v>37</v>
      </c>
      <c r="AC30" s="10">
        <f>SUM(AC21:AC29)</f>
        <v>777</v>
      </c>
    </row>
    <row r="31" spans="2:29" x14ac:dyDescent="0.25">
      <c r="X31" s="10" t="s">
        <v>46</v>
      </c>
      <c r="Y31" s="10">
        <v>77</v>
      </c>
      <c r="Z31" s="10">
        <v>3</v>
      </c>
      <c r="AA31" s="10">
        <v>80</v>
      </c>
    </row>
    <row r="32" spans="2:29" x14ac:dyDescent="0.25">
      <c r="X32" s="10" t="s">
        <v>47</v>
      </c>
      <c r="Y32" s="10">
        <v>131</v>
      </c>
      <c r="Z32" s="10">
        <v>1</v>
      </c>
      <c r="AA32" s="10">
        <v>132</v>
      </c>
    </row>
    <row r="33" spans="24:28" x14ac:dyDescent="0.25">
      <c r="X33" s="10" t="s">
        <v>48</v>
      </c>
      <c r="Y33" s="10">
        <v>70</v>
      </c>
      <c r="Z33" s="10">
        <v>0</v>
      </c>
      <c r="AA33" s="10">
        <v>70</v>
      </c>
    </row>
    <row r="34" spans="24:28" ht="31.5" x14ac:dyDescent="0.25">
      <c r="Y34" s="10">
        <f>SUM(Y31:Y33)</f>
        <v>278</v>
      </c>
      <c r="Z34" s="10">
        <f>SUM(Z31:Z33)</f>
        <v>4</v>
      </c>
      <c r="AA34" s="10">
        <f>SUM(AA31:AA33)</f>
        <v>282</v>
      </c>
      <c r="AB34" s="10" t="s">
        <v>49</v>
      </c>
    </row>
  </sheetData>
  <mergeCells count="18">
    <mergeCell ref="Q4:R4"/>
    <mergeCell ref="I4:J4"/>
    <mergeCell ref="K4:L4"/>
    <mergeCell ref="S4:S5"/>
    <mergeCell ref="B11:H11"/>
    <mergeCell ref="S11:T11"/>
    <mergeCell ref="B1:T1"/>
    <mergeCell ref="B2:T2"/>
    <mergeCell ref="B3:B5"/>
    <mergeCell ref="C3:D3"/>
    <mergeCell ref="E3:S3"/>
    <mergeCell ref="T3:T5"/>
    <mergeCell ref="C4:C5"/>
    <mergeCell ref="D4:D5"/>
    <mergeCell ref="E4:F4"/>
    <mergeCell ref="G4:H4"/>
    <mergeCell ref="M4:N4"/>
    <mergeCell ref="O4:P4"/>
  </mergeCells>
  <printOptions horizontalCentered="1"/>
  <pageMargins left="0.70866141732283472" right="0.70866141732283472" top="0.74803149606299213" bottom="0.74803149606299213" header="0.31496062992125984" footer="0.31496062992125984"/>
  <pageSetup scale="44" orientation="landscape" r:id="rId1"/>
  <headerFooter>
    <oddHeader xml:space="preserve">&amp;R
</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C15"/>
  <sheetViews>
    <sheetView zoomScale="70" zoomScaleNormal="70" zoomScaleSheetLayoutView="40" workbookViewId="0">
      <selection activeCell="B8" sqref="B8"/>
    </sheetView>
  </sheetViews>
  <sheetFormatPr baseColWidth="10" defaultRowHeight="18.75" x14ac:dyDescent="0.3"/>
  <cols>
    <col min="1" max="1" width="5.5703125" style="1" customWidth="1"/>
    <col min="2" max="2" width="128.7109375" style="1" customWidth="1"/>
    <col min="3" max="3" width="24" style="7" customWidth="1"/>
    <col min="4" max="16384" width="11.42578125" style="1"/>
  </cols>
  <sheetData>
    <row r="1" spans="2:3" ht="47.25" customHeight="1" x14ac:dyDescent="0.3">
      <c r="B1" s="58" t="s">
        <v>3</v>
      </c>
      <c r="C1" s="58"/>
    </row>
    <row r="2" spans="2:3" ht="51" customHeight="1" x14ac:dyDescent="0.3">
      <c r="B2" s="58" t="s">
        <v>0</v>
      </c>
      <c r="C2" s="58"/>
    </row>
    <row r="3" spans="2:3" ht="51" customHeight="1" x14ac:dyDescent="0.3">
      <c r="B3" s="2" t="s">
        <v>1</v>
      </c>
      <c r="C3" s="8" t="s">
        <v>2</v>
      </c>
    </row>
    <row r="4" spans="2:3" ht="131.25" x14ac:dyDescent="0.3">
      <c r="B4" s="3" t="s">
        <v>4</v>
      </c>
      <c r="C4" s="6"/>
    </row>
    <row r="5" spans="2:3" ht="194.25" customHeight="1" x14ac:dyDescent="0.3">
      <c r="B5" s="3" t="s">
        <v>5</v>
      </c>
      <c r="C5" s="6"/>
    </row>
    <row r="6" spans="2:3" ht="130.5" customHeight="1" x14ac:dyDescent="0.3">
      <c r="B6" s="3" t="s">
        <v>6</v>
      </c>
      <c r="C6" s="6"/>
    </row>
    <row r="7" spans="2:3" ht="131.25" x14ac:dyDescent="0.3">
      <c r="B7" s="3" t="s">
        <v>7</v>
      </c>
      <c r="C7" s="6"/>
    </row>
    <row r="8" spans="2:3" ht="173.25" customHeight="1" x14ac:dyDescent="0.3">
      <c r="B8" s="3" t="s">
        <v>8</v>
      </c>
      <c r="C8" s="6"/>
    </row>
    <row r="9" spans="2:3" x14ac:dyDescent="0.3">
      <c r="B9" s="4"/>
    </row>
    <row r="11" spans="2:3" x14ac:dyDescent="0.3">
      <c r="B11" s="4"/>
    </row>
    <row r="13" spans="2:3" x14ac:dyDescent="0.3">
      <c r="B13" s="4"/>
    </row>
    <row r="15" spans="2:3" x14ac:dyDescent="0.3">
      <c r="B15" s="5"/>
    </row>
  </sheetData>
  <mergeCells count="2">
    <mergeCell ref="B2:C2"/>
    <mergeCell ref="B1:C1"/>
  </mergeCells>
  <printOptions horizontalCentered="1"/>
  <pageMargins left="0.70866141732283472" right="0.70866141732283472" top="0.74803149606299213" bottom="0.74803149606299213" header="0.31496062992125984" footer="0.31496062992125984"/>
  <pageSetup scale="44" orientation="landscape" r:id="rId1"/>
  <headerFooter>
    <oddHeader xml:space="preserve">&amp;R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3 COTIZACIONES </vt:lpstr>
      <vt:lpstr>TODAS LAS COTIZACIONES</vt:lpstr>
      <vt:lpstr>FORMATO COTIZACIÓN</vt:lpstr>
      <vt:lpstr>'3 COTIZACIONES '!Área_de_impresión</vt:lpstr>
      <vt:lpstr>'FORMATO COTIZACIÓN'!Área_de_impresión</vt:lpstr>
      <vt:lpstr>'TODAS LAS COTIZACIONES'!Área_de_impresión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Dolcey Alberto Barragan Barragan</dc:creator>
  <cp:lastModifiedBy>Yenny Rocio Romero Muñoz</cp:lastModifiedBy>
  <cp:lastPrinted>2019-05-31T14:02:25Z</cp:lastPrinted>
  <dcterms:created xsi:type="dcterms:W3CDTF">2017-02-24T15:37:25Z</dcterms:created>
  <dcterms:modified xsi:type="dcterms:W3CDTF">2020-05-06T21:30:22Z</dcterms:modified>
</cp:coreProperties>
</file>