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luisa\Desktop\UJPM\PROCESOS CONTRACTUALES\2024\8 Agosto\1 ADJUDICACIÓN SANTA MARTA\"/>
    </mc:Choice>
  </mc:AlternateContent>
  <xr:revisionPtr revIDLastSave="0" documentId="8_{D546DC11-708B-4428-894A-624D54C366F6}" xr6:coauthVersionLast="46" xr6:coauthVersionMax="46" xr10:uidLastSave="{00000000-0000-0000-0000-000000000000}"/>
  <bookViews>
    <workbookView xWindow="-120" yWindow="-120" windowWidth="29040" windowHeight="15720" xr2:uid="{00000000-000D-0000-FFFF-FFFF00000000}"/>
  </bookViews>
  <sheets>
    <sheet name="Adecuaciones Santa Marta" sheetId="2" r:id="rId1"/>
  </sheets>
  <definedNames>
    <definedName name="_xlnm.Print_Area" localSheetId="0">'Adecuaciones Santa Marta'!$A$1:$G$102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7" i="2" l="1"/>
  <c r="G25" i="2"/>
  <c r="G26" i="2"/>
  <c r="B25" i="2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90" i="2" s="1"/>
  <c r="B91" i="2" s="1"/>
  <c r="B92" i="2" s="1"/>
  <c r="G27" i="2" l="1"/>
  <c r="G28" i="2" l="1"/>
  <c r="G29" i="2" l="1"/>
  <c r="G30" i="2" l="1"/>
  <c r="G31" i="2" l="1"/>
  <c r="G32" i="2" l="1"/>
  <c r="G33" i="2" l="1"/>
  <c r="G34" i="2" l="1"/>
  <c r="G35" i="2" l="1"/>
  <c r="G37" i="2" l="1"/>
  <c r="G38" i="2" l="1"/>
  <c r="G39" i="2" l="1"/>
  <c r="G40" i="2" l="1"/>
  <c r="G41" i="2" l="1"/>
  <c r="G42" i="2" l="1"/>
  <c r="G43" i="2" l="1"/>
  <c r="G44" i="2" l="1"/>
  <c r="G45" i="2" l="1"/>
  <c r="G46" i="2" l="1"/>
  <c r="G47" i="2" l="1"/>
  <c r="G48" i="2" l="1"/>
  <c r="G49" i="2" l="1"/>
  <c r="G50" i="2" l="1"/>
  <c r="G51" i="2" l="1"/>
  <c r="G52" i="2" l="1"/>
  <c r="G53" i="2" l="1"/>
  <c r="G54" i="2" l="1"/>
  <c r="G55" i="2" l="1"/>
  <c r="G56" i="2" l="1"/>
  <c r="G57" i="2" l="1"/>
  <c r="G58" i="2" l="1"/>
  <c r="G59" i="2" l="1"/>
  <c r="G60" i="2" l="1"/>
  <c r="G61" i="2" l="1"/>
  <c r="G62" i="2" l="1"/>
  <c r="G63" i="2" l="1"/>
  <c r="G64" i="2" l="1"/>
  <c r="G65" i="2" l="1"/>
  <c r="G66" i="2" l="1"/>
  <c r="G67" i="2" l="1"/>
  <c r="G68" i="2" l="1"/>
  <c r="G69" i="2" l="1"/>
  <c r="G70" i="2" l="1"/>
  <c r="G71" i="2" l="1"/>
  <c r="G72" i="2" l="1"/>
  <c r="G74" i="2" l="1"/>
  <c r="G75" i="2" l="1"/>
  <c r="G76" i="2" l="1"/>
  <c r="G77" i="2" l="1"/>
  <c r="G78" i="2" l="1"/>
  <c r="G79" i="2" l="1"/>
  <c r="G80" i="2" l="1"/>
  <c r="G81" i="2" l="1"/>
  <c r="G82" i="2" l="1"/>
  <c r="G83" i="2" l="1"/>
  <c r="G84" i="2" l="1"/>
  <c r="G85" i="2" l="1"/>
  <c r="G86" i="2" l="1"/>
  <c r="G87" i="2" l="1"/>
  <c r="G88" i="2" l="1"/>
  <c r="G90" i="2" l="1"/>
  <c r="G92" i="2" l="1"/>
  <c r="G91" i="2"/>
  <c r="G94" i="2" l="1"/>
  <c r="G99" i="2" l="1"/>
  <c r="G97" i="2"/>
  <c r="G100" i="2"/>
  <c r="G101" i="2" s="1"/>
  <c r="G98" i="2"/>
  <c r="G102" i="2" l="1"/>
</calcChain>
</file>

<file path=xl/sharedStrings.xml><?xml version="1.0" encoding="utf-8"?>
<sst xmlns="http://schemas.openxmlformats.org/spreadsheetml/2006/main" count="161" uniqueCount="101">
  <si>
    <t>Administracion</t>
  </si>
  <si>
    <t>Imprevistos</t>
  </si>
  <si>
    <t>Utilidad</t>
  </si>
  <si>
    <t>IVA/Utilidad</t>
  </si>
  <si>
    <t>Estimados señores:</t>
  </si>
  <si>
    <t>Firma:</t>
  </si>
  <si>
    <t>Recibo notificaciones en la siguiente dirección en:</t>
  </si>
  <si>
    <t>Nombre del Proponente o Representante Legal: [Insertar información]</t>
  </si>
  <si>
    <t xml:space="preserve">GRAN TOTAL </t>
  </si>
  <si>
    <t>Firma del propoenente o Representante Legal</t>
  </si>
  <si>
    <t>SUBTOTAL</t>
  </si>
  <si>
    <t>NO.</t>
  </si>
  <si>
    <t>ÍTEM</t>
  </si>
  <si>
    <t>UNIDAD</t>
  </si>
  <si>
    <t xml:space="preserve">CANTIDAD </t>
  </si>
  <si>
    <t xml:space="preserve">VALOR UNITARIO </t>
  </si>
  <si>
    <t>VALOR TOTAL</t>
  </si>
  <si>
    <t>un</t>
  </si>
  <si>
    <t>m</t>
  </si>
  <si>
    <t>Pintura interior sobre muros, incluye resanes, filos y dilataciones. Vinilo tipo 1, dos (2) manos</t>
  </si>
  <si>
    <t xml:space="preserve">Dispensador de papel higiénico en acero inoxidable </t>
  </si>
  <si>
    <t>CANTIDADES ADECUACIONES 2024 PALACIO DE LA JUSTICIA PENAL MILITAR Y POLICIAL SANTA MARTA</t>
  </si>
  <si>
    <t xml:space="preserve">DEMOLICIONES Y DESMONTES </t>
  </si>
  <si>
    <t xml:space="preserve">Demolición y desmonte de cielo raso en lamina de yeso-cartón con su estructura, templetes, y todo lo implementado para su soporte. Incluye empaque, cargue,  transporte, disposición final  certificada. </t>
  </si>
  <si>
    <t>m²</t>
  </si>
  <si>
    <t xml:space="preserve">Desmonte de luminarias existentes, incluye retiro y dispocición final certificada. </t>
  </si>
  <si>
    <t>Un.</t>
  </si>
  <si>
    <t xml:space="preserve">Desmonte de guardaescoba existente, incluye empaque, cargue,  transporte y disposición final certificada. </t>
  </si>
  <si>
    <t xml:space="preserve">Desmonte de puertas, marcos y fijos en vidrio incluye almacenamiento y custodia para reinstalación </t>
  </si>
  <si>
    <t xml:space="preserve">Demolición de tarimas y escalones en concreto y mamposteria, incluye empaque, cargue,  transporte y disposición final certificada. </t>
  </si>
  <si>
    <t>m³</t>
  </si>
  <si>
    <t xml:space="preserve">Desmonte de unidades sanitarias (inodoros, urinales, lavamanos) incluye empaque, cargue,  transporte, disposición final  certificada. </t>
  </si>
  <si>
    <t xml:space="preserve">desmonte de espejos, incluye almacenamiento y cuidado para su reinstalación </t>
  </si>
  <si>
    <t>Glb.</t>
  </si>
  <si>
    <t xml:space="preserve">Desmonte de  divisiones metálicas de baños incluye empaque, cargue,  transporte, disposición final  certificada. </t>
  </si>
  <si>
    <t xml:space="preserve">Demolición de enchapes tipo ceramico en muros de baños, incluye empaque, cargue,  transporte, disposición final  certificada. </t>
  </si>
  <si>
    <t xml:space="preserve">Demolición de enchapes tipo ceramico en pisos de baños, incluye empaque, cargue,  transporte, disposición final  certificada. </t>
  </si>
  <si>
    <t xml:space="preserve">Realización de regatas para instalación de tubería desde punto 0 de datos y eléctricos hasta ubicación final, incluye empaque y disposición final certificada. </t>
  </si>
  <si>
    <t>EJECUCIÓN Y SUMINISTROS</t>
  </si>
  <si>
    <t>Nivelado y alistado de piso, en concreto de 3000psi de hasta 10cm de  espesor, incluye malla electrosoldada y compactado de piso, debe dejarse el alistado con mortero autonivelante, para instalación del acabado.</t>
  </si>
  <si>
    <t>Mantenimiento, limpieza pintura y reinstalación de puertas. Incluye fijaciones + cambio de cerraduras, y todo lo necesario para su correcto funcionamiento.</t>
  </si>
  <si>
    <t xml:space="preserve">Muro en Mampostería de e:15 cm en Bloque #5, afirmado y pañetado pór ambas caras con mortero  1:3 incluye grapas de fijación a muros existentes, corte de acabado e instalado sobre placa estructural. </t>
  </si>
  <si>
    <t xml:space="preserve">Columneta de confinamiento en concreto 3000psi 0,25 x 0,12, con refuerzo principal 4#4, anclado a elementos estructurales, superior e inferior + flejes #3 cada 0,15cm. Incluye formaleta y todo lo necesarrio para su ejecución. </t>
  </si>
  <si>
    <t>Vigueta de confinamiento en concreto 3000psi 0,25 x 0,12m + refuerzo principal 4#4, anclado a elementos estructurales horizontales + flejes #3@15cm, Incluye formaleta y todo lo necesarrio para su ejecución.</t>
  </si>
  <si>
    <t xml:space="preserve">Pañete lineal de hasta 20cm de muros en mampostería 1:3, incluye filos y dilataciones lineales </t>
  </si>
  <si>
    <t>Suministro e instalación de estuco plástico sobre pañete de mortero en muros de mampostería 3 manos X m²</t>
  </si>
  <si>
    <t>Muro en lámina de yeso-cartón  de e:12 cm. Dos caras de yeso-cartón de 1/2"  + estructura en perfil canal en lámina galvanizada base 9 + parales en lámina galvanizada base 9, instalados cada 61 Cm. con fijaciones al piso,  + cinta malla fibra de vidrio + aislamiento termoacústico en lana de roca. incluye  tratamiento de juntas, filos, y vanos con estucado general.</t>
  </si>
  <si>
    <t>Remate de vanos y filos en muro de mampostería, se debe dejar el afinado listo para la instalación del marco de puertas</t>
  </si>
  <si>
    <t>Suministro e instalación de cielo raso en lamina de yeso-cartón, con estructura cada 61 cm, perfileria rolada calibre 24 viguetas y omegas, lámina de panel yeso de 1/2"; + cinta malla fibra de vidrio, cuelgas, y todo lo necesario para su correcto funcionamiento incluye tratamiento de juntas, filos, y vanos con estucado general. incluye vanos para tapas de inspección y luminarias.</t>
  </si>
  <si>
    <t>Refuerzo y conformado de vanos de cielorraso en perfil " T " 32mm X 24mm color blanco, fijado a estructura metálica o cuelgas a elemento estructural, incluye cortes, fijaciones , empastado y todo lo correcto para su instalación, y funcionamiento</t>
  </si>
  <si>
    <t xml:space="preserve">Suministro e instalación de tapas de inspección para cielorraso de 60 x 60 cm en lamina de fibrocemento de 8mm, con marco de refuerzo en ángulo de aluminio blanco, estucado y pintado, para dar acabado idéntico al cielo raso, incluye fijaciones, adhesivos y todo lo necesario para su correcto funcionamiento </t>
  </si>
  <si>
    <t>Refuerzo y conformado de vanos en estructura metalica coldrolled tubo rectangular 90x50mm fijado a piso y estructura superior, incluye fijaciones, soldadura, dos manos de pintura anticorrosiva por todas sus caras, previo al conformado del muro, y todo lo necesario para su correcta instalación.</t>
  </si>
  <si>
    <t xml:space="preserve">Suministro e instalación de espejo. </t>
  </si>
  <si>
    <t>Pintura interior en cieloraso, incluye resanes, filos y dilataciones. Vinilo tipo 1, dos (2) manos</t>
  </si>
  <si>
    <t>Suministro e instalación enchape de pared en baldosa ceramica blanca formato 60x60cm, incluye pegante para ceramica, dilatadores plásticos, y emboquillado general.</t>
  </si>
  <si>
    <t xml:space="preserve">suministro e instalación de wing curvo en aluminio crudo, para filos de muros en enchape. Incluye pegante, boquilla y todo lo necesario para su correcta instalación </t>
  </si>
  <si>
    <t>Suministro e instalación enchape de piso en porcelanato formato 60x60cm, incluye pegante para porcelanato, dilatadores plásticos, y emboquillado general.</t>
  </si>
  <si>
    <t xml:space="preserve">Suministro e instalación de guarda escoba en porcelanato negro liso sin textura con altura de 10cm. Incluye pegante para porcelanato, o pegante epoxico tipo sicaflex o similar, incluye emboquillado en juntas y superior con remate de pintura color negro </t>
  </si>
  <si>
    <t xml:space="preserve">Suministro e instalación de inodoro de porcelana sanitaria, con tanque bajo, una pieza, color blanco, con asiento y tapa lacados, ahorrador de agua, tipo Sanitario corona Montecarlo Alongado Blanco Corona O SIMILAR. Con todos sus accesorios, instalación y llave registro metálica de entrada, sello de silicona, emboquillado, y todo lo necesario para su correcto funcionamiento </t>
  </si>
  <si>
    <t>suministro e instalación lavamanos monocontrol de porcelana sanitaria, color blanco,  de sobreponer en mesón, tipoLavamanos Sencillo De Empotrar 60.5X46.5X17 Cm O SIMILAR incluye grigferia monocontrol tipo Grifería corona Lavamanos Temporizador Diagonal Push O SIMILAR, sinfón con rejilla metalica, llave resgistro metálica de entrada, sello en silicona, flanche y todo lo necesario para su correcto funcionamiento.</t>
  </si>
  <si>
    <t xml:space="preserve">suministro e instalación mesón de lavamanos en materíal petreo, incluye soportes salpicadero, perforaciones, y todo lo necesario para su correcta instalación y funcionamiento </t>
  </si>
  <si>
    <t>suministro e instalación urinal linea institucional, Orinal Arrecife Para Fluxómetro Blanco O SIMILAR. entrada superior, incluye grifería Grival orinal push antivandálica O SIMILAR, sifón con rejilla metálica sello de silicona, flanche, fijaciones en acero inoxidable 304, y todo lo correcto para su instalación y funcionamiento.</t>
  </si>
  <si>
    <t>Suministro e instalación de dispensador de jabón de empotrar en acero inoxidable (incluye accesorios de instalación y transporte)</t>
  </si>
  <si>
    <t xml:space="preserve">suministro e instalación de división en acero inoxidable 304 acabado cepillado o similar, incluye puerta con pestilllo, fijaciones y anclajes a piso, pared y todos los necesarios en acero inoxidable 304  </t>
  </si>
  <si>
    <t xml:space="preserve">Poceta en mampostería maciza, tipo tolete común, de 60cm x 60 cm de base x 75cm de altura, sobrepiso en concreto impermeabilizado de 10cm pegado y pañetado con mortero 1:3 impermeabilizado, enchapada con acabado identico al circundante, incluclle win de aliminio  en las esquinas y filos, griferia metálica tipo llave jardín, </t>
  </si>
  <si>
    <t>Regatas en mampostería  y derivación de punto hidraulico hasta 3m, incluye accesorios pegante, limpiador y todo lo correcto para su funcionamiento</t>
  </si>
  <si>
    <t>excavación, regatas en concreto y derivación a punto sanitario hasta 3m, incluye sifón, uniones y accesorios, pegante, limpiador y todo lo correcto para su funcionamiento</t>
  </si>
  <si>
    <t>Suministro e instalación de divisiones en vidrio laminado 4+4, con perfileria en aluminio anodizado negro (marco en perfil tipo VP 3831 o equivalente)  proyectante de 1 1/2" * 1 1/2",  incluye pelicula autoadhesiva (Sand blasting) tipo frost</t>
  </si>
  <si>
    <t xml:space="preserve">Suministro e instalación de puertas en vidrio laminado 4+4, con perfileria en aluminio anodizado negro, proyectante de 1 1/2" * 1 1/2", incluye pelicula autoadhesiva  sand blasting tipo frost, cerradura de manija accent cromado mate llave exterior y manija interior, y todo lo necesario para su correcto funcionamiento. </t>
  </si>
  <si>
    <t xml:space="preserve">
Suministro e instalación poyo, en mampostería maciza tipo tolete, ancho de 15cm, y altura de 25cm, fijado al piso de concreto, incluye cortes en la cerámica, mortero de pega y pañete 1:3, afinado estucado y pintado.</t>
  </si>
  <si>
    <t>Suministro e instalación de puerta interior sencilla entamborada, enchape en tríplex 6mm okume, acabado en barniz transparente color wengue, con cerradura pomo en acero satín o similar. Marco completo en madera color wengue, Incluye todo el material para su correcto funcionamiento</t>
  </si>
  <si>
    <t xml:space="preserve">Gabinete en lámina de aglomerado 18mm tipo RH con acabado fenólico, cantos en PVC rígido incluye puertas herrajes, entrepaños, patas metálicas niveladoras, fijaciones, y todo lo correcto para su funcionamiento </t>
  </si>
  <si>
    <t>Suministro e instalación de  puerta en lámina de dimensiones 1 x 2,30 m en calibre 16, con bastidor y refuerzos interiores, doble lamina, bisagras de seguridad antipalanca minimo 4,  acabado en pintura electroestatica. Incluye marco metalico empotrado a concreto + cerradura de seguridad tipo Cerrojo Seguridad 4 Pasadores 15mm Tipo Acero Ezcurra O SIMILAR + SEGUREX Kit Cerradura Entrada Principal Monticello 580 O SIMILAR</t>
  </si>
  <si>
    <t xml:space="preserve">ELÉCTRICOS Y DATOS </t>
  </si>
  <si>
    <t>suministro e instalación de luminaria tipo panel led cuadrada de 60x60 cm. de 45va/120v ip 22 con flujo luminoso de 3200 lm, incluye cable eléctrico libre de halógenos, toma aérea, clavija y todo lo correcto para su correcto funcionamiento e instalación.</t>
  </si>
  <si>
    <t>Mantenimiento correctivo y preventivo del transformador aéreo de 112,5kVA, incluye cambio de aceite dieléctrico</t>
  </si>
  <si>
    <t>Suministro e instalación de acometida eléctrica en cables 3#1/0F+ 1#2/0N</t>
  </si>
  <si>
    <t>Suministro e instalación de tubería de 3" PVC/IMC subterránea o aérea según la necesidad con sus respectivos accesorios</t>
  </si>
  <si>
    <t>Suministro e instalación de cajas de inspección en cumplimiento normativo en cemento bloque de concreto con tapa y manija</t>
  </si>
  <si>
    <t>Suministro e instalación de tablero tipo cofre de dimensiones mínimas 80cm x 70cm x 40cm co barrajes de cobre de 250A</t>
  </si>
  <si>
    <t>Suministro e instalación de totalizador 3x150A graduable</t>
  </si>
  <si>
    <t>Suministro e instalación de totalizador 3x75A graduable</t>
  </si>
  <si>
    <t>Suministro e instalación de totalizador 3x40A fijo</t>
  </si>
  <si>
    <t>Suministro e instalación de llave de bypass tetrapolar de mínimo 160A</t>
  </si>
  <si>
    <t>Suministro e instalación de DPS mínimo de clase II (20/40kA)</t>
  </si>
  <si>
    <t>Suministro e instalación de tablero eléctrico de 18 circuitos sin espacio para totalizador</t>
  </si>
  <si>
    <t>Suministro e instalación de tablero eléctrico de 42 circuitos sin espacio para totalizador</t>
  </si>
  <si>
    <t>Suministro e instalación de salida eléctrica bifásica L5-20 208V/220V para equipo de aire acondicionado</t>
  </si>
  <si>
    <t>Sistema de puesta a tierra compuesto por tres (3) varillas de cobre de 2,4m cooperwell Cu/Fe, cable de cobre #2AWG y conectores con cumplimiento RETIE. Incluye alistamiento del terreno con gel y bentonita.</t>
  </si>
  <si>
    <t xml:space="preserve">DOTACIONES Y ASEO </t>
  </si>
  <si>
    <t xml:space="preserve">Pedestal para banderas dimensiones 0,8 x 1,6 h 0,40 en mampostería maciza tipo tolete, afirmado y pañetado con mortero de pega 1:3, incluye dados en concreto pañetados, 0,40 x 0,40 h 0,20 X 2 + 0,40 x 0,40 h 0,40 X 1, con acabado estuco plástico para exteriores, y pintura premium para exteriores. + Tubos agua negra 2 ½ pulgadas, 2 x 3,50m y 1 x 4,50m, pintado con anticorrosivo, 2 manos, y como acabado pintura tipo esmalte color negro, las astas incluyen la polea superior, y argolla soldadadas y pintadas, la punta del asta incluye remate tipo bola de bronce o similar. INCLUYE EXCAVACIÓN Y SOBRECIMIENTO </t>
  </si>
  <si>
    <t xml:space="preserve">Suministro e instalación de señalización en acrílico de 4mm y señal en vinilo según diseño de la Entidad en dimensiones de 18X28 cm </t>
  </si>
  <si>
    <t xml:space="preserve">Aseo fino de obra - retoque de áreas que han sido construidas dejando listas y en calidad las zonas para entrega. (incluye herramienta, mano de obra, equipos y materiales para su correcta ejecución) </t>
  </si>
  <si>
    <t xml:space="preserve">FORMATO OFERTA ECONÓMICA
Adecuaciones de la infraestructura física de la Justicia Penal Militar y Policial en Santa Marta
</t>
  </si>
  <si>
    <t>Referencia: Proceso de Contratación UAEJPMP-SAMC-002-2024</t>
  </si>
  <si>
    <t>Persona de contacto CARMELO FABIAN MENDIVIL TOVAR</t>
  </si>
  <si>
    <t>Dirección CALLE 32A # 36-104. EDIF ALTOS DE VENECIA APTO 10-04 B</t>
  </si>
  <si>
    <t>Teléfono 3006644230</t>
  </si>
  <si>
    <t>E-mail pmyaconstrucciones@gmail.com</t>
  </si>
  <si>
    <t>Nombre del Proponente o Representante Legal: PM &amp; A CONSTRUCCIONES S.A.S</t>
  </si>
  <si>
    <t>CARMELO FABIAN MENDIVIL TOVAR , identificado como aparece al pie de mi firma, obrando en mi calidad de representante legal de PM &amp; A CONSTRUCCIONES S.A.S, presento Oferta para el Proceso de Contratación de la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</si>
</sst>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20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0"/>
      <name val="Bookman Old Style"/>
      <family val="1"/>
    </font>
    <font>
      <b/>
      <sz val="11"/>
      <name val="Bookman Old Style"/>
      <family val="1"/>
    </font>
    <font>
      <b/>
      <sz val="11"/>
      <color theme="1"/>
      <name val="Bookman Old Style"/>
      <family val="1"/>
    </font>
    <font>
      <sz val="11"/>
      <name val="Bookman Old Style"/>
      <family val="1"/>
    </font>
    <font>
      <sz val="11"/>
      <color rgb="FF000000"/>
      <name val="Bookman Old Style"/>
      <family val="1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7">
    <xf numFmtId="0" fontId="0" fillId="0" borderId="0" xfId="0"/>
    <xf numFmtId="3" fontId="2" fillId="0" borderId="0" xfId="0" applyNumberFormat="1" applyFont="1" applyAlignment="1">
      <alignment vertical="center"/>
    </xf>
    <xf numFmtId="3" fontId="5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7" fillId="0" borderId="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9" fillId="0" borderId="8" xfId="0" applyFont="1" applyBorder="1" applyAlignment="1">
      <alignment horizontal="left"/>
    </xf>
    <xf numFmtId="0" fontId="8" fillId="0" borderId="8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vertical="center"/>
    </xf>
    <xf numFmtId="9" fontId="3" fillId="0" borderId="1" xfId="1" applyFont="1" applyBorder="1" applyAlignment="1">
      <alignment vertical="center"/>
    </xf>
    <xf numFmtId="9" fontId="4" fillId="0" borderId="1" xfId="1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8" xfId="0" applyBorder="1"/>
    <xf numFmtId="3" fontId="2" fillId="0" borderId="20" xfId="0" applyNumberFormat="1" applyFont="1" applyBorder="1" applyAlignment="1">
      <alignment vertical="center"/>
    </xf>
    <xf numFmtId="0" fontId="8" fillId="0" borderId="14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2" fontId="17" fillId="2" borderId="14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left" vertical="center" wrapText="1"/>
    </xf>
    <xf numFmtId="4" fontId="8" fillId="0" borderId="1" xfId="0" applyNumberFormat="1" applyFont="1" applyBorder="1" applyAlignment="1" applyProtection="1">
      <alignment horizontal="center" vertical="center" wrapText="1"/>
      <protection locked="0"/>
    </xf>
    <xf numFmtId="2" fontId="17" fillId="2" borderId="21" xfId="0" applyNumberFormat="1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left" vertical="center" wrapText="1"/>
    </xf>
    <xf numFmtId="4" fontId="17" fillId="0" borderId="15" xfId="0" applyNumberFormat="1" applyFont="1" applyBorder="1" applyAlignment="1">
      <alignment horizontal="center" vertical="center" wrapText="1"/>
    </xf>
    <xf numFmtId="2" fontId="17" fillId="2" borderId="13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4" fontId="17" fillId="0" borderId="10" xfId="0" applyNumberFormat="1" applyFont="1" applyBorder="1" applyAlignment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1" xfId="3" applyNumberFormat="1" applyFont="1" applyFill="1" applyBorder="1" applyAlignment="1" applyProtection="1">
      <alignment horizontal="center" vertical="center" wrapText="1"/>
      <protection locked="0"/>
    </xf>
    <xf numFmtId="2" fontId="1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5" borderId="15" xfId="0" applyFont="1" applyFill="1" applyBorder="1" applyAlignment="1">
      <alignment horizontal="left" vertical="center" wrapText="1"/>
    </xf>
    <xf numFmtId="4" fontId="8" fillId="0" borderId="15" xfId="0" applyNumberFormat="1" applyFont="1" applyBorder="1" applyAlignment="1" applyProtection="1">
      <alignment horizontal="center" vertical="center" wrapText="1"/>
      <protection locked="0"/>
    </xf>
    <xf numFmtId="0" fontId="18" fillId="0" borderId="10" xfId="0" applyFont="1" applyBorder="1" applyAlignment="1">
      <alignment horizontal="left" vertical="center" wrapText="1"/>
    </xf>
    <xf numFmtId="4" fontId="8" fillId="0" borderId="10" xfId="0" applyNumberFormat="1" applyFont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center" vertical="center" wrapText="1"/>
    </xf>
    <xf numFmtId="44" fontId="7" fillId="0" borderId="10" xfId="2" applyFont="1" applyBorder="1" applyAlignment="1">
      <alignment horizontal="center"/>
    </xf>
    <xf numFmtId="44" fontId="7" fillId="0" borderId="1" xfId="2" applyFont="1" applyBorder="1" applyAlignment="1">
      <alignment horizontal="center"/>
    </xf>
    <xf numFmtId="44" fontId="7" fillId="0" borderId="11" xfId="2" applyFont="1" applyBorder="1" applyAlignment="1">
      <alignment horizontal="center"/>
    </xf>
    <xf numFmtId="44" fontId="7" fillId="0" borderId="12" xfId="2" applyFont="1" applyBorder="1" applyAlignment="1">
      <alignment horizontal="center"/>
    </xf>
    <xf numFmtId="0" fontId="12" fillId="0" borderId="1" xfId="0" applyFont="1" applyBorder="1" applyAlignment="1">
      <alignment horizontal="right"/>
    </xf>
    <xf numFmtId="0" fontId="14" fillId="3" borderId="13" xfId="0" applyFont="1" applyFill="1" applyBorder="1" applyAlignment="1">
      <alignment horizontal="center" wrapText="1"/>
    </xf>
    <xf numFmtId="44" fontId="19" fillId="0" borderId="12" xfId="0" applyNumberFormat="1" applyFont="1" applyBorder="1" applyAlignment="1">
      <alignment horizontal="center"/>
    </xf>
    <xf numFmtId="3" fontId="2" fillId="0" borderId="28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44" fontId="7" fillId="0" borderId="29" xfId="2" applyFont="1" applyBorder="1" applyAlignment="1">
      <alignment horizontal="center"/>
    </xf>
    <xf numFmtId="44" fontId="7" fillId="0" borderId="30" xfId="2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44" fontId="7" fillId="0" borderId="33" xfId="2" applyFont="1" applyBorder="1" applyAlignment="1">
      <alignment horizontal="center"/>
    </xf>
    <xf numFmtId="2" fontId="17" fillId="2" borderId="34" xfId="0" applyNumberFormat="1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left" vertical="center" wrapText="1"/>
    </xf>
    <xf numFmtId="4" fontId="17" fillId="0" borderId="29" xfId="0" applyNumberFormat="1" applyFont="1" applyBorder="1" applyAlignment="1">
      <alignment horizontal="center" vertical="center" wrapText="1"/>
    </xf>
    <xf numFmtId="0" fontId="8" fillId="2" borderId="29" xfId="0" applyFont="1" applyFill="1" applyBorder="1" applyAlignment="1" applyProtection="1">
      <alignment horizontal="center" vertical="center" wrapText="1"/>
      <protection locked="0"/>
    </xf>
    <xf numFmtId="2" fontId="17" fillId="2" borderId="35" xfId="0" applyNumberFormat="1" applyFont="1" applyFill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4" fontId="17" fillId="0" borderId="36" xfId="0" applyNumberFormat="1" applyFont="1" applyBorder="1" applyAlignment="1">
      <alignment horizontal="center" vertical="center" wrapText="1"/>
    </xf>
    <xf numFmtId="0" fontId="8" fillId="2" borderId="36" xfId="0" applyFont="1" applyFill="1" applyBorder="1" applyAlignment="1" applyProtection="1">
      <alignment horizontal="center" vertical="center" wrapText="1"/>
      <protection locked="0"/>
    </xf>
    <xf numFmtId="44" fontId="7" fillId="0" borderId="36" xfId="2" applyFont="1" applyBorder="1" applyAlignment="1">
      <alignment horizontal="center"/>
    </xf>
    <xf numFmtId="0" fontId="2" fillId="0" borderId="8" xfId="0" applyFont="1" applyBorder="1"/>
    <xf numFmtId="0" fontId="16" fillId="4" borderId="25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6" fillId="4" borderId="22" xfId="0" applyFont="1" applyFill="1" applyBorder="1" applyAlignment="1">
      <alignment horizontal="center" vertical="center" wrapText="1"/>
    </xf>
    <xf numFmtId="0" fontId="16" fillId="4" borderId="23" xfId="0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center" vertical="center" wrapText="1"/>
    </xf>
    <xf numFmtId="3" fontId="10" fillId="0" borderId="19" xfId="0" applyNumberFormat="1" applyFont="1" applyBorder="1" applyAlignment="1">
      <alignment horizontal="right" vertical="center"/>
    </xf>
    <xf numFmtId="3" fontId="10" fillId="0" borderId="15" xfId="0" applyNumberFormat="1" applyFont="1" applyBorder="1" applyAlignment="1">
      <alignment horizontal="right" vertical="center"/>
    </xf>
    <xf numFmtId="0" fontId="9" fillId="0" borderId="8" xfId="0" applyFont="1" applyBorder="1" applyAlignment="1">
      <alignment horizontal="left"/>
    </xf>
    <xf numFmtId="0" fontId="9" fillId="0" borderId="0" xfId="0" applyFont="1" applyAlignment="1">
      <alignment horizontal="left"/>
    </xf>
    <xf numFmtId="3" fontId="2" fillId="0" borderId="0" xfId="0" applyNumberFormat="1" applyFont="1" applyAlignment="1">
      <alignment horizontal="left" vertical="center" wrapText="1"/>
    </xf>
    <xf numFmtId="3" fontId="2" fillId="0" borderId="0" xfId="0" applyNumberFormat="1" applyFont="1" applyAlignment="1">
      <alignment vertical="center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4" fontId="3" fillId="0" borderId="12" xfId="0" applyNumberFormat="1" applyFont="1" applyBorder="1" applyAlignment="1">
      <alignment vertical="center"/>
    </xf>
    <xf numFmtId="4" fontId="2" fillId="0" borderId="12" xfId="2" applyNumberFormat="1" applyFont="1" applyBorder="1" applyAlignment="1">
      <alignment vertical="center"/>
    </xf>
    <xf numFmtId="4" fontId="10" fillId="0" borderId="16" xfId="0" applyNumberFormat="1" applyFont="1" applyBorder="1" applyAlignment="1">
      <alignment vertical="center"/>
    </xf>
  </cellXfs>
  <cellStyles count="4">
    <cellStyle name="Moneda" xfId="2" builtinId="4"/>
    <cellStyle name="Moneda 2" xfId="3" xr:uid="{44E77E91-613D-4FBC-908A-C3F39D01C412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304800</xdr:colOff>
      <xdr:row>9</xdr:row>
      <xdr:rowOff>186267</xdr:rowOff>
    </xdr:from>
    <xdr:to>
      <xdr:col>2</xdr:col>
      <xdr:colOff>2743200</xdr:colOff>
      <xdr:row>11</xdr:row>
      <xdr:rowOff>70272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F572BE-C47A-46C3-93B4-D082633B9C0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267" y="2980267"/>
          <a:ext cx="2438400" cy="375072"/>
        </a:xfrm>
        <a:prstGeom prst="rect">
          <a:avLst/>
        </a:prstGeom>
      </xdr:spPr>
    </xdr:pic>
    <xdr:clientData/>
  </xdr:twoCellAnchor>
  <xdr:twoCellAnchor editAs="oneCell">
    <xdr:from>
      <xdr:col>1</xdr:col>
      <xdr:colOff>126999</xdr:colOff>
      <xdr:row>95</xdr:row>
      <xdr:rowOff>177800</xdr:rowOff>
    </xdr:from>
    <xdr:to>
      <xdr:col>2</xdr:col>
      <xdr:colOff>2489199</xdr:colOff>
      <xdr:row>97</xdr:row>
      <xdr:rowOff>132291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0AB492C-9B9A-4E65-8534-5C1DF281BB0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999" y="48124533"/>
          <a:ext cx="3005667" cy="377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5C24F-972D-48FD-905A-ABAB40605ACE}">
  <sheetPr>
    <tabColor rgb="FF4A86E8"/>
    <pageSetUpPr fitToPage="1"/>
  </sheetPr>
  <dimension ref="B1:H109"/>
  <sheetViews>
    <sheetView tabSelected="1" view="pageBreakPreview" zoomScale="90" zoomScaleNormal="90" zoomScaleSheetLayoutView="90" workbookViewId="0">
      <selection activeCell="L92" sqref="L92"/>
    </sheetView>
  </sheetViews>
  <sheetFormatPr baseColWidth="10" defaultColWidth="12.625" defaultRowHeight="12.75" x14ac:dyDescent="0.2"/>
  <cols>
    <col min="1" max="1" width="1.75" style="1" customWidth="1"/>
    <col min="2" max="2" width="8.375" style="1" bestFit="1" customWidth="1"/>
    <col min="3" max="3" width="58.5" style="1" customWidth="1"/>
    <col min="4" max="4" width="12.75" style="1" bestFit="1" customWidth="1"/>
    <col min="5" max="5" width="11.125" style="1" customWidth="1"/>
    <col min="6" max="6" width="15.5" style="1" customWidth="1"/>
    <col min="7" max="7" width="21.25" style="1" customWidth="1"/>
    <col min="8" max="8" width="3.875" style="1" customWidth="1"/>
    <col min="9" max="20" width="9.375" style="1" customWidth="1"/>
    <col min="21" max="16384" width="12.625" style="1"/>
  </cols>
  <sheetData>
    <row r="1" spans="2:7" x14ac:dyDescent="0.2">
      <c r="B1" s="91"/>
      <c r="C1" s="92"/>
    </row>
    <row r="3" spans="2:7" ht="19.149999999999999" customHeight="1" thickBot="1" x14ac:dyDescent="0.25"/>
    <row r="4" spans="2:7" x14ac:dyDescent="0.2">
      <c r="B4" s="93" t="s">
        <v>93</v>
      </c>
      <c r="C4" s="94"/>
      <c r="D4" s="94"/>
      <c r="E4" s="94"/>
      <c r="F4" s="94"/>
      <c r="G4" s="95"/>
    </row>
    <row r="5" spans="2:7" ht="38.25" customHeight="1" thickBot="1" x14ac:dyDescent="0.25">
      <c r="B5" s="96"/>
      <c r="C5" s="97"/>
      <c r="D5" s="97"/>
      <c r="E5" s="97"/>
      <c r="F5" s="97"/>
      <c r="G5" s="98"/>
    </row>
    <row r="6" spans="2:7" ht="19.149999999999999" customHeight="1" x14ac:dyDescent="0.25">
      <c r="B6" s="4"/>
      <c r="C6" s="7"/>
      <c r="D6" s="7"/>
      <c r="E6" s="7"/>
      <c r="F6" s="7"/>
      <c r="G6" s="8"/>
    </row>
    <row r="7" spans="2:7" ht="19.149999999999999" customHeight="1" x14ac:dyDescent="0.25">
      <c r="B7" s="99" t="s">
        <v>94</v>
      </c>
      <c r="C7" s="100"/>
      <c r="D7" s="18"/>
      <c r="E7" s="18"/>
      <c r="F7" s="18"/>
      <c r="G7" s="5"/>
    </row>
    <row r="8" spans="2:7" ht="19.149999999999999" customHeight="1" x14ac:dyDescent="0.25">
      <c r="B8" s="99" t="s">
        <v>4</v>
      </c>
      <c r="C8" s="100"/>
      <c r="D8" s="18"/>
      <c r="E8" s="18"/>
      <c r="F8" s="18"/>
      <c r="G8" s="5"/>
    </row>
    <row r="9" spans="2:7" ht="64.900000000000006" customHeight="1" x14ac:dyDescent="0.2">
      <c r="B9" s="101" t="s">
        <v>100</v>
      </c>
      <c r="C9" s="102"/>
      <c r="D9" s="102"/>
      <c r="E9" s="102"/>
      <c r="F9" s="102"/>
      <c r="G9" s="103"/>
    </row>
    <row r="10" spans="2:7" ht="19.149999999999999" customHeight="1" x14ac:dyDescent="0.25">
      <c r="B10" s="6"/>
      <c r="C10" s="18"/>
      <c r="D10" s="18"/>
      <c r="E10" s="18"/>
      <c r="F10" s="18"/>
      <c r="G10" s="5"/>
    </row>
    <row r="11" spans="2:7" ht="19.149999999999999" customHeight="1" x14ac:dyDescent="0.25">
      <c r="B11" s="9" t="s">
        <v>5</v>
      </c>
      <c r="C11" s="18"/>
      <c r="D11" s="18"/>
      <c r="E11" s="18"/>
      <c r="F11" s="18"/>
      <c r="G11" s="5"/>
    </row>
    <row r="12" spans="2:7" ht="19.149999999999999" customHeight="1" x14ac:dyDescent="0.25">
      <c r="B12" s="9"/>
      <c r="C12" s="18"/>
      <c r="D12" s="18"/>
      <c r="E12" s="18"/>
      <c r="F12" s="18"/>
      <c r="G12" s="5"/>
    </row>
    <row r="13" spans="2:7" ht="19.149999999999999" customHeight="1" x14ac:dyDescent="0.25">
      <c r="B13" s="89" t="s">
        <v>6</v>
      </c>
      <c r="C13" s="90"/>
      <c r="D13" s="18"/>
      <c r="E13" s="18"/>
      <c r="F13" s="18"/>
      <c r="G13" s="5"/>
    </row>
    <row r="14" spans="2:7" ht="19.149999999999999" customHeight="1" x14ac:dyDescent="0.25">
      <c r="B14" s="99" t="s">
        <v>95</v>
      </c>
      <c r="C14" s="100"/>
      <c r="D14" s="18"/>
      <c r="E14" s="18"/>
      <c r="F14" s="18"/>
      <c r="G14" s="5"/>
    </row>
    <row r="15" spans="2:7" ht="19.149999999999999" customHeight="1" x14ac:dyDescent="0.25">
      <c r="B15" s="9" t="s">
        <v>96</v>
      </c>
      <c r="C15" s="19"/>
      <c r="D15" s="18"/>
      <c r="E15" s="18"/>
      <c r="F15" s="18"/>
      <c r="G15" s="5"/>
    </row>
    <row r="16" spans="2:7" ht="19.149999999999999" customHeight="1" x14ac:dyDescent="0.25">
      <c r="B16" s="99" t="s">
        <v>97</v>
      </c>
      <c r="C16" s="100"/>
      <c r="D16" s="18"/>
      <c r="E16" s="18"/>
      <c r="F16" s="18"/>
      <c r="G16" s="5"/>
    </row>
    <row r="17" spans="2:7" ht="19.149999999999999" customHeight="1" x14ac:dyDescent="0.25">
      <c r="B17" s="9" t="s">
        <v>98</v>
      </c>
      <c r="C17" s="19"/>
      <c r="D17" s="18"/>
      <c r="E17" s="18"/>
      <c r="F17" s="18"/>
      <c r="G17" s="5"/>
    </row>
    <row r="18" spans="2:7" ht="19.149999999999999" customHeight="1" x14ac:dyDescent="0.25">
      <c r="B18" s="9"/>
      <c r="C18" s="19"/>
      <c r="D18" s="18"/>
      <c r="E18" s="18"/>
      <c r="F18" s="18"/>
      <c r="G18" s="5"/>
    </row>
    <row r="19" spans="2:7" ht="19.149999999999999" customHeight="1" x14ac:dyDescent="0.25">
      <c r="B19" s="99" t="s">
        <v>7</v>
      </c>
      <c r="C19" s="100"/>
      <c r="D19" s="18"/>
      <c r="E19" s="18"/>
      <c r="F19" s="18"/>
      <c r="G19" s="5"/>
    </row>
    <row r="20" spans="2:7" ht="19.149999999999999" customHeight="1" x14ac:dyDescent="0.25">
      <c r="B20" s="10"/>
      <c r="C20" s="17"/>
      <c r="D20" s="18"/>
      <c r="E20" s="18"/>
      <c r="F20" s="18"/>
      <c r="G20" s="5"/>
    </row>
    <row r="21" spans="2:7" ht="19.149999999999999" customHeight="1" thickBot="1" x14ac:dyDescent="0.25">
      <c r="B21" s="81" t="s">
        <v>21</v>
      </c>
      <c r="C21" s="82"/>
      <c r="D21" s="82"/>
      <c r="E21" s="82"/>
      <c r="F21" s="82"/>
      <c r="G21" s="83"/>
    </row>
    <row r="22" spans="2:7" ht="16.5" customHeight="1" thickBot="1" x14ac:dyDescent="0.3">
      <c r="B22" s="56">
        <v>1</v>
      </c>
      <c r="C22" s="78"/>
      <c r="D22" s="79"/>
      <c r="E22" s="79"/>
      <c r="F22" s="79"/>
      <c r="G22" s="80"/>
    </row>
    <row r="23" spans="2:7" ht="15" x14ac:dyDescent="0.25">
      <c r="B23" s="22" t="s">
        <v>11</v>
      </c>
      <c r="C23" s="23" t="s">
        <v>12</v>
      </c>
      <c r="D23" s="14" t="s">
        <v>13</v>
      </c>
      <c r="E23" s="15" t="s">
        <v>14</v>
      </c>
      <c r="F23" s="14" t="s">
        <v>15</v>
      </c>
      <c r="G23" s="15" t="s">
        <v>16</v>
      </c>
    </row>
    <row r="24" spans="2:7" ht="15.75" customHeight="1" thickBot="1" x14ac:dyDescent="0.25">
      <c r="B24" s="84" t="s">
        <v>22</v>
      </c>
      <c r="C24" s="85"/>
      <c r="D24" s="85"/>
      <c r="E24" s="85"/>
      <c r="F24" s="85"/>
      <c r="G24" s="86"/>
    </row>
    <row r="25" spans="2:7" ht="64.900000000000006" customHeight="1" x14ac:dyDescent="0.25">
      <c r="B25" s="35">
        <f>+B22+0.01</f>
        <v>1.01</v>
      </c>
      <c r="C25" s="36" t="s">
        <v>23</v>
      </c>
      <c r="D25" s="37" t="s">
        <v>24</v>
      </c>
      <c r="E25" s="38">
        <v>335</v>
      </c>
      <c r="F25" s="51">
        <v>32363</v>
      </c>
      <c r="G25" s="53">
        <f>F25*E25</f>
        <v>10841605</v>
      </c>
    </row>
    <row r="26" spans="2:7" ht="56.45" customHeight="1" x14ac:dyDescent="0.25">
      <c r="B26" s="24">
        <f>+B25+0.01</f>
        <v>1.02</v>
      </c>
      <c r="C26" s="27" t="s">
        <v>25</v>
      </c>
      <c r="D26" s="26" t="s">
        <v>26</v>
      </c>
      <c r="E26" s="39">
        <v>25</v>
      </c>
      <c r="F26" s="52">
        <v>29314</v>
      </c>
      <c r="G26" s="54">
        <f t="shared" ref="G26:G35" si="0">F26*E26</f>
        <v>732850</v>
      </c>
    </row>
    <row r="27" spans="2:7" ht="56.45" customHeight="1" x14ac:dyDescent="0.25">
      <c r="B27" s="24">
        <f t="shared" ref="B27:B35" si="1">+B26+0.01</f>
        <v>1.03</v>
      </c>
      <c r="C27" s="27" t="s">
        <v>27</v>
      </c>
      <c r="D27" s="26" t="s">
        <v>18</v>
      </c>
      <c r="E27" s="39">
        <v>75</v>
      </c>
      <c r="F27" s="52">
        <v>26337</v>
      </c>
      <c r="G27" s="54">
        <f t="shared" si="0"/>
        <v>1975275</v>
      </c>
    </row>
    <row r="28" spans="2:7" ht="56.45" customHeight="1" x14ac:dyDescent="0.25">
      <c r="B28" s="24">
        <f t="shared" si="1"/>
        <v>1.04</v>
      </c>
      <c r="C28" s="27" t="s">
        <v>28</v>
      </c>
      <c r="D28" s="26" t="s">
        <v>24</v>
      </c>
      <c r="E28" s="39">
        <v>15</v>
      </c>
      <c r="F28" s="52">
        <v>36924</v>
      </c>
      <c r="G28" s="54">
        <f t="shared" si="0"/>
        <v>553860</v>
      </c>
    </row>
    <row r="29" spans="2:7" ht="56.45" customHeight="1" x14ac:dyDescent="0.25">
      <c r="B29" s="24">
        <f t="shared" si="1"/>
        <v>1.05</v>
      </c>
      <c r="C29" s="27" t="s">
        <v>29</v>
      </c>
      <c r="D29" s="26" t="s">
        <v>30</v>
      </c>
      <c r="E29" s="39">
        <v>28</v>
      </c>
      <c r="F29" s="52">
        <v>34713</v>
      </c>
      <c r="G29" s="54">
        <f t="shared" si="0"/>
        <v>971964</v>
      </c>
    </row>
    <row r="30" spans="2:7" ht="63" customHeight="1" x14ac:dyDescent="0.25">
      <c r="B30" s="24">
        <f t="shared" si="1"/>
        <v>1.06</v>
      </c>
      <c r="C30" s="27" t="s">
        <v>31</v>
      </c>
      <c r="D30" s="26" t="s">
        <v>26</v>
      </c>
      <c r="E30" s="39">
        <v>12</v>
      </c>
      <c r="F30" s="52">
        <v>32814</v>
      </c>
      <c r="G30" s="54">
        <f t="shared" si="0"/>
        <v>393768</v>
      </c>
    </row>
    <row r="31" spans="2:7" ht="63" customHeight="1" x14ac:dyDescent="0.25">
      <c r="B31" s="24">
        <f t="shared" si="1"/>
        <v>1.07</v>
      </c>
      <c r="C31" s="27" t="s">
        <v>32</v>
      </c>
      <c r="D31" s="26" t="s">
        <v>33</v>
      </c>
      <c r="E31" s="39">
        <v>2</v>
      </c>
      <c r="F31" s="52">
        <v>23333</v>
      </c>
      <c r="G31" s="54">
        <f t="shared" si="0"/>
        <v>46666</v>
      </c>
    </row>
    <row r="32" spans="2:7" ht="63" customHeight="1" x14ac:dyDescent="0.25">
      <c r="B32" s="24">
        <f t="shared" si="1"/>
        <v>1.08</v>
      </c>
      <c r="C32" s="28" t="s">
        <v>34</v>
      </c>
      <c r="D32" s="26" t="s">
        <v>33</v>
      </c>
      <c r="E32" s="39">
        <v>2</v>
      </c>
      <c r="F32" s="52">
        <v>40929</v>
      </c>
      <c r="G32" s="54">
        <f t="shared" si="0"/>
        <v>81858</v>
      </c>
    </row>
    <row r="33" spans="2:7" ht="63" customHeight="1" x14ac:dyDescent="0.25">
      <c r="B33" s="24">
        <f t="shared" si="1"/>
        <v>1.0900000000000001</v>
      </c>
      <c r="C33" s="27" t="s">
        <v>35</v>
      </c>
      <c r="D33" s="26" t="s">
        <v>24</v>
      </c>
      <c r="E33" s="39">
        <v>86</v>
      </c>
      <c r="F33" s="52">
        <v>31186</v>
      </c>
      <c r="G33" s="54">
        <f t="shared" si="0"/>
        <v>2681996</v>
      </c>
    </row>
    <row r="34" spans="2:7" ht="63" customHeight="1" x14ac:dyDescent="0.25">
      <c r="B34" s="24">
        <f t="shared" si="1"/>
        <v>1.1000000000000001</v>
      </c>
      <c r="C34" s="27" t="s">
        <v>36</v>
      </c>
      <c r="D34" s="26" t="s">
        <v>24</v>
      </c>
      <c r="E34" s="29">
        <v>30</v>
      </c>
      <c r="F34" s="52">
        <v>31186</v>
      </c>
      <c r="G34" s="54">
        <f t="shared" si="0"/>
        <v>935580</v>
      </c>
    </row>
    <row r="35" spans="2:7" ht="63" customHeight="1" thickBot="1" x14ac:dyDescent="0.3">
      <c r="B35" s="32">
        <f t="shared" si="1"/>
        <v>1.1100000000000001</v>
      </c>
      <c r="C35" s="33" t="s">
        <v>37</v>
      </c>
      <c r="D35" s="34" t="s">
        <v>18</v>
      </c>
      <c r="E35" s="40">
        <v>25</v>
      </c>
      <c r="F35" s="60">
        <v>14853</v>
      </c>
      <c r="G35" s="61">
        <f t="shared" si="0"/>
        <v>371325</v>
      </c>
    </row>
    <row r="36" spans="2:7" ht="16.5" thickBot="1" x14ac:dyDescent="0.3">
      <c r="B36" s="75" t="s">
        <v>38</v>
      </c>
      <c r="C36" s="76"/>
      <c r="D36" s="76"/>
      <c r="E36" s="77"/>
      <c r="F36" s="62"/>
      <c r="G36" s="63"/>
    </row>
    <row r="37" spans="2:7" ht="81.599999999999994" customHeight="1" x14ac:dyDescent="0.25">
      <c r="B37" s="35">
        <f>B35+0.01</f>
        <v>1.1200000000000001</v>
      </c>
      <c r="C37" s="36" t="s">
        <v>39</v>
      </c>
      <c r="D37" s="37" t="s">
        <v>24</v>
      </c>
      <c r="E37" s="41">
        <v>33</v>
      </c>
      <c r="F37" s="51">
        <v>167511</v>
      </c>
      <c r="G37" s="53">
        <f>E37*F37</f>
        <v>5527863</v>
      </c>
    </row>
    <row r="38" spans="2:7" ht="55.9" customHeight="1" x14ac:dyDescent="0.25">
      <c r="B38" s="24">
        <f>B37+0.01</f>
        <v>1.1300000000000001</v>
      </c>
      <c r="C38" s="25" t="s">
        <v>40</v>
      </c>
      <c r="D38" s="26" t="s">
        <v>24</v>
      </c>
      <c r="E38" s="29">
        <v>15</v>
      </c>
      <c r="F38" s="52">
        <v>86550</v>
      </c>
      <c r="G38" s="54">
        <f t="shared" ref="G38:G92" si="2">E38*F38</f>
        <v>1298250</v>
      </c>
    </row>
    <row r="39" spans="2:7" ht="69" customHeight="1" x14ac:dyDescent="0.25">
      <c r="B39" s="24">
        <f t="shared" ref="B39:B72" si="3">B38+0.01</f>
        <v>1.1400000000000001</v>
      </c>
      <c r="C39" s="27" t="s">
        <v>41</v>
      </c>
      <c r="D39" s="26" t="s">
        <v>24</v>
      </c>
      <c r="E39" s="29">
        <v>23</v>
      </c>
      <c r="F39" s="52">
        <v>65951</v>
      </c>
      <c r="G39" s="54">
        <f t="shared" si="2"/>
        <v>1516873</v>
      </c>
    </row>
    <row r="40" spans="2:7" ht="69" customHeight="1" x14ac:dyDescent="0.25">
      <c r="B40" s="24">
        <f t="shared" si="3"/>
        <v>1.1500000000000001</v>
      </c>
      <c r="C40" s="27" t="s">
        <v>42</v>
      </c>
      <c r="D40" s="26" t="s">
        <v>18</v>
      </c>
      <c r="E40" s="29">
        <v>23</v>
      </c>
      <c r="F40" s="52">
        <v>85862</v>
      </c>
      <c r="G40" s="54">
        <f t="shared" si="2"/>
        <v>1974826</v>
      </c>
    </row>
    <row r="41" spans="2:7" ht="69" customHeight="1" x14ac:dyDescent="0.25">
      <c r="B41" s="24">
        <f t="shared" si="3"/>
        <v>1.1600000000000001</v>
      </c>
      <c r="C41" s="27" t="s">
        <v>43</v>
      </c>
      <c r="D41" s="26" t="s">
        <v>18</v>
      </c>
      <c r="E41" s="29">
        <v>9</v>
      </c>
      <c r="F41" s="52">
        <v>93543</v>
      </c>
      <c r="G41" s="54">
        <f t="shared" si="2"/>
        <v>841887</v>
      </c>
    </row>
    <row r="42" spans="2:7" ht="43.15" customHeight="1" x14ac:dyDescent="0.25">
      <c r="B42" s="24">
        <f t="shared" si="3"/>
        <v>1.1700000000000002</v>
      </c>
      <c r="C42" s="27" t="s">
        <v>44</v>
      </c>
      <c r="D42" s="26" t="s">
        <v>18</v>
      </c>
      <c r="E42" s="29">
        <v>10</v>
      </c>
      <c r="F42" s="52">
        <v>28201</v>
      </c>
      <c r="G42" s="54">
        <f t="shared" si="2"/>
        <v>282010</v>
      </c>
    </row>
    <row r="43" spans="2:7" ht="43.15" customHeight="1" x14ac:dyDescent="0.25">
      <c r="B43" s="24">
        <f t="shared" si="3"/>
        <v>1.1800000000000002</v>
      </c>
      <c r="C43" s="27" t="s">
        <v>45</v>
      </c>
      <c r="D43" s="26" t="s">
        <v>24</v>
      </c>
      <c r="E43" s="29">
        <v>53</v>
      </c>
      <c r="F43" s="52">
        <v>21798</v>
      </c>
      <c r="G43" s="54">
        <f t="shared" si="2"/>
        <v>1155294</v>
      </c>
    </row>
    <row r="44" spans="2:7" ht="138" customHeight="1" x14ac:dyDescent="0.25">
      <c r="B44" s="24">
        <f t="shared" si="3"/>
        <v>1.1900000000000002</v>
      </c>
      <c r="C44" s="27" t="s">
        <v>46</v>
      </c>
      <c r="D44" s="26" t="s">
        <v>24</v>
      </c>
      <c r="E44" s="29">
        <v>192</v>
      </c>
      <c r="F44" s="52">
        <v>108902</v>
      </c>
      <c r="G44" s="54">
        <f t="shared" si="2"/>
        <v>20909184</v>
      </c>
    </row>
    <row r="45" spans="2:7" ht="55.15" customHeight="1" x14ac:dyDescent="0.25">
      <c r="B45" s="24">
        <f t="shared" si="3"/>
        <v>1.2000000000000002</v>
      </c>
      <c r="C45" s="27" t="s">
        <v>47</v>
      </c>
      <c r="D45" s="26" t="s">
        <v>18</v>
      </c>
      <c r="E45" s="29">
        <v>8</v>
      </c>
      <c r="F45" s="52">
        <v>8959</v>
      </c>
      <c r="G45" s="54">
        <f t="shared" si="2"/>
        <v>71672</v>
      </c>
    </row>
    <row r="46" spans="2:7" ht="118.9" customHeight="1" x14ac:dyDescent="0.25">
      <c r="B46" s="24">
        <f t="shared" si="3"/>
        <v>1.2100000000000002</v>
      </c>
      <c r="C46" s="27" t="s">
        <v>48</v>
      </c>
      <c r="D46" s="26" t="s">
        <v>24</v>
      </c>
      <c r="E46" s="29">
        <v>334</v>
      </c>
      <c r="F46" s="52">
        <v>78150</v>
      </c>
      <c r="G46" s="54">
        <f t="shared" si="2"/>
        <v>26102100</v>
      </c>
    </row>
    <row r="47" spans="2:7" ht="118.9" customHeight="1" x14ac:dyDescent="0.25">
      <c r="B47" s="24">
        <f t="shared" si="3"/>
        <v>1.2200000000000002</v>
      </c>
      <c r="C47" s="27" t="s">
        <v>49</v>
      </c>
      <c r="D47" s="26" t="s">
        <v>18</v>
      </c>
      <c r="E47" s="29">
        <v>194</v>
      </c>
      <c r="F47" s="52">
        <v>23909</v>
      </c>
      <c r="G47" s="54">
        <f t="shared" si="2"/>
        <v>4638346</v>
      </c>
    </row>
    <row r="48" spans="2:7" ht="118.9" customHeight="1" x14ac:dyDescent="0.25">
      <c r="B48" s="24">
        <f t="shared" si="3"/>
        <v>1.2300000000000002</v>
      </c>
      <c r="C48" s="27" t="s">
        <v>50</v>
      </c>
      <c r="D48" s="26" t="s">
        <v>24</v>
      </c>
      <c r="E48" s="29">
        <v>3</v>
      </c>
      <c r="F48" s="52">
        <v>566785</v>
      </c>
      <c r="G48" s="54">
        <f t="shared" si="2"/>
        <v>1700355</v>
      </c>
    </row>
    <row r="49" spans="2:7" ht="118.9" customHeight="1" x14ac:dyDescent="0.25">
      <c r="B49" s="24">
        <f t="shared" si="3"/>
        <v>1.2400000000000002</v>
      </c>
      <c r="C49" s="27" t="s">
        <v>51</v>
      </c>
      <c r="D49" s="26" t="s">
        <v>18</v>
      </c>
      <c r="E49" s="29">
        <v>45</v>
      </c>
      <c r="F49" s="52">
        <v>44013</v>
      </c>
      <c r="G49" s="54">
        <f t="shared" si="2"/>
        <v>1980585</v>
      </c>
    </row>
    <row r="50" spans="2:7" ht="29.45" customHeight="1" x14ac:dyDescent="0.25">
      <c r="B50" s="24">
        <f t="shared" si="3"/>
        <v>1.2500000000000002</v>
      </c>
      <c r="C50" s="27" t="s">
        <v>52</v>
      </c>
      <c r="D50" s="26" t="s">
        <v>24</v>
      </c>
      <c r="E50" s="29">
        <v>6</v>
      </c>
      <c r="F50" s="52">
        <v>68006</v>
      </c>
      <c r="G50" s="54">
        <f t="shared" si="2"/>
        <v>408036</v>
      </c>
    </row>
    <row r="51" spans="2:7" ht="49.9" customHeight="1" x14ac:dyDescent="0.25">
      <c r="B51" s="24">
        <f t="shared" si="3"/>
        <v>1.2600000000000002</v>
      </c>
      <c r="C51" s="27" t="s">
        <v>19</v>
      </c>
      <c r="D51" s="26" t="s">
        <v>24</v>
      </c>
      <c r="E51" s="29">
        <v>825</v>
      </c>
      <c r="F51" s="52">
        <v>17915</v>
      </c>
      <c r="G51" s="54">
        <f t="shared" si="2"/>
        <v>14779875</v>
      </c>
    </row>
    <row r="52" spans="2:7" ht="49.9" customHeight="1" x14ac:dyDescent="0.25">
      <c r="B52" s="24">
        <f t="shared" si="3"/>
        <v>1.2700000000000002</v>
      </c>
      <c r="C52" s="27" t="s">
        <v>53</v>
      </c>
      <c r="D52" s="26" t="s">
        <v>24</v>
      </c>
      <c r="E52" s="29">
        <v>305</v>
      </c>
      <c r="F52" s="52">
        <v>18954</v>
      </c>
      <c r="G52" s="54">
        <f t="shared" si="2"/>
        <v>5780970</v>
      </c>
    </row>
    <row r="53" spans="2:7" ht="61.9" customHeight="1" x14ac:dyDescent="0.25">
      <c r="B53" s="24">
        <f t="shared" si="3"/>
        <v>1.2800000000000002</v>
      </c>
      <c r="C53" s="25" t="s">
        <v>54</v>
      </c>
      <c r="D53" s="26" t="s">
        <v>18</v>
      </c>
      <c r="E53" s="29">
        <v>87</v>
      </c>
      <c r="F53" s="52">
        <v>159317</v>
      </c>
      <c r="G53" s="54">
        <f t="shared" si="2"/>
        <v>13860579</v>
      </c>
    </row>
    <row r="54" spans="2:7" ht="61.9" customHeight="1" x14ac:dyDescent="0.25">
      <c r="B54" s="24">
        <f t="shared" si="3"/>
        <v>1.2900000000000003</v>
      </c>
      <c r="C54" s="25" t="s">
        <v>55</v>
      </c>
      <c r="D54" s="26" t="s">
        <v>18</v>
      </c>
      <c r="E54" s="29">
        <v>18</v>
      </c>
      <c r="F54" s="52">
        <v>34566</v>
      </c>
      <c r="G54" s="54">
        <f t="shared" si="2"/>
        <v>622188</v>
      </c>
    </row>
    <row r="55" spans="2:7" ht="61.9" customHeight="1" x14ac:dyDescent="0.25">
      <c r="B55" s="24">
        <f t="shared" si="3"/>
        <v>1.3000000000000003</v>
      </c>
      <c r="C55" s="25" t="s">
        <v>56</v>
      </c>
      <c r="D55" s="26" t="s">
        <v>18</v>
      </c>
      <c r="E55" s="29">
        <v>75</v>
      </c>
      <c r="F55" s="52">
        <v>159317</v>
      </c>
      <c r="G55" s="54">
        <f t="shared" si="2"/>
        <v>11948775</v>
      </c>
    </row>
    <row r="56" spans="2:7" ht="100.9" customHeight="1" x14ac:dyDescent="0.25">
      <c r="B56" s="24">
        <f t="shared" si="3"/>
        <v>1.3100000000000003</v>
      </c>
      <c r="C56" s="25" t="s">
        <v>57</v>
      </c>
      <c r="D56" s="26" t="s">
        <v>18</v>
      </c>
      <c r="E56" s="42">
        <v>285</v>
      </c>
      <c r="F56" s="52">
        <v>31184</v>
      </c>
      <c r="G56" s="54">
        <f t="shared" si="2"/>
        <v>8887440</v>
      </c>
    </row>
    <row r="57" spans="2:7" ht="114" customHeight="1" x14ac:dyDescent="0.25">
      <c r="B57" s="24">
        <f t="shared" si="3"/>
        <v>1.3200000000000003</v>
      </c>
      <c r="C57" s="25" t="s">
        <v>58</v>
      </c>
      <c r="D57" s="29" t="s">
        <v>26</v>
      </c>
      <c r="E57" s="42">
        <v>4</v>
      </c>
      <c r="F57" s="52">
        <v>761922</v>
      </c>
      <c r="G57" s="54">
        <f t="shared" si="2"/>
        <v>3047688</v>
      </c>
    </row>
    <row r="58" spans="2:7" ht="133.9" customHeight="1" x14ac:dyDescent="0.25">
      <c r="B58" s="24">
        <f t="shared" si="3"/>
        <v>1.3300000000000003</v>
      </c>
      <c r="C58" s="25" t="s">
        <v>59</v>
      </c>
      <c r="D58" s="29" t="s">
        <v>26</v>
      </c>
      <c r="E58" s="42">
        <v>4</v>
      </c>
      <c r="F58" s="52">
        <v>280562</v>
      </c>
      <c r="G58" s="54">
        <f t="shared" si="2"/>
        <v>1122248</v>
      </c>
    </row>
    <row r="59" spans="2:7" ht="70.900000000000006" customHeight="1" x14ac:dyDescent="0.25">
      <c r="B59" s="24">
        <f t="shared" si="3"/>
        <v>1.3400000000000003</v>
      </c>
      <c r="C59" s="25" t="s">
        <v>60</v>
      </c>
      <c r="D59" s="29" t="s">
        <v>24</v>
      </c>
      <c r="E59" s="42">
        <v>2.5</v>
      </c>
      <c r="F59" s="52">
        <v>270765</v>
      </c>
      <c r="G59" s="54">
        <f t="shared" si="2"/>
        <v>676912.5</v>
      </c>
    </row>
    <row r="60" spans="2:7" ht="113.45" customHeight="1" x14ac:dyDescent="0.25">
      <c r="B60" s="24">
        <f t="shared" si="3"/>
        <v>1.3500000000000003</v>
      </c>
      <c r="C60" s="25" t="s">
        <v>61</v>
      </c>
      <c r="D60" s="29" t="s">
        <v>26</v>
      </c>
      <c r="E60" s="42">
        <v>2</v>
      </c>
      <c r="F60" s="52">
        <v>738497</v>
      </c>
      <c r="G60" s="54">
        <f t="shared" si="2"/>
        <v>1476994</v>
      </c>
    </row>
    <row r="61" spans="2:7" ht="33" customHeight="1" x14ac:dyDescent="0.25">
      <c r="B61" s="24">
        <f t="shared" si="3"/>
        <v>1.3600000000000003</v>
      </c>
      <c r="C61" s="25" t="s">
        <v>20</v>
      </c>
      <c r="D61" s="29" t="s">
        <v>26</v>
      </c>
      <c r="E61" s="42">
        <v>2</v>
      </c>
      <c r="F61" s="52">
        <v>304792</v>
      </c>
      <c r="G61" s="54">
        <f t="shared" si="2"/>
        <v>609584</v>
      </c>
    </row>
    <row r="62" spans="2:7" ht="58.9" customHeight="1" x14ac:dyDescent="0.25">
      <c r="B62" s="24">
        <f t="shared" si="3"/>
        <v>1.3700000000000003</v>
      </c>
      <c r="C62" s="25" t="s">
        <v>62</v>
      </c>
      <c r="D62" s="29" t="s">
        <v>26</v>
      </c>
      <c r="E62" s="42">
        <v>4</v>
      </c>
      <c r="F62" s="52">
        <v>134322</v>
      </c>
      <c r="G62" s="54">
        <f t="shared" si="2"/>
        <v>537288</v>
      </c>
    </row>
    <row r="63" spans="2:7" ht="73.150000000000006" customHeight="1" x14ac:dyDescent="0.25">
      <c r="B63" s="24">
        <f t="shared" si="3"/>
        <v>1.3800000000000003</v>
      </c>
      <c r="C63" s="25" t="s">
        <v>63</v>
      </c>
      <c r="D63" s="29" t="s">
        <v>24</v>
      </c>
      <c r="E63" s="42">
        <v>12</v>
      </c>
      <c r="F63" s="52">
        <v>755457</v>
      </c>
      <c r="G63" s="54">
        <f t="shared" si="2"/>
        <v>9065484</v>
      </c>
    </row>
    <row r="64" spans="2:7" ht="117.6" customHeight="1" x14ac:dyDescent="0.25">
      <c r="B64" s="24">
        <f t="shared" si="3"/>
        <v>1.3900000000000003</v>
      </c>
      <c r="C64" s="25" t="s">
        <v>64</v>
      </c>
      <c r="D64" s="29" t="s">
        <v>26</v>
      </c>
      <c r="E64" s="43">
        <v>1</v>
      </c>
      <c r="F64" s="52">
        <v>483854</v>
      </c>
      <c r="G64" s="54">
        <f t="shared" si="2"/>
        <v>483854</v>
      </c>
    </row>
    <row r="65" spans="2:7" ht="60" customHeight="1" x14ac:dyDescent="0.25">
      <c r="B65" s="24">
        <f t="shared" si="3"/>
        <v>1.4000000000000004</v>
      </c>
      <c r="C65" s="25" t="s">
        <v>65</v>
      </c>
      <c r="D65" s="29" t="s">
        <v>18</v>
      </c>
      <c r="E65" s="42">
        <v>10</v>
      </c>
      <c r="F65" s="52">
        <v>45129</v>
      </c>
      <c r="G65" s="54">
        <f t="shared" si="2"/>
        <v>451290</v>
      </c>
    </row>
    <row r="66" spans="2:7" ht="61.15" customHeight="1" x14ac:dyDescent="0.25">
      <c r="B66" s="24">
        <f t="shared" si="3"/>
        <v>1.4100000000000004</v>
      </c>
      <c r="C66" s="25" t="s">
        <v>66</v>
      </c>
      <c r="D66" s="29" t="s">
        <v>18</v>
      </c>
      <c r="E66" s="42">
        <v>10</v>
      </c>
      <c r="F66" s="52">
        <v>73617</v>
      </c>
      <c r="G66" s="54">
        <f t="shared" si="2"/>
        <v>736170</v>
      </c>
    </row>
    <row r="67" spans="2:7" ht="81" customHeight="1" x14ac:dyDescent="0.25">
      <c r="B67" s="24">
        <f t="shared" si="3"/>
        <v>1.4200000000000004</v>
      </c>
      <c r="C67" s="25" t="s">
        <v>67</v>
      </c>
      <c r="D67" s="26" t="s">
        <v>24</v>
      </c>
      <c r="E67" s="44">
        <v>166</v>
      </c>
      <c r="F67" s="52">
        <v>682111</v>
      </c>
      <c r="G67" s="54">
        <f t="shared" si="2"/>
        <v>113230426</v>
      </c>
    </row>
    <row r="68" spans="2:7" ht="100.9" customHeight="1" x14ac:dyDescent="0.25">
      <c r="B68" s="24">
        <f t="shared" si="3"/>
        <v>1.4300000000000004</v>
      </c>
      <c r="C68" s="25" t="s">
        <v>68</v>
      </c>
      <c r="D68" s="26" t="s">
        <v>24</v>
      </c>
      <c r="E68" s="39">
        <v>26</v>
      </c>
      <c r="F68" s="52">
        <v>827227</v>
      </c>
      <c r="G68" s="54">
        <f t="shared" si="2"/>
        <v>21507902</v>
      </c>
    </row>
    <row r="69" spans="2:7" ht="75" x14ac:dyDescent="0.25">
      <c r="B69" s="24">
        <f t="shared" si="3"/>
        <v>1.4400000000000004</v>
      </c>
      <c r="C69" s="25" t="s">
        <v>69</v>
      </c>
      <c r="D69" s="26" t="s">
        <v>24</v>
      </c>
      <c r="E69" s="42">
        <v>39</v>
      </c>
      <c r="F69" s="52">
        <v>51767</v>
      </c>
      <c r="G69" s="54">
        <f t="shared" si="2"/>
        <v>2018913</v>
      </c>
    </row>
    <row r="70" spans="2:7" ht="97.9" customHeight="1" x14ac:dyDescent="0.25">
      <c r="B70" s="24">
        <f t="shared" si="3"/>
        <v>1.4500000000000004</v>
      </c>
      <c r="C70" s="30" t="s">
        <v>70</v>
      </c>
      <c r="D70" s="31" t="s">
        <v>24</v>
      </c>
      <c r="E70" s="39">
        <v>24</v>
      </c>
      <c r="F70" s="52">
        <v>355976</v>
      </c>
      <c r="G70" s="54">
        <f t="shared" si="2"/>
        <v>8543424</v>
      </c>
    </row>
    <row r="71" spans="2:7" ht="78" customHeight="1" x14ac:dyDescent="0.25">
      <c r="B71" s="24">
        <f t="shared" si="3"/>
        <v>1.4600000000000004</v>
      </c>
      <c r="C71" s="30" t="s">
        <v>71</v>
      </c>
      <c r="D71" s="31" t="s">
        <v>24</v>
      </c>
      <c r="E71" s="39">
        <v>11</v>
      </c>
      <c r="F71" s="52">
        <v>532478</v>
      </c>
      <c r="G71" s="54">
        <f t="shared" si="2"/>
        <v>5857258</v>
      </c>
    </row>
    <row r="72" spans="2:7" ht="135.6" customHeight="1" thickBot="1" x14ac:dyDescent="0.3">
      <c r="B72" s="32">
        <f t="shared" si="3"/>
        <v>1.4700000000000004</v>
      </c>
      <c r="C72" s="45" t="s">
        <v>72</v>
      </c>
      <c r="D72" s="46" t="s">
        <v>17</v>
      </c>
      <c r="E72" s="40">
        <v>2</v>
      </c>
      <c r="F72" s="60">
        <v>4461979</v>
      </c>
      <c r="G72" s="61">
        <f t="shared" si="2"/>
        <v>8923958</v>
      </c>
    </row>
    <row r="73" spans="2:7" ht="16.5" thickBot="1" x14ac:dyDescent="0.3">
      <c r="B73" s="75" t="s">
        <v>73</v>
      </c>
      <c r="C73" s="76"/>
      <c r="D73" s="76"/>
      <c r="E73" s="77"/>
      <c r="F73" s="62"/>
      <c r="G73" s="64"/>
    </row>
    <row r="74" spans="2:7" ht="93.6" customHeight="1" x14ac:dyDescent="0.25">
      <c r="B74" s="35">
        <f>B72+0.01</f>
        <v>1.4800000000000004</v>
      </c>
      <c r="C74" s="47" t="s">
        <v>74</v>
      </c>
      <c r="D74" s="48" t="s">
        <v>26</v>
      </c>
      <c r="E74" s="38">
        <v>70</v>
      </c>
      <c r="F74" s="51">
        <v>250061</v>
      </c>
      <c r="G74" s="53">
        <f t="shared" si="2"/>
        <v>17504270</v>
      </c>
    </row>
    <row r="75" spans="2:7" ht="48" customHeight="1" x14ac:dyDescent="0.25">
      <c r="B75" s="24">
        <f>B74+0.01</f>
        <v>1.4900000000000004</v>
      </c>
      <c r="C75" s="25" t="s">
        <v>75</v>
      </c>
      <c r="D75" s="29" t="s">
        <v>26</v>
      </c>
      <c r="E75" s="39">
        <v>1</v>
      </c>
      <c r="F75" s="52">
        <v>2900731</v>
      </c>
      <c r="G75" s="54">
        <f t="shared" si="2"/>
        <v>2900731</v>
      </c>
    </row>
    <row r="76" spans="2:7" ht="48" customHeight="1" x14ac:dyDescent="0.25">
      <c r="B76" s="24">
        <f t="shared" ref="B76:B88" si="4">B75+0.01</f>
        <v>1.5000000000000004</v>
      </c>
      <c r="C76" s="25" t="s">
        <v>76</v>
      </c>
      <c r="D76" s="29" t="s">
        <v>18</v>
      </c>
      <c r="E76" s="39">
        <v>150</v>
      </c>
      <c r="F76" s="52">
        <v>188057</v>
      </c>
      <c r="G76" s="54">
        <f t="shared" si="2"/>
        <v>28208550</v>
      </c>
    </row>
    <row r="77" spans="2:7" ht="61.15" customHeight="1" x14ac:dyDescent="0.25">
      <c r="B77" s="24">
        <f t="shared" si="4"/>
        <v>1.5100000000000005</v>
      </c>
      <c r="C77" s="25" t="s">
        <v>77</v>
      </c>
      <c r="D77" s="29" t="s">
        <v>18</v>
      </c>
      <c r="E77" s="39">
        <v>140</v>
      </c>
      <c r="F77" s="52">
        <v>40093</v>
      </c>
      <c r="G77" s="54">
        <f t="shared" si="2"/>
        <v>5613020</v>
      </c>
    </row>
    <row r="78" spans="2:7" ht="61.15" customHeight="1" x14ac:dyDescent="0.25">
      <c r="B78" s="24">
        <f t="shared" si="4"/>
        <v>1.5200000000000005</v>
      </c>
      <c r="C78" s="25" t="s">
        <v>78</v>
      </c>
      <c r="D78" s="29" t="s">
        <v>26</v>
      </c>
      <c r="E78" s="39">
        <v>4</v>
      </c>
      <c r="F78" s="52">
        <v>386605</v>
      </c>
      <c r="G78" s="54">
        <f t="shared" si="2"/>
        <v>1546420</v>
      </c>
    </row>
    <row r="79" spans="2:7" ht="52.15" customHeight="1" x14ac:dyDescent="0.25">
      <c r="B79" s="24">
        <f t="shared" si="4"/>
        <v>1.5300000000000005</v>
      </c>
      <c r="C79" s="25" t="s">
        <v>79</v>
      </c>
      <c r="D79" s="29" t="s">
        <v>26</v>
      </c>
      <c r="E79" s="39">
        <v>1</v>
      </c>
      <c r="F79" s="52">
        <v>811412</v>
      </c>
      <c r="G79" s="54">
        <f t="shared" si="2"/>
        <v>811412</v>
      </c>
    </row>
    <row r="80" spans="2:7" ht="29.45" customHeight="1" x14ac:dyDescent="0.25">
      <c r="B80" s="24">
        <f t="shared" si="4"/>
        <v>1.5400000000000005</v>
      </c>
      <c r="C80" s="25" t="s">
        <v>80</v>
      </c>
      <c r="D80" s="29" t="s">
        <v>26</v>
      </c>
      <c r="E80" s="39">
        <v>1</v>
      </c>
      <c r="F80" s="52">
        <v>765249</v>
      </c>
      <c r="G80" s="54">
        <f t="shared" si="2"/>
        <v>765249</v>
      </c>
    </row>
    <row r="81" spans="2:7" ht="29.45" customHeight="1" x14ac:dyDescent="0.25">
      <c r="B81" s="24">
        <f t="shared" si="4"/>
        <v>1.5500000000000005</v>
      </c>
      <c r="C81" s="25" t="s">
        <v>81</v>
      </c>
      <c r="D81" s="29" t="s">
        <v>26</v>
      </c>
      <c r="E81" s="39">
        <v>1</v>
      </c>
      <c r="F81" s="52">
        <v>307535</v>
      </c>
      <c r="G81" s="54">
        <f t="shared" si="2"/>
        <v>307535</v>
      </c>
    </row>
    <row r="82" spans="2:7" ht="29.45" customHeight="1" x14ac:dyDescent="0.25">
      <c r="B82" s="24">
        <f t="shared" si="4"/>
        <v>1.5600000000000005</v>
      </c>
      <c r="C82" s="25" t="s">
        <v>82</v>
      </c>
      <c r="D82" s="29" t="s">
        <v>26</v>
      </c>
      <c r="E82" s="39">
        <v>1</v>
      </c>
      <c r="F82" s="52">
        <v>240681</v>
      </c>
      <c r="G82" s="54">
        <f t="shared" si="2"/>
        <v>240681</v>
      </c>
    </row>
    <row r="83" spans="2:7" ht="48" customHeight="1" x14ac:dyDescent="0.25">
      <c r="B83" s="24">
        <f t="shared" si="4"/>
        <v>1.5700000000000005</v>
      </c>
      <c r="C83" s="25" t="s">
        <v>83</v>
      </c>
      <c r="D83" s="29" t="s">
        <v>26</v>
      </c>
      <c r="E83" s="39">
        <v>1</v>
      </c>
      <c r="F83" s="52">
        <v>885392</v>
      </c>
      <c r="G83" s="54">
        <f t="shared" si="2"/>
        <v>885392</v>
      </c>
    </row>
    <row r="84" spans="2:7" ht="48" customHeight="1" x14ac:dyDescent="0.25">
      <c r="B84" s="24">
        <f t="shared" si="4"/>
        <v>1.5800000000000005</v>
      </c>
      <c r="C84" s="25" t="s">
        <v>84</v>
      </c>
      <c r="D84" s="29" t="s">
        <v>26</v>
      </c>
      <c r="E84" s="39">
        <v>1</v>
      </c>
      <c r="F84" s="52">
        <v>590261</v>
      </c>
      <c r="G84" s="54">
        <f t="shared" si="2"/>
        <v>590261</v>
      </c>
    </row>
    <row r="85" spans="2:7" ht="48" customHeight="1" x14ac:dyDescent="0.25">
      <c r="B85" s="24">
        <f t="shared" si="4"/>
        <v>1.5900000000000005</v>
      </c>
      <c r="C85" s="25" t="s">
        <v>85</v>
      </c>
      <c r="D85" s="29" t="s">
        <v>26</v>
      </c>
      <c r="E85" s="39">
        <v>1</v>
      </c>
      <c r="F85" s="52">
        <v>591307</v>
      </c>
      <c r="G85" s="54">
        <f t="shared" si="2"/>
        <v>591307</v>
      </c>
    </row>
    <row r="86" spans="2:7" ht="48" customHeight="1" x14ac:dyDescent="0.25">
      <c r="B86" s="24">
        <f t="shared" si="4"/>
        <v>1.6000000000000005</v>
      </c>
      <c r="C86" s="25" t="s">
        <v>86</v>
      </c>
      <c r="D86" s="29" t="s">
        <v>26</v>
      </c>
      <c r="E86" s="39">
        <v>1</v>
      </c>
      <c r="F86" s="52">
        <v>1325474</v>
      </c>
      <c r="G86" s="54">
        <f t="shared" si="2"/>
        <v>1325474</v>
      </c>
    </row>
    <row r="87" spans="2:7" ht="48" customHeight="1" x14ac:dyDescent="0.25">
      <c r="B87" s="24">
        <f t="shared" si="4"/>
        <v>1.6100000000000005</v>
      </c>
      <c r="C87" s="25" t="s">
        <v>87</v>
      </c>
      <c r="D87" s="29" t="s">
        <v>26</v>
      </c>
      <c r="E87" s="39">
        <v>18</v>
      </c>
      <c r="F87" s="52">
        <v>180215</v>
      </c>
      <c r="G87" s="54">
        <f t="shared" si="2"/>
        <v>3243870</v>
      </c>
    </row>
    <row r="88" spans="2:7" ht="80.45" customHeight="1" thickBot="1" x14ac:dyDescent="0.3">
      <c r="B88" s="32">
        <f t="shared" si="4"/>
        <v>1.6200000000000006</v>
      </c>
      <c r="C88" s="49" t="s">
        <v>88</v>
      </c>
      <c r="D88" s="50" t="s">
        <v>26</v>
      </c>
      <c r="E88" s="40">
        <v>1</v>
      </c>
      <c r="F88" s="60">
        <v>5101658</v>
      </c>
      <c r="G88" s="61">
        <f t="shared" si="2"/>
        <v>5101658</v>
      </c>
    </row>
    <row r="89" spans="2:7" ht="16.5" thickBot="1" x14ac:dyDescent="0.3">
      <c r="B89" s="75" t="s">
        <v>89</v>
      </c>
      <c r="C89" s="76"/>
      <c r="D89" s="76"/>
      <c r="E89" s="77"/>
      <c r="F89" s="62"/>
      <c r="G89" s="63"/>
    </row>
    <row r="90" spans="2:7" ht="180.6" customHeight="1" x14ac:dyDescent="0.25">
      <c r="B90" s="35">
        <f>B88+0.01</f>
        <v>1.6300000000000006</v>
      </c>
      <c r="C90" s="36" t="s">
        <v>90</v>
      </c>
      <c r="D90" s="37" t="s">
        <v>33</v>
      </c>
      <c r="E90" s="38">
        <v>1</v>
      </c>
      <c r="F90" s="51">
        <v>3909102</v>
      </c>
      <c r="G90" s="53">
        <f t="shared" si="2"/>
        <v>3909102</v>
      </c>
    </row>
    <row r="91" spans="2:7" ht="66" customHeight="1" thickBot="1" x14ac:dyDescent="0.3">
      <c r="B91" s="65">
        <f>B90+0.01</f>
        <v>1.6400000000000006</v>
      </c>
      <c r="C91" s="66" t="s">
        <v>91</v>
      </c>
      <c r="D91" s="67" t="s">
        <v>26</v>
      </c>
      <c r="E91" s="68">
        <v>20</v>
      </c>
      <c r="F91" s="60">
        <v>62299</v>
      </c>
      <c r="G91" s="61">
        <f t="shared" si="2"/>
        <v>1245980</v>
      </c>
    </row>
    <row r="92" spans="2:7" ht="82.9" customHeight="1" thickBot="1" x14ac:dyDescent="0.3">
      <c r="B92" s="69">
        <f>B91+0.01</f>
        <v>1.6500000000000006</v>
      </c>
      <c r="C92" s="70" t="s">
        <v>92</v>
      </c>
      <c r="D92" s="71" t="s">
        <v>33</v>
      </c>
      <c r="E92" s="72">
        <v>2</v>
      </c>
      <c r="F92" s="73">
        <v>985328</v>
      </c>
      <c r="G92" s="64">
        <f t="shared" si="2"/>
        <v>1970656</v>
      </c>
    </row>
    <row r="93" spans="2:7" ht="19.149999999999999" customHeight="1" x14ac:dyDescent="0.25">
      <c r="B93" s="10"/>
      <c r="C93" s="17"/>
      <c r="D93" s="18"/>
      <c r="E93" s="18"/>
      <c r="F93" s="18"/>
      <c r="G93" s="5"/>
    </row>
    <row r="94" spans="2:7" ht="19.149999999999999" customHeight="1" x14ac:dyDescent="0.3">
      <c r="B94" s="10"/>
      <c r="C94" s="17"/>
      <c r="D94" s="18"/>
      <c r="E94" s="18"/>
      <c r="F94" s="55" t="s">
        <v>10</v>
      </c>
      <c r="G94" s="57">
        <f>SUM(G25:G93)</f>
        <v>398924816.5</v>
      </c>
    </row>
    <row r="95" spans="2:7" ht="19.149999999999999" customHeight="1" x14ac:dyDescent="0.25">
      <c r="B95" s="10"/>
      <c r="C95" s="17"/>
      <c r="D95" s="18"/>
      <c r="E95" s="18"/>
      <c r="F95" s="18"/>
      <c r="G95" s="5"/>
    </row>
    <row r="96" spans="2:7" ht="19.149999999999999" customHeight="1" x14ac:dyDescent="0.25">
      <c r="B96" s="9"/>
      <c r="C96" s="19"/>
      <c r="D96" s="18"/>
      <c r="E96" s="18"/>
      <c r="F96" s="18"/>
      <c r="G96" s="5"/>
    </row>
    <row r="97" spans="2:8" ht="14.25" x14ac:dyDescent="0.2">
      <c r="B97" s="20"/>
      <c r="C97" s="21"/>
      <c r="D97" s="16" t="str">
        <f>+F94</f>
        <v>SUBTOTAL</v>
      </c>
      <c r="E97" s="11"/>
      <c r="F97" s="11" t="s">
        <v>10</v>
      </c>
      <c r="G97" s="104">
        <f>+G94</f>
        <v>398924816.5</v>
      </c>
    </row>
    <row r="98" spans="2:8" ht="14.25" x14ac:dyDescent="0.2">
      <c r="B98" s="20"/>
      <c r="C98" s="21"/>
      <c r="D98" s="16" t="s">
        <v>0</v>
      </c>
      <c r="E98" s="11"/>
      <c r="F98" s="12">
        <v>0.15</v>
      </c>
      <c r="G98" s="105">
        <f>G94*F98</f>
        <v>59838722.475000001</v>
      </c>
    </row>
    <row r="99" spans="2:8" ht="14.25" x14ac:dyDescent="0.2">
      <c r="B99" s="20" t="s">
        <v>9</v>
      </c>
      <c r="C99" s="21"/>
      <c r="D99" s="16" t="s">
        <v>1</v>
      </c>
      <c r="E99" s="11"/>
      <c r="F99" s="12">
        <v>0.02</v>
      </c>
      <c r="G99" s="105">
        <f>G94*F99</f>
        <v>7978496.3300000001</v>
      </c>
    </row>
    <row r="100" spans="2:8" ht="14.25" x14ac:dyDescent="0.2">
      <c r="B100" s="20"/>
      <c r="C100" s="21"/>
      <c r="D100" s="16" t="s">
        <v>2</v>
      </c>
      <c r="E100" s="11"/>
      <c r="F100" s="13">
        <v>0.04</v>
      </c>
      <c r="G100" s="105">
        <f>G94*F100</f>
        <v>15956992.66</v>
      </c>
      <c r="H100" s="2"/>
    </row>
    <row r="101" spans="2:8" x14ac:dyDescent="0.2">
      <c r="B101" s="74" t="s">
        <v>99</v>
      </c>
      <c r="C101" s="21"/>
      <c r="D101" s="16" t="s">
        <v>3</v>
      </c>
      <c r="E101" s="11"/>
      <c r="F101" s="13">
        <v>0.19</v>
      </c>
      <c r="G101" s="105">
        <f>+G100*F101</f>
        <v>3031828.6054000002</v>
      </c>
      <c r="H101" s="2"/>
    </row>
    <row r="102" spans="2:8" ht="14.45" customHeight="1" thickBot="1" x14ac:dyDescent="0.25">
      <c r="B102" s="59"/>
      <c r="C102" s="58"/>
      <c r="D102" s="87" t="s">
        <v>8</v>
      </c>
      <c r="E102" s="88"/>
      <c r="F102" s="88"/>
      <c r="G102" s="106">
        <f>SUM(G96:G101)</f>
        <v>485730856.57040006</v>
      </c>
    </row>
    <row r="108" spans="2:8" x14ac:dyDescent="0.2">
      <c r="C108" s="3"/>
    </row>
    <row r="109" spans="2:8" x14ac:dyDescent="0.2">
      <c r="C109" s="3"/>
    </row>
  </sheetData>
  <mergeCells count="16">
    <mergeCell ref="B14:C14"/>
    <mergeCell ref="B16:C16"/>
    <mergeCell ref="B19:C19"/>
    <mergeCell ref="B36:E36"/>
    <mergeCell ref="B73:E73"/>
    <mergeCell ref="B13:C13"/>
    <mergeCell ref="B1:C1"/>
    <mergeCell ref="B4:G5"/>
    <mergeCell ref="B7:C7"/>
    <mergeCell ref="B8:C8"/>
    <mergeCell ref="B9:G9"/>
    <mergeCell ref="B89:E89"/>
    <mergeCell ref="C22:G22"/>
    <mergeCell ref="B21:G21"/>
    <mergeCell ref="B24:G24"/>
    <mergeCell ref="D102:F102"/>
  </mergeCells>
  <printOptions horizontalCentered="1"/>
  <pageMargins left="0.35433070866141736" right="0.35433070866141736" top="0.62992125984251968" bottom="0.59055118110236227" header="0" footer="0"/>
  <pageSetup scale="70" fitToHeight="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Adecuaciones Santa Marta</vt:lpstr>
      <vt:lpstr>'Adecuaciones Santa Marta'!Área_de_impresión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Autorizado</dc:creator>
  <cp:lastModifiedBy>Luisi Cortes</cp:lastModifiedBy>
  <cp:lastPrinted>2024-07-15T06:17:22Z</cp:lastPrinted>
  <dcterms:created xsi:type="dcterms:W3CDTF">2021-06-11T16:20:03Z</dcterms:created>
  <dcterms:modified xsi:type="dcterms:W3CDTF">2024-08-08T16:41:06Z</dcterms:modified>
</cp:coreProperties>
</file>