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Asus\Dropbox\ICA\ICA\ICA 2024\PROCESOS PRECONTRACTUALES\DISEÑOS TRAFO CEISA Y LANIP\CARPETA DE RADICACION\"/>
    </mc:Choice>
  </mc:AlternateContent>
  <xr:revisionPtr revIDLastSave="0" documentId="13_ncr:1_{4B208DAE-9D0B-4CAC-B241-502DD0532912}" xr6:coauthVersionLast="47" xr6:coauthVersionMax="47" xr10:uidLastSave="{00000000-0000-0000-0000-000000000000}"/>
  <bookViews>
    <workbookView xWindow="810" yWindow="-120" windowWidth="19800" windowHeight="11760" xr2:uid="{00000000-000D-0000-FFFF-FFFF00000000}"/>
  </bookViews>
  <sheets>
    <sheet name="Hoja 1" sheetId="1" r:id="rId1"/>
    <sheet name="AIU" sheetId="4" state="hidden" r:id="rId2"/>
  </sheets>
  <externalReferences>
    <externalReference r:id="rId3"/>
    <externalReference r:id="rId4"/>
  </externalReferences>
  <definedNames>
    <definedName name="_01001CAMP18">#REF!</definedName>
    <definedName name="_MOVIMIENTOTIERRAS">#REF!</definedName>
    <definedName name="_PRELIMINARES">#REF!</definedName>
    <definedName name="ACABADOSIMPER">#REF!</definedName>
    <definedName name="AIRESMEC">#REF!</definedName>
    <definedName name="APARATOS">#REF!</definedName>
    <definedName name="ASEOGNRAL">#REF!</definedName>
    <definedName name="CAPRMADERA">#REF!</definedName>
    <definedName name="CARPALUM">#REF!</definedName>
    <definedName name="CARPINOXIDABLE">#REF!</definedName>
    <definedName name="CARPMETAL">#REF!</definedName>
    <definedName name="CERRADURAS">#REF!</definedName>
    <definedName name="CIELORRASO">#REF!</definedName>
    <definedName name="CIMENTACION">#REF!</definedName>
    <definedName name="COMUNICACIONES">#REF!</definedName>
    <definedName name="CONTRAINCENDIOS">#REF!</definedName>
    <definedName name="CUBIERTAS">#REF!</definedName>
    <definedName name="DOBLEU">#REF!</definedName>
    <definedName name="elecinsu">#REF!</definedName>
    <definedName name="equipherr">#REF!</definedName>
    <definedName name="EQUIPOSNORMAL">#REF!</definedName>
    <definedName name="EQUIS">#REF!</definedName>
    <definedName name="ERRE">#REF!</definedName>
    <definedName name="ESE">#REF!</definedName>
    <definedName name="ESTRUCTURA">#REF!</definedName>
    <definedName name="FINMOV">#REF!</definedName>
    <definedName name="HERRAEQUIP">#REF!</definedName>
    <definedName name="INFRAELECTRICA">#REF!</definedName>
    <definedName name="INFRAVIAS">#REF!</definedName>
    <definedName name="INICIOACTV">#REF!</definedName>
    <definedName name="INICIOMOV">#REF!</definedName>
    <definedName name="INSHIDROSANITARIA">#REF!</definedName>
    <definedName name="INSMECANICAS">#REF!</definedName>
    <definedName name="INSUELEC">#REF!</definedName>
    <definedName name="INSUMO">[1]INSUMOS!$B$7:$B$65536</definedName>
    <definedName name="LETRAA">#REF!</definedName>
    <definedName name="LETRAACHE">#REF!</definedName>
    <definedName name="LETRABE">#REF!</definedName>
    <definedName name="LETRACE">#REF!</definedName>
    <definedName name="LETRACU">#REF!</definedName>
    <definedName name="LETRADE">#REF!</definedName>
    <definedName name="LETRAE">#REF!</definedName>
    <definedName name="LETRAEFE">#REF!</definedName>
    <definedName name="LETRAELE">#REF!</definedName>
    <definedName name="LETRAEME">#REF!</definedName>
    <definedName name="LETRAENE">#REF!</definedName>
    <definedName name="LETRAGE">#REF!</definedName>
    <definedName name="LETRAI">#REF!</definedName>
    <definedName name="LETRAJOTA">#REF!</definedName>
    <definedName name="LETRAK">#REF!</definedName>
    <definedName name="LETRAO">#REF!</definedName>
    <definedName name="LETRAPE">#REF!</definedName>
    <definedName name="LETRATE">#REF!</definedName>
    <definedName name="LETRAU">#REF!</definedName>
    <definedName name="luis">#REF!</definedName>
    <definedName name="MAMPOSTERIA">#REF!</definedName>
    <definedName name="manodeo">#REF!</definedName>
    <definedName name="MANODEOBRA">#REF!</definedName>
    <definedName name="MEDIATENSION">#REF!</definedName>
    <definedName name="MOBILIARIOS">#REF!</definedName>
    <definedName name="MOVTIERRA">#REF!</definedName>
    <definedName name="OBRASGENERALES">#REF!</definedName>
    <definedName name="PAÑETES">#REF!</definedName>
    <definedName name="PINTURAS">#REF!</definedName>
    <definedName name="PPTOmovtierra">#REF!</definedName>
    <definedName name="PPTOpreliminar">#REF!</definedName>
    <definedName name="preliminares">#REF!</definedName>
    <definedName name="PROTECCIONESELEC">#REF!</definedName>
    <definedName name="SALIDASELEC">#REF!</definedName>
    <definedName name="SEGURIDADELEC">#REF!</definedName>
    <definedName name="SISTGAS">#REF!</definedName>
    <definedName name="TABLEROSELEC">#REF!</definedName>
    <definedName name="TRAMITES">#REF!</definedName>
    <definedName name="transp">#REF!</definedName>
    <definedName name="TRANSPORTE">#REF!</definedName>
    <definedName name="TRANSPORTE2">#REF!</definedName>
    <definedName name="UMA">[2]INS!$T$5:$T$20</definedName>
    <definedName name="URBANISMO">#REF!</definedName>
    <definedName name="UVE">#REF!</definedName>
    <definedName name="VIDRIOS">#REF!</definedName>
    <definedName name="YE">#REF!</definedName>
    <definedName name="ze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8" i="1"/>
  <c r="G9" i="1"/>
  <c r="G8" i="1"/>
  <c r="G10" i="1" l="1"/>
  <c r="F17" i="4"/>
  <c r="F16" i="4"/>
  <c r="F15" i="4"/>
  <c r="B8" i="4"/>
  <c r="D8" i="4" s="1"/>
  <c r="F8" i="4" s="1"/>
  <c r="B7" i="4"/>
  <c r="D7" i="4" s="1"/>
  <c r="F7" i="4" s="1"/>
  <c r="D6" i="4"/>
  <c r="F6" i="4" s="1"/>
  <c r="D5" i="4"/>
  <c r="F5" i="4" s="1"/>
  <c r="D4" i="4"/>
  <c r="F4" i="4"/>
  <c r="F18" i="4"/>
  <c r="F31" i="4"/>
  <c r="F34" i="4"/>
  <c r="F21" i="4" s="1"/>
  <c r="F28" i="4" s="1"/>
  <c r="F32" i="4" s="1"/>
  <c r="E10" i="1" l="1"/>
  <c r="F9" i="4"/>
  <c r="F30" i="4" s="1"/>
  <c r="F33" i="4" s="1"/>
  <c r="F35" i="4" s="1"/>
  <c r="F36" i="4" s="1"/>
  <c r="F41" i="4" s="1"/>
  <c r="F24" i="4"/>
  <c r="F27" i="4"/>
  <c r="F23" i="4"/>
  <c r="F26" i="4"/>
  <c r="F25" i="4"/>
  <c r="F22" i="4"/>
</calcChain>
</file>

<file path=xl/sharedStrings.xml><?xml version="1.0" encoding="utf-8"?>
<sst xmlns="http://schemas.openxmlformats.org/spreadsheetml/2006/main" count="74" uniqueCount="66">
  <si>
    <t>Presentar su oferta económica en formato excel sin modificación ni cambios a diferentes formatos (pdf u otros). No adicionar o eliminar filas y/o columnas.</t>
  </si>
  <si>
    <t>ANEXO OFERTA ECONÓMICA</t>
  </si>
  <si>
    <t>VALORES DE REFERENCIA</t>
  </si>
  <si>
    <t>VALORES OFERTADOS</t>
  </si>
  <si>
    <t>item</t>
  </si>
  <si>
    <t>DESCRIPCON</t>
  </si>
  <si>
    <t>CANTIDAD</t>
  </si>
  <si>
    <t>VALOR TOTAL CON IVA</t>
  </si>
  <si>
    <t>VALOR TOTAL</t>
  </si>
  <si>
    <r>
      <t xml:space="preserve">Nota 1: </t>
    </r>
    <r>
      <rPr>
        <sz val="11"/>
        <color theme="1"/>
        <rFont val="Arial"/>
        <family val="2"/>
      </rPr>
      <t>La oferta económica no podrá superar los valores unitarios ni totales de referencia para cada ítem, ni el valor total del proceso, so pena de rechazo de la misma.</t>
    </r>
  </si>
  <si>
    <r>
      <t xml:space="preserve">Nota 2:  </t>
    </r>
    <r>
      <rPr>
        <sz val="11"/>
        <color theme="1"/>
        <rFont val="Arial"/>
        <family val="2"/>
      </rPr>
      <t>Los valores de referencia incluyen el IVA.</t>
    </r>
  </si>
  <si>
    <r>
      <rPr>
        <b/>
        <sz val="11"/>
        <color theme="1"/>
        <rFont val="Arial"/>
        <family val="2"/>
      </rPr>
      <t xml:space="preserve">Nota 3: </t>
    </r>
    <r>
      <rPr>
        <sz val="11"/>
        <color theme="1"/>
        <rFont val="Arial"/>
        <family val="2"/>
      </rPr>
      <t>No se aceptan ofertas parciales, la adjudicación será TOTAL.</t>
    </r>
  </si>
  <si>
    <t>Valor total de la oferta económica en letras:</t>
  </si>
  <si>
    <t>FIRMA DEL REPRESENTANTE LEGAL</t>
  </si>
  <si>
    <t>NOMBRE DE LA EMPRESA</t>
  </si>
  <si>
    <t>NIT</t>
  </si>
  <si>
    <t>I.  ADMINISTRACIÓN</t>
  </si>
  <si>
    <t>A. PERSONAL</t>
  </si>
  <si>
    <t>PERSONAL</t>
  </si>
  <si>
    <t>SALARIO</t>
  </si>
  <si>
    <t>DEDICACION</t>
  </si>
  <si>
    <t>SAL. + PEST.</t>
  </si>
  <si>
    <t>MESES</t>
  </si>
  <si>
    <t>COSTO TOTAL</t>
  </si>
  <si>
    <t>DIRECTOR</t>
  </si>
  <si>
    <t>ESPECIALISTA 4 AÑOS</t>
  </si>
  <si>
    <t>RESIDENTE</t>
  </si>
  <si>
    <t>PROF. 3 AÑOS</t>
  </si>
  <si>
    <t xml:space="preserve"> 1 SISOMA</t>
  </si>
  <si>
    <t xml:space="preserve">PROF. </t>
  </si>
  <si>
    <t>1 tecnologo y/o tecnico  Electricista</t>
  </si>
  <si>
    <t>TEC 4 AÑOS</t>
  </si>
  <si>
    <t>1 ING ELECTRICO</t>
  </si>
  <si>
    <t>PROF. 4 AÑOS</t>
  </si>
  <si>
    <t>SUBTOTAL</t>
  </si>
  <si>
    <t>B.  FUNCIONAMIENTO</t>
  </si>
  <si>
    <t>DETALLE</t>
  </si>
  <si>
    <t xml:space="preserve">VALOR MES </t>
  </si>
  <si>
    <t>OFICINA</t>
  </si>
  <si>
    <t>SERVICIOS Públicos</t>
  </si>
  <si>
    <t>PAPELERIA Y OTROS</t>
  </si>
  <si>
    <t>C. COSTOS LEGALES</t>
  </si>
  <si>
    <t>%</t>
  </si>
  <si>
    <t>VALOR</t>
  </si>
  <si>
    <t>POLIZAS</t>
  </si>
  <si>
    <t>CUMPLIMIENTO</t>
  </si>
  <si>
    <t>ESTABILIDAD</t>
  </si>
  <si>
    <t>PRESTACIONES SOCIALES</t>
  </si>
  <si>
    <t>RESPONSAB CIVIL  EXTRACONTRAC</t>
  </si>
  <si>
    <t>CORRECTO FUNCIONAMIENTO</t>
  </si>
  <si>
    <t>CONTRIBUCION ESPECIAL SOBRE CONTATOS DE OBRA</t>
  </si>
  <si>
    <t>E. RESUMEN COSTOS DE ADMINISTRACIÓN</t>
  </si>
  <si>
    <t>FUNCIONAMIENTO</t>
  </si>
  <si>
    <t>COSTOS DEL CONTRATO</t>
  </si>
  <si>
    <t xml:space="preserve">TOTAL COSTOS ADMINISTRACIÓN </t>
  </si>
  <si>
    <t xml:space="preserve">TOTAL COSTOS DIRECTO </t>
  </si>
  <si>
    <t>% COSTOS ADMINISTRACIÓN</t>
  </si>
  <si>
    <t>% DE ADMINISTRACION ASUMIDO</t>
  </si>
  <si>
    <t>II.  IMPREVISTOS</t>
  </si>
  <si>
    <t>III.  UTILIDAD</t>
  </si>
  <si>
    <t>TOTAL A. I. U.</t>
  </si>
  <si>
    <t xml:space="preserve">DISEÑO SERIE 3 SUBESTACION LABORATORIO NACIONAL DE INSUMOS PECUARIOS-LANIP </t>
  </si>
  <si>
    <t>DISEÑO SERIE 3 SUBESTACION LABORATORIO NACIONAL DE DIAGNÓSTICO VETERINARIO-LNDV</t>
  </si>
  <si>
    <t>VALOR UNITARIO SIN IVA</t>
  </si>
  <si>
    <t>OBJETO: "DISEÑOS, MEMORIAS DE CÁLCULOS Y APROBACIÓN DE PROYECTO ANTE OPERADOR DE RED PARA LA NORMALIZACIÓN DE DOS (2) SUBESTACIONES ELÉCTRICAS LOCALIZADAS EN LABORATORIO NACIONAL DE INSUMOS PECUARIOS-LANIP Y LABORATORIO NACIONAL DE DIAGNÓSTICO VETERINARIO-LNDV".</t>
  </si>
  <si>
    <t>VEINTINUEVE MILLONES SETECIENTOS CINCUENTA MIL PESOS 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</si>
</sst>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 * #,##0.000_ ;_ * \-#,##0.000_ ;_ * &quot;-&quot;??_ ;_ @_ "/>
    <numFmt numFmtId="167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rgb="FF9C0006"/>
      <name val="Tahoma"/>
      <family val="2"/>
    </font>
    <font>
      <sz val="16"/>
      <color rgb="FF9C0006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5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4" fillId="5" borderId="0" applyNumberFormat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165" fontId="8" fillId="0" borderId="1" xfId="3" applyFont="1" applyBorder="1" applyAlignment="1">
      <alignment horizontal="right" vertical="center"/>
    </xf>
    <xf numFmtId="9" fontId="8" fillId="0" borderId="1" xfId="1" applyFont="1" applyBorder="1" applyAlignment="1">
      <alignment horizontal="right" vertical="center"/>
    </xf>
    <xf numFmtId="0" fontId="8" fillId="0" borderId="1" xfId="2" applyFont="1" applyBorder="1" applyAlignment="1">
      <alignment horizontal="center" vertical="center"/>
    </xf>
    <xf numFmtId="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vertical="center"/>
    </xf>
    <xf numFmtId="4" fontId="6" fillId="0" borderId="1" xfId="2" applyNumberFormat="1" applyFont="1" applyBorder="1" applyAlignment="1">
      <alignment vertical="center"/>
    </xf>
    <xf numFmtId="4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10" fontId="8" fillId="0" borderId="1" xfId="4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indent="1"/>
    </xf>
    <xf numFmtId="4" fontId="9" fillId="0" borderId="1" xfId="2" applyNumberFormat="1" applyFont="1" applyBorder="1" applyAlignment="1">
      <alignment vertical="center"/>
    </xf>
    <xf numFmtId="167" fontId="6" fillId="0" borderId="1" xfId="5" applyNumberFormat="1" applyFont="1" applyBorder="1" applyAlignment="1">
      <alignment vertical="center"/>
    </xf>
    <xf numFmtId="10" fontId="8" fillId="0" borderId="1" xfId="2" applyNumberFormat="1" applyFont="1" applyBorder="1" applyAlignment="1">
      <alignment vertical="center"/>
    </xf>
    <xf numFmtId="10" fontId="6" fillId="0" borderId="1" xfId="4" applyNumberFormat="1" applyFont="1" applyBorder="1" applyAlignment="1">
      <alignment vertical="center"/>
    </xf>
    <xf numFmtId="10" fontId="6" fillId="0" borderId="1" xfId="2" applyNumberFormat="1" applyFont="1" applyBorder="1" applyAlignment="1">
      <alignment vertical="center"/>
    </xf>
    <xf numFmtId="0" fontId="11" fillId="0" borderId="0" xfId="0" applyFont="1"/>
    <xf numFmtId="44" fontId="13" fillId="0" borderId="1" xfId="0" applyNumberFormat="1" applyFont="1" applyBorder="1"/>
    <xf numFmtId="0" fontId="13" fillId="0" borderId="0" xfId="0" applyFont="1"/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7" fillId="0" borderId="0" xfId="0" applyFont="1"/>
    <xf numFmtId="0" fontId="16" fillId="0" borderId="0" xfId="0" applyFont="1" applyAlignment="1">
      <alignment horizontal="left" vertical="center"/>
    </xf>
    <xf numFmtId="0" fontId="13" fillId="0" borderId="3" xfId="0" applyFont="1" applyBorder="1" applyAlignment="1">
      <alignment horizontal="center"/>
    </xf>
    <xf numFmtId="164" fontId="0" fillId="0" borderId="0" xfId="0" applyNumberFormat="1"/>
    <xf numFmtId="0" fontId="1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3" fontId="11" fillId="0" borderId="1" xfId="0" applyNumberFormat="1" applyFont="1" applyBorder="1" applyAlignment="1">
      <alignment horizontal="center"/>
    </xf>
    <xf numFmtId="0" fontId="11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6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/>
    </xf>
    <xf numFmtId="0" fontId="16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3" fillId="7" borderId="1" xfId="0" applyFont="1" applyFill="1" applyBorder="1" applyAlignment="1">
      <alignment horizontal="center"/>
    </xf>
    <xf numFmtId="0" fontId="15" fillId="5" borderId="1" xfId="6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8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right" vertical="center"/>
    </xf>
    <xf numFmtId="0" fontId="0" fillId="2" borderId="11" xfId="0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44" fontId="0" fillId="2" borderId="12" xfId="7" applyFont="1" applyFill="1" applyBorder="1" applyAlignment="1">
      <alignment horizontal="center" vertical="center"/>
    </xf>
    <xf numFmtId="44" fontId="0" fillId="2" borderId="14" xfId="7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10" xfId="0" applyFill="1" applyBorder="1" applyAlignment="1">
      <alignment horizontal="center" wrapText="1"/>
    </xf>
    <xf numFmtId="0" fontId="2" fillId="2" borderId="14" xfId="0" applyFont="1" applyFill="1" applyBorder="1" applyAlignment="1">
      <alignment vertical="center" wrapText="1"/>
    </xf>
    <xf numFmtId="44" fontId="0" fillId="2" borderId="15" xfId="0" applyNumberFormat="1" applyFill="1" applyBorder="1" applyAlignment="1">
      <alignment horizontal="center" vertical="center"/>
    </xf>
    <xf numFmtId="44" fontId="0" fillId="2" borderId="12" xfId="0" applyNumberFormat="1" applyFill="1" applyBorder="1" applyAlignment="1">
      <alignment horizontal="center" vertical="center"/>
    </xf>
    <xf numFmtId="44" fontId="0" fillId="2" borderId="16" xfId="0" applyNumberFormat="1" applyFill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3" xfId="0" applyFont="1" applyBorder="1" applyAlignment="1">
      <alignment horizontal="center"/>
    </xf>
  </cellXfs>
  <cellStyles count="8">
    <cellStyle name="Incorrecto" xfId="6" builtinId="27"/>
    <cellStyle name="Millares 8 2" xfId="3" xr:uid="{00000000-0005-0000-0000-000001000000}"/>
    <cellStyle name="Moneda" xfId="7" builtinId="4"/>
    <cellStyle name="Moneda 10 2" xfId="5" xr:uid="{00000000-0005-0000-0000-000002000000}"/>
    <cellStyle name="Normal" xfId="0" builtinId="0"/>
    <cellStyle name="Normal 9" xfId="2" xr:uid="{00000000-0005-0000-0000-000004000000}"/>
    <cellStyle name="Porcentaje" xfId="1" builtinId="5"/>
    <cellStyle name="Porcentual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392206</xdr:colOff>
      <xdr:row>0</xdr:row>
      <xdr:rowOff>0</xdr:rowOff>
    </xdr:from>
    <xdr:to>
      <xdr:col>5</xdr:col>
      <xdr:colOff>1075764</xdr:colOff>
      <xdr:row>0</xdr:row>
      <xdr:rowOff>787048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348" r="13222" b="-1585"/>
        <a:stretch/>
      </xdr:blipFill>
      <xdr:spPr>
        <a:xfrm>
          <a:off x="910478" y="0"/>
          <a:ext cx="7816102" cy="7870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72.21.60.193/Users/APU%20GAITANA/APU%20PRESUPUESTO%2020-01-07%20(NO%20ABRIR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Manuel.ubaque.FAC/Desktop/base%20de%20datos/B.D.%202019%20CON%20ITEM%20NUEVOS%20UBAQ%2015-10-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</sheetNames>
    <sheetDataSet>
      <sheetData sheetId="0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"/>
      <sheetName val="AIU"/>
      <sheetName val="SAL"/>
      <sheetName val="CON-MORT"/>
      <sheetName val="INS"/>
      <sheetName val="PRES"/>
      <sheetName val="ACTI"/>
      <sheetName val="3 CIMENTACION"/>
      <sheetName val="4 ESTRUCTURA"/>
      <sheetName val="6 HIDROSANITARIAS"/>
      <sheetName val="7.1 E. INFRAESTRUCTURA"/>
      <sheetName val="7.2 E. DUCTERIA"/>
      <sheetName val="7.3 E. TABLEROS"/>
      <sheetName val="7.4 E. ACOMETIDA"/>
      <sheetName val="7.5 E. SALIDAS"/>
      <sheetName val="7.6 E. SPT Y APANTAL"/>
      <sheetName val="7.7 E. MEDIA TENSION"/>
      <sheetName val="7.8 E. SIST. CONTRAINCENDIOS"/>
      <sheetName val="7.9 E. EQUIPOS"/>
      <sheetName val="7.10 E. TRAMITES"/>
      <sheetName val="21 URBA"/>
      <sheetName val="Espc."/>
      <sheetName val="1 PREL"/>
      <sheetName val="5 MAM"/>
      <sheetName val="8 PAÑ"/>
      <sheetName val="9 CIEL"/>
      <sheetName val="10 ACAB- IMP"/>
      <sheetName val="11 ACB MUR"/>
      <sheetName val="12 CARP.MAD"/>
      <sheetName val="13 CARP.MET"/>
      <sheetName val="14 CARP. ALUM"/>
      <sheetName val="15 CARP. INOX"/>
      <sheetName val="16 CUB"/>
      <sheetName val="17 APAR"/>
      <sheetName val="18 VIDR"/>
      <sheetName val="19 CERR"/>
      <sheetName val="20 O, EXT"/>
      <sheetName val="22 A, GEN"/>
      <sheetName val="24 jetic"/>
      <sheetName val="27 MOB"/>
      <sheetName val="23 VIAS"/>
    </sheetNames>
    <sheetDataSet>
      <sheetData sheetId="0"/>
      <sheetData sheetId="1"/>
      <sheetData sheetId="2"/>
      <sheetData sheetId="3"/>
      <sheetData sheetId="4">
        <row r="3">
          <cell r="G3" t="str">
            <v>COMANDO AÉREO DE COMBATE No. 2</v>
          </cell>
        </row>
        <row r="5">
          <cell r="T5" t="str">
            <v>COMANDO FUERZA AEREA COLOMBIANA</v>
          </cell>
        </row>
        <row r="6">
          <cell r="T6" t="str">
            <v>COMANDO AÉREO DE COMBATE No. 1</v>
          </cell>
        </row>
        <row r="7">
          <cell r="T7" t="str">
            <v>COMANDO AÉREO DE COMBATE No. 2</v>
          </cell>
        </row>
        <row r="8">
          <cell r="T8" t="str">
            <v>COMANDO AÉREO DE COMBATE No. 3</v>
          </cell>
        </row>
        <row r="9">
          <cell r="T9" t="str">
            <v>COMANDO AÉREO DE COMBATE No. 4</v>
          </cell>
        </row>
        <row r="10">
          <cell r="T10" t="str">
            <v>COMANDO AÉREO DE COMBATE No. 5</v>
          </cell>
        </row>
        <row r="11">
          <cell r="T11" t="str">
            <v>COMANDO AÉREO DE COMBATE No. 6</v>
          </cell>
        </row>
        <row r="12">
          <cell r="T12" t="str">
            <v>COMANDO AÉREO DE COMBATE No. 7</v>
          </cell>
        </row>
        <row r="13">
          <cell r="T13" t="str">
            <v>COMANDO AÉREO DE TRANSPORTE MILITAR</v>
          </cell>
        </row>
        <row r="14">
          <cell r="T14" t="str">
            <v>COMANDO AÉREO DE MANTENIMIENTO</v>
          </cell>
        </row>
        <row r="15">
          <cell r="T15" t="str">
            <v>GRUPO AÉREO DEL ORIENTE</v>
          </cell>
        </row>
        <row r="16">
          <cell r="T16" t="str">
            <v>GRUPO AÉREO DEL CARIBE</v>
          </cell>
        </row>
        <row r="17">
          <cell r="T17" t="str">
            <v>GRUPO AÉREO DEL CASANARE</v>
          </cell>
        </row>
        <row r="18">
          <cell r="T18" t="str">
            <v>GRUPO AÉREO DEL AMAZONAS</v>
          </cell>
        </row>
        <row r="19">
          <cell r="T19" t="str">
            <v>ESCUELA MILITAR DE AVIACION</v>
          </cell>
        </row>
        <row r="20">
          <cell r="T20" t="str">
            <v>ESCUELA DE SUBOFICIALES FAC</v>
          </cell>
        </row>
      </sheetData>
      <sheetData sheetId="5"/>
      <sheetData sheetId="6">
        <row r="2">
          <cell r="D2" t="str">
            <v>ÍTEM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zoomScale="70" zoomScaleNormal="70" workbookViewId="0">
      <selection activeCell="G23" sqref="G23"/>
    </sheetView>
  </sheetViews>
  <sheetFormatPr baseColWidth="10" defaultColWidth="11.42578125" defaultRowHeight="15" x14ac:dyDescent="0.25"/>
  <cols>
    <col min="1" max="1" width="7.7109375" style="1" customWidth="1"/>
    <col min="2" max="2" width="46.28515625" customWidth="1"/>
    <col min="3" max="3" width="19.140625" style="1" customWidth="1"/>
    <col min="4" max="4" width="19.140625" customWidth="1"/>
    <col min="5" max="5" width="22.7109375" customWidth="1"/>
    <col min="6" max="6" width="20.85546875" customWidth="1"/>
    <col min="7" max="7" width="23.7109375" customWidth="1"/>
    <col min="8" max="8" width="19.5703125" customWidth="1"/>
  </cols>
  <sheetData>
    <row r="1" spans="1:8" ht="66.75" customHeight="1" x14ac:dyDescent="0.25"/>
    <row r="2" spans="1:8" ht="15" customHeight="1" x14ac:dyDescent="0.25">
      <c r="A2" s="49" t="s">
        <v>0</v>
      </c>
      <c r="B2" s="49"/>
      <c r="C2" s="49"/>
      <c r="D2" s="49"/>
      <c r="E2" s="49"/>
      <c r="F2" s="49"/>
      <c r="G2" s="49"/>
    </row>
    <row r="3" spans="1:8" ht="26.25" customHeight="1" x14ac:dyDescent="0.25">
      <c r="A3" s="49"/>
      <c r="B3" s="49"/>
      <c r="C3" s="49"/>
      <c r="D3" s="49"/>
      <c r="E3" s="49"/>
      <c r="F3" s="49"/>
      <c r="G3" s="49"/>
    </row>
    <row r="4" spans="1:8" s="23" customFormat="1" ht="20.100000000000001" customHeight="1" x14ac:dyDescent="0.25">
      <c r="A4" s="50" t="s">
        <v>1</v>
      </c>
      <c r="B4" s="50"/>
      <c r="C4" s="50"/>
      <c r="D4" s="50"/>
      <c r="E4" s="50"/>
      <c r="F4" s="50"/>
      <c r="G4" s="50"/>
      <c r="H4"/>
    </row>
    <row r="5" spans="1:8" ht="51.75" customHeight="1" x14ac:dyDescent="0.25">
      <c r="A5" s="51" t="s">
        <v>64</v>
      </c>
      <c r="B5" s="51"/>
      <c r="C5" s="51"/>
      <c r="D5" s="51"/>
      <c r="E5" s="51"/>
      <c r="F5" s="51"/>
      <c r="G5" s="51"/>
    </row>
    <row r="6" spans="1:8" s="25" customFormat="1" x14ac:dyDescent="0.25">
      <c r="A6" s="27"/>
      <c r="B6" s="26"/>
      <c r="C6" s="27"/>
      <c r="D6" s="52" t="s">
        <v>2</v>
      </c>
      <c r="E6" s="52"/>
      <c r="F6" s="48" t="s">
        <v>3</v>
      </c>
      <c r="G6" s="48"/>
    </row>
    <row r="7" spans="1:8" ht="30.75" thickBot="1" x14ac:dyDescent="0.3">
      <c r="A7" s="63" t="s">
        <v>4</v>
      </c>
      <c r="B7" s="64" t="s">
        <v>5</v>
      </c>
      <c r="C7" s="63" t="s">
        <v>6</v>
      </c>
      <c r="D7" s="65" t="s">
        <v>63</v>
      </c>
      <c r="E7" s="65" t="s">
        <v>7</v>
      </c>
      <c r="F7" s="65" t="s">
        <v>63</v>
      </c>
      <c r="G7" s="65" t="s">
        <v>7</v>
      </c>
    </row>
    <row r="8" spans="1:8" ht="40.5" customHeight="1" thickBot="1" x14ac:dyDescent="0.3">
      <c r="A8" s="56">
        <v>1</v>
      </c>
      <c r="B8" s="57" t="s">
        <v>61</v>
      </c>
      <c r="C8" s="58">
        <v>1</v>
      </c>
      <c r="D8" s="68">
        <v>12650000</v>
      </c>
      <c r="E8" s="61">
        <f>+D8*1.19</f>
        <v>15053500</v>
      </c>
      <c r="F8" s="68"/>
      <c r="G8" s="69">
        <f>+F8*C8</f>
        <v>0</v>
      </c>
      <c r="H8" s="33"/>
    </row>
    <row r="9" spans="1:8" ht="40.5" customHeight="1" thickBot="1" x14ac:dyDescent="0.3">
      <c r="A9" s="59">
        <v>2</v>
      </c>
      <c r="B9" s="66" t="s">
        <v>62</v>
      </c>
      <c r="C9" s="60">
        <v>1</v>
      </c>
      <c r="D9" s="67">
        <v>12350000</v>
      </c>
      <c r="E9" s="62">
        <f>+D9*1.19</f>
        <v>14696500</v>
      </c>
      <c r="F9" s="67"/>
      <c r="G9" s="67">
        <f>+F9*C9</f>
        <v>0</v>
      </c>
      <c r="H9" s="33"/>
    </row>
    <row r="10" spans="1:8" s="25" customFormat="1" ht="27" customHeight="1" x14ac:dyDescent="0.25">
      <c r="A10" s="53" t="s">
        <v>8</v>
      </c>
      <c r="B10" s="53"/>
      <c r="C10" s="53"/>
      <c r="D10" s="53"/>
      <c r="E10" s="24">
        <f>SUM(E8:E9)</f>
        <v>29750000</v>
      </c>
      <c r="F10" s="32"/>
      <c r="G10" s="24">
        <f>SUM(G8:G9)</f>
        <v>0</v>
      </c>
      <c r="H10" s="33"/>
    </row>
    <row r="11" spans="1:8" x14ac:dyDescent="0.25">
      <c r="A11"/>
      <c r="C11"/>
    </row>
    <row r="12" spans="1:8" s="23" customFormat="1" ht="35.25" customHeight="1" x14ac:dyDescent="0.25">
      <c r="A12" s="46" t="s">
        <v>9</v>
      </c>
      <c r="B12" s="47"/>
      <c r="C12" s="47"/>
      <c r="D12" s="47"/>
      <c r="E12" s="47"/>
      <c r="F12" s="47"/>
      <c r="G12" s="47"/>
      <c r="H12"/>
    </row>
    <row r="13" spans="1:8" s="23" customFormat="1" ht="21" customHeight="1" x14ac:dyDescent="0.25">
      <c r="A13" s="28" t="s">
        <v>10</v>
      </c>
      <c r="B13" s="29"/>
      <c r="C13" s="29"/>
      <c r="D13" s="29"/>
      <c r="E13" s="29"/>
      <c r="F13"/>
      <c r="G13"/>
      <c r="H13"/>
    </row>
    <row r="14" spans="1:8" s="23" customFormat="1" ht="23.25" customHeight="1" x14ac:dyDescent="0.25">
      <c r="A14" s="37" t="s">
        <v>11</v>
      </c>
      <c r="B14" s="38"/>
      <c r="C14" s="38"/>
      <c r="D14" s="38"/>
      <c r="E14" s="38"/>
      <c r="F14"/>
      <c r="G14"/>
      <c r="H14"/>
    </row>
    <row r="15" spans="1:8" s="23" customFormat="1" x14ac:dyDescent="0.25">
      <c r="A15" s="30"/>
      <c r="B15" s="30"/>
      <c r="C15" s="30"/>
      <c r="D15" s="30"/>
      <c r="E15" s="30"/>
      <c r="F15"/>
      <c r="G15"/>
      <c r="H15"/>
    </row>
    <row r="16" spans="1:8" s="23" customFormat="1" x14ac:dyDescent="0.25">
      <c r="A16" s="30"/>
      <c r="B16" s="30"/>
      <c r="C16" s="30"/>
      <c r="F16"/>
      <c r="G16"/>
      <c r="H16"/>
    </row>
    <row r="17" spans="1:7" s="23" customFormat="1" ht="15.75" customHeight="1" x14ac:dyDescent="0.2">
      <c r="A17" s="39" t="s">
        <v>12</v>
      </c>
      <c r="B17" s="40"/>
      <c r="C17" s="41"/>
      <c r="D17" s="35" t="s">
        <v>65</v>
      </c>
      <c r="E17" s="35"/>
      <c r="F17" s="35"/>
      <c r="G17" s="35"/>
    </row>
    <row r="18" spans="1:7" s="23" customFormat="1" ht="15.75" customHeight="1" x14ac:dyDescent="0.2">
      <c r="A18" s="42"/>
      <c r="B18" s="43"/>
      <c r="C18" s="44"/>
      <c r="D18" s="35"/>
      <c r="E18" s="35"/>
      <c r="F18" s="35"/>
      <c r="G18" s="35"/>
    </row>
    <row r="19" spans="1:7" s="23" customFormat="1" ht="14.25" customHeight="1" x14ac:dyDescent="0.2"/>
    <row r="20" spans="1:7" s="23" customFormat="1" x14ac:dyDescent="0.2">
      <c r="A20" s="31"/>
      <c r="B20" s="31"/>
      <c r="C20" s="31"/>
    </row>
    <row r="21" spans="1:7" s="23" customFormat="1" ht="14.25" x14ac:dyDescent="0.2">
      <c r="A21" s="30"/>
      <c r="B21" s="30"/>
      <c r="C21" s="30"/>
    </row>
    <row r="22" spans="1:7" s="23" customFormat="1" x14ac:dyDescent="0.2">
      <c r="A22" s="31"/>
      <c r="B22" s="31"/>
      <c r="C22" s="31"/>
    </row>
    <row r="23" spans="1:7" s="23" customFormat="1" x14ac:dyDescent="0.25">
      <c r="A23" s="45" t="s">
        <v>13</v>
      </c>
      <c r="B23" s="45"/>
      <c r="C23" s="45"/>
      <c r="D23" s="70"/>
      <c r="E23" s="71"/>
    </row>
    <row r="24" spans="1:7" s="23" customFormat="1" ht="29.25" customHeight="1" x14ac:dyDescent="0.25">
      <c r="A24" s="34" t="s">
        <v>14</v>
      </c>
      <c r="B24" s="34"/>
      <c r="C24" s="34"/>
      <c r="D24" s="35"/>
      <c r="E24" s="35"/>
    </row>
    <row r="25" spans="1:7" s="23" customFormat="1" ht="24" customHeight="1" x14ac:dyDescent="0.25">
      <c r="A25" s="34" t="s">
        <v>15</v>
      </c>
      <c r="B25" s="34"/>
      <c r="C25" s="34"/>
      <c r="D25" s="36"/>
      <c r="E25" s="35"/>
    </row>
  </sheetData>
  <mergeCells count="16">
    <mergeCell ref="A2:G3"/>
    <mergeCell ref="A4:G4"/>
    <mergeCell ref="A5:G5"/>
    <mergeCell ref="D6:E6"/>
    <mergeCell ref="A10:D10"/>
    <mergeCell ref="A14:E14"/>
    <mergeCell ref="A17:C18"/>
    <mergeCell ref="A23:C23"/>
    <mergeCell ref="A12:G12"/>
    <mergeCell ref="F6:G6"/>
    <mergeCell ref="D23:E23"/>
    <mergeCell ref="A24:C24"/>
    <mergeCell ref="D24:E24"/>
    <mergeCell ref="A25:C25"/>
    <mergeCell ref="D25:E25"/>
    <mergeCell ref="D17:G18"/>
  </mergeCells>
  <phoneticPr fontId="4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1"/>
  <sheetViews>
    <sheetView topLeftCell="A16" zoomScale="75" zoomScaleNormal="75" workbookViewId="0">
      <selection activeCell="F43" sqref="F43"/>
    </sheetView>
  </sheetViews>
  <sheetFormatPr baseColWidth="10" defaultColWidth="11.42578125" defaultRowHeight="15" x14ac:dyDescent="0.25"/>
  <cols>
    <col min="1" max="1" width="49.140625" customWidth="1"/>
    <col min="2" max="2" width="18.5703125" customWidth="1"/>
    <col min="3" max="3" width="15.42578125" customWidth="1"/>
    <col min="4" max="4" width="16.140625" customWidth="1"/>
    <col min="6" max="6" width="20.7109375" customWidth="1"/>
    <col min="7" max="7" width="21.140625" customWidth="1"/>
  </cols>
  <sheetData>
    <row r="1" spans="1:7" x14ac:dyDescent="0.25">
      <c r="A1" s="2" t="s">
        <v>16</v>
      </c>
      <c r="B1" s="3"/>
      <c r="C1" s="3"/>
      <c r="D1" s="3"/>
      <c r="E1" s="3"/>
      <c r="F1" s="3"/>
    </row>
    <row r="2" spans="1:7" x14ac:dyDescent="0.25">
      <c r="A2" s="2" t="s">
        <v>17</v>
      </c>
      <c r="B2" s="3"/>
      <c r="C2" s="3"/>
      <c r="D2" s="3"/>
      <c r="E2" s="3"/>
      <c r="F2" s="3"/>
    </row>
    <row r="3" spans="1:7" x14ac:dyDescent="0.25">
      <c r="A3" s="4" t="s">
        <v>18</v>
      </c>
      <c r="B3" s="5" t="s">
        <v>19</v>
      </c>
      <c r="C3" s="5" t="s">
        <v>20</v>
      </c>
      <c r="D3" s="5" t="s">
        <v>21</v>
      </c>
      <c r="E3" s="6" t="s">
        <v>22</v>
      </c>
      <c r="F3" s="5" t="s">
        <v>23</v>
      </c>
    </row>
    <row r="4" spans="1:7" x14ac:dyDescent="0.25">
      <c r="A4" s="7" t="s">
        <v>24</v>
      </c>
      <c r="B4" s="8">
        <v>10200000</v>
      </c>
      <c r="C4" s="9">
        <v>0</v>
      </c>
      <c r="D4" s="8">
        <f>+B4*1.55</f>
        <v>15810000</v>
      </c>
      <c r="E4" s="10">
        <v>2</v>
      </c>
      <c r="F4" s="11">
        <f>+E4*D4*C4</f>
        <v>0</v>
      </c>
      <c r="G4" t="s">
        <v>25</v>
      </c>
    </row>
    <row r="5" spans="1:7" x14ac:dyDescent="0.25">
      <c r="A5" s="7" t="s">
        <v>26</v>
      </c>
      <c r="B5" s="8">
        <v>5700000</v>
      </c>
      <c r="C5" s="9">
        <v>0</v>
      </c>
      <c r="D5" s="8">
        <f t="shared" ref="D5:D8" si="0">+B5*1.55</f>
        <v>8835000</v>
      </c>
      <c r="E5" s="10">
        <v>2</v>
      </c>
      <c r="F5" s="11">
        <f t="shared" ref="F5:F8" si="1">+E5*D5*C5</f>
        <v>0</v>
      </c>
      <c r="G5" t="s">
        <v>27</v>
      </c>
    </row>
    <row r="6" spans="1:7" x14ac:dyDescent="0.25">
      <c r="A6" s="7" t="s">
        <v>28</v>
      </c>
      <c r="B6" s="8">
        <v>4500000</v>
      </c>
      <c r="C6" s="9">
        <v>1</v>
      </c>
      <c r="D6" s="8">
        <f t="shared" si="0"/>
        <v>6975000</v>
      </c>
      <c r="E6" s="10">
        <v>2</v>
      </c>
      <c r="F6" s="11">
        <f t="shared" si="1"/>
        <v>13950000</v>
      </c>
      <c r="G6" t="s">
        <v>29</v>
      </c>
    </row>
    <row r="7" spans="1:7" x14ac:dyDescent="0.25">
      <c r="A7" s="7" t="s">
        <v>30</v>
      </c>
      <c r="B7" s="8">
        <f>3000000/1.56</f>
        <v>1923076.923076923</v>
      </c>
      <c r="C7" s="9">
        <v>1</v>
      </c>
      <c r="D7" s="8">
        <f t="shared" si="0"/>
        <v>2980769.2307692305</v>
      </c>
      <c r="E7" s="10">
        <v>2</v>
      </c>
      <c r="F7" s="11">
        <f t="shared" si="1"/>
        <v>5961538.461538461</v>
      </c>
      <c r="G7" t="s">
        <v>31</v>
      </c>
    </row>
    <row r="8" spans="1:7" x14ac:dyDescent="0.25">
      <c r="A8" s="7" t="s">
        <v>32</v>
      </c>
      <c r="B8" s="8">
        <f>6300000/1.56</f>
        <v>4038461.5384615385</v>
      </c>
      <c r="C8" s="9">
        <v>0.7</v>
      </c>
      <c r="D8" s="8">
        <f t="shared" si="0"/>
        <v>6259615.384615385</v>
      </c>
      <c r="E8" s="10">
        <v>2</v>
      </c>
      <c r="F8" s="11">
        <f t="shared" si="1"/>
        <v>8763461.538461538</v>
      </c>
      <c r="G8" t="s">
        <v>33</v>
      </c>
    </row>
    <row r="9" spans="1:7" x14ac:dyDescent="0.25">
      <c r="A9" s="12"/>
      <c r="B9" s="12"/>
      <c r="C9" s="12"/>
      <c r="D9" s="12"/>
      <c r="E9" s="12" t="s">
        <v>34</v>
      </c>
      <c r="F9" s="13">
        <f>SUM(F4:F8)</f>
        <v>28675000</v>
      </c>
    </row>
    <row r="10" spans="1:7" x14ac:dyDescent="0.25">
      <c r="A10" s="12"/>
      <c r="B10" s="12"/>
      <c r="C10" s="12"/>
      <c r="D10" s="12"/>
      <c r="E10" s="12"/>
      <c r="F10" s="13"/>
    </row>
    <row r="11" spans="1:7" x14ac:dyDescent="0.25">
      <c r="A11" s="12"/>
      <c r="B11" s="12"/>
      <c r="C11" s="12"/>
      <c r="D11" s="12"/>
      <c r="E11" s="12"/>
      <c r="F11" s="13"/>
    </row>
    <row r="12" spans="1:7" x14ac:dyDescent="0.25">
      <c r="A12" s="12"/>
      <c r="B12" s="12"/>
      <c r="C12" s="12"/>
      <c r="D12" s="12"/>
      <c r="E12" s="12"/>
      <c r="F12" s="13"/>
    </row>
    <row r="13" spans="1:7" x14ac:dyDescent="0.25">
      <c r="A13" s="2" t="s">
        <v>35</v>
      </c>
      <c r="B13" s="12"/>
      <c r="C13" s="12"/>
      <c r="D13" s="12"/>
      <c r="E13" s="12"/>
      <c r="F13" s="12"/>
    </row>
    <row r="14" spans="1:7" x14ac:dyDescent="0.25">
      <c r="A14" s="2" t="s">
        <v>36</v>
      </c>
      <c r="B14" s="2"/>
      <c r="C14" s="5" t="s">
        <v>37</v>
      </c>
      <c r="D14" s="5"/>
      <c r="E14" s="5" t="s">
        <v>22</v>
      </c>
      <c r="F14" s="5" t="s">
        <v>23</v>
      </c>
    </row>
    <row r="15" spans="1:7" x14ac:dyDescent="0.25">
      <c r="A15" s="12" t="s">
        <v>38</v>
      </c>
      <c r="B15" s="12"/>
      <c r="C15" s="11">
        <v>700000</v>
      </c>
      <c r="D15" s="11"/>
      <c r="E15" s="14">
        <v>1</v>
      </c>
      <c r="F15" s="11">
        <f>+E15*C15</f>
        <v>700000</v>
      </c>
    </row>
    <row r="16" spans="1:7" x14ac:dyDescent="0.25">
      <c r="A16" s="12" t="s">
        <v>39</v>
      </c>
      <c r="B16" s="12"/>
      <c r="C16" s="11">
        <v>400000</v>
      </c>
      <c r="D16" s="11"/>
      <c r="E16" s="14">
        <v>0</v>
      </c>
      <c r="F16" s="11">
        <f>+E16*C16</f>
        <v>0</v>
      </c>
    </row>
    <row r="17" spans="1:6" x14ac:dyDescent="0.25">
      <c r="A17" s="12" t="s">
        <v>40</v>
      </c>
      <c r="B17" s="12"/>
      <c r="C17" s="11">
        <v>400000</v>
      </c>
      <c r="D17" s="11"/>
      <c r="E17" s="14">
        <v>1</v>
      </c>
      <c r="F17" s="11">
        <f>+E17*C17</f>
        <v>400000</v>
      </c>
    </row>
    <row r="18" spans="1:6" x14ac:dyDescent="0.25">
      <c r="A18" s="12"/>
      <c r="B18" s="11"/>
      <c r="C18" s="11"/>
      <c r="D18" s="11"/>
      <c r="E18" s="12" t="s">
        <v>34</v>
      </c>
      <c r="F18" s="13">
        <f>SUM(F15:F17)</f>
        <v>1100000</v>
      </c>
    </row>
    <row r="19" spans="1:6" x14ac:dyDescent="0.25">
      <c r="A19" s="2" t="s">
        <v>41</v>
      </c>
      <c r="B19" s="12"/>
      <c r="C19" s="12"/>
      <c r="D19" s="12"/>
      <c r="E19" s="12"/>
      <c r="F19" s="12"/>
    </row>
    <row r="20" spans="1:6" x14ac:dyDescent="0.25">
      <c r="A20" s="2" t="s">
        <v>36</v>
      </c>
      <c r="B20" s="2"/>
      <c r="C20" s="5"/>
      <c r="D20" s="5"/>
      <c r="E20" s="5" t="s">
        <v>42</v>
      </c>
      <c r="F20" s="5" t="s">
        <v>43</v>
      </c>
    </row>
    <row r="21" spans="1:6" x14ac:dyDescent="0.25">
      <c r="A21" s="54" t="s">
        <v>44</v>
      </c>
      <c r="B21" s="54"/>
      <c r="C21" s="15"/>
      <c r="D21" s="15"/>
      <c r="E21" s="16"/>
      <c r="F21" s="11" t="e">
        <f>+$F$34*E21</f>
        <v>#REF!</v>
      </c>
    </row>
    <row r="22" spans="1:6" x14ac:dyDescent="0.25">
      <c r="A22" s="17" t="s">
        <v>45</v>
      </c>
      <c r="B22" s="15"/>
      <c r="C22" s="15"/>
      <c r="D22" s="15"/>
      <c r="E22" s="16">
        <v>2.5530166182009305E-3</v>
      </c>
      <c r="F22" s="18" t="e">
        <f t="shared" ref="F22:F26" si="2">+$F$34*E22</f>
        <v>#REF!</v>
      </c>
    </row>
    <row r="23" spans="1:6" x14ac:dyDescent="0.25">
      <c r="A23" s="17" t="s">
        <v>46</v>
      </c>
      <c r="B23" s="15"/>
      <c r="C23" s="15"/>
      <c r="D23" s="15"/>
      <c r="E23" s="16">
        <v>7.6292631935433964E-3</v>
      </c>
      <c r="F23" s="18" t="e">
        <f t="shared" si="2"/>
        <v>#REF!</v>
      </c>
    </row>
    <row r="24" spans="1:6" x14ac:dyDescent="0.25">
      <c r="A24" s="17" t="s">
        <v>47</v>
      </c>
      <c r="B24" s="15"/>
      <c r="C24" s="15"/>
      <c r="D24" s="15"/>
      <c r="E24" s="16">
        <v>1.5407015497077791E-3</v>
      </c>
      <c r="F24" s="18" t="e">
        <f t="shared" si="2"/>
        <v>#REF!</v>
      </c>
    </row>
    <row r="25" spans="1:6" x14ac:dyDescent="0.25">
      <c r="A25" s="17" t="s">
        <v>48</v>
      </c>
      <c r="B25" s="15"/>
      <c r="C25" s="15"/>
      <c r="D25" s="15"/>
      <c r="E25" s="16">
        <v>4.1893198247922075E-4</v>
      </c>
      <c r="F25" s="18" t="e">
        <f t="shared" si="2"/>
        <v>#REF!</v>
      </c>
    </row>
    <row r="26" spans="1:6" x14ac:dyDescent="0.25">
      <c r="A26" s="17" t="s">
        <v>49</v>
      </c>
      <c r="B26" s="15"/>
      <c r="C26" s="15"/>
      <c r="D26" s="15"/>
      <c r="E26" s="16">
        <v>6.1034549743653145E-3</v>
      </c>
      <c r="F26" s="18" t="e">
        <f t="shared" si="2"/>
        <v>#REF!</v>
      </c>
    </row>
    <row r="27" spans="1:6" ht="28.5" customHeight="1" x14ac:dyDescent="0.25">
      <c r="A27" s="7" t="s">
        <v>50</v>
      </c>
      <c r="B27" s="7"/>
      <c r="C27" s="15"/>
      <c r="D27" s="15"/>
      <c r="E27" s="16">
        <v>0.05</v>
      </c>
      <c r="F27" s="18" t="e">
        <f>+F34*E27</f>
        <v>#REF!</v>
      </c>
    </row>
    <row r="28" spans="1:6" x14ac:dyDescent="0.25">
      <c r="A28" s="12"/>
      <c r="B28" s="12"/>
      <c r="C28" s="12"/>
      <c r="D28" s="12"/>
      <c r="E28" s="12" t="s">
        <v>34</v>
      </c>
      <c r="F28" s="19" t="e">
        <f>SUM(F21:F27)</f>
        <v>#REF!</v>
      </c>
    </row>
    <row r="29" spans="1:6" x14ac:dyDescent="0.25">
      <c r="A29" s="2" t="s">
        <v>51</v>
      </c>
      <c r="B29" s="12"/>
      <c r="C29" s="12"/>
      <c r="D29" s="12"/>
      <c r="E29" s="12"/>
      <c r="F29" s="12"/>
    </row>
    <row r="30" spans="1:6" x14ac:dyDescent="0.25">
      <c r="A30" s="12" t="s">
        <v>18</v>
      </c>
      <c r="B30" s="12"/>
      <c r="C30" s="15"/>
      <c r="D30" s="15"/>
      <c r="E30" s="12"/>
      <c r="F30" s="11">
        <f>+F9</f>
        <v>28675000</v>
      </c>
    </row>
    <row r="31" spans="1:6" x14ac:dyDescent="0.25">
      <c r="A31" s="12" t="s">
        <v>52</v>
      </c>
      <c r="B31" s="12"/>
      <c r="C31" s="15"/>
      <c r="D31" s="15"/>
      <c r="E31" s="12"/>
      <c r="F31" s="11">
        <f>+F18</f>
        <v>1100000</v>
      </c>
    </row>
    <row r="32" spans="1:6" x14ac:dyDescent="0.25">
      <c r="A32" s="12" t="s">
        <v>53</v>
      </c>
      <c r="B32" s="12"/>
      <c r="C32" s="15"/>
      <c r="D32" s="15"/>
      <c r="E32" s="12"/>
      <c r="F32" s="11" t="e">
        <f>+F28</f>
        <v>#REF!</v>
      </c>
    </row>
    <row r="33" spans="1:6" x14ac:dyDescent="0.25">
      <c r="A33" s="2" t="s">
        <v>54</v>
      </c>
      <c r="B33" s="2"/>
      <c r="C33" s="4"/>
      <c r="D33" s="4"/>
      <c r="E33" s="12"/>
      <c r="F33" s="13" t="e">
        <f>SUM(F30:F32)</f>
        <v>#REF!</v>
      </c>
    </row>
    <row r="34" spans="1:6" x14ac:dyDescent="0.25">
      <c r="A34" s="12" t="s">
        <v>55</v>
      </c>
      <c r="B34" s="12"/>
      <c r="C34" s="15"/>
      <c r="D34" s="15"/>
      <c r="E34" s="12"/>
      <c r="F34" s="11" t="e">
        <f>+#REF!</f>
        <v>#REF!</v>
      </c>
    </row>
    <row r="35" spans="1:6" x14ac:dyDescent="0.25">
      <c r="A35" s="12" t="s">
        <v>56</v>
      </c>
      <c r="B35" s="12"/>
      <c r="C35" s="15"/>
      <c r="D35" s="15"/>
      <c r="E35" s="12"/>
      <c r="F35" s="20" t="e">
        <f>+F33/F34</f>
        <v>#REF!</v>
      </c>
    </row>
    <row r="36" spans="1:6" x14ac:dyDescent="0.25">
      <c r="A36" s="55" t="s">
        <v>57</v>
      </c>
      <c r="B36" s="55"/>
      <c r="C36" s="55"/>
      <c r="D36" s="55"/>
      <c r="E36" s="55"/>
      <c r="F36" s="21" t="e">
        <f>+ROUND(F35,2)</f>
        <v>#REF!</v>
      </c>
    </row>
    <row r="37" spans="1:6" x14ac:dyDescent="0.25">
      <c r="A37" s="12"/>
      <c r="B37" s="12"/>
      <c r="C37" s="12"/>
      <c r="D37" s="12"/>
      <c r="E37" s="2"/>
      <c r="F37" s="21"/>
    </row>
    <row r="38" spans="1:6" x14ac:dyDescent="0.25">
      <c r="A38" s="2" t="s">
        <v>58</v>
      </c>
      <c r="B38" s="2"/>
      <c r="C38" s="4"/>
      <c r="D38" s="4"/>
      <c r="E38" s="12"/>
      <c r="F38" s="21">
        <v>0.01</v>
      </c>
    </row>
    <row r="39" spans="1:6" x14ac:dyDescent="0.25">
      <c r="A39" s="10"/>
      <c r="B39" s="10"/>
      <c r="C39" s="10"/>
      <c r="D39" s="10"/>
      <c r="E39" s="12"/>
      <c r="F39" s="21"/>
    </row>
    <row r="40" spans="1:6" x14ac:dyDescent="0.25">
      <c r="A40" s="2" t="s">
        <v>59</v>
      </c>
      <c r="B40" s="2"/>
      <c r="C40" s="4"/>
      <c r="D40" s="4"/>
      <c r="E40" s="12"/>
      <c r="F40" s="21">
        <v>0.05</v>
      </c>
    </row>
    <row r="41" spans="1:6" x14ac:dyDescent="0.25">
      <c r="A41" s="55" t="s">
        <v>60</v>
      </c>
      <c r="B41" s="55"/>
      <c r="C41" s="55"/>
      <c r="D41" s="55"/>
      <c r="E41" s="55"/>
      <c r="F41" s="22" t="e">
        <f>+F36+F38+F40</f>
        <v>#REF!</v>
      </c>
    </row>
  </sheetData>
  <mergeCells count="3">
    <mergeCell ref="A21:B21"/>
    <mergeCell ref="A36:E36"/>
    <mergeCell ref="A41:E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1</vt:lpstr>
      <vt:lpstr>AIU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Leonardo Salgado González</cp:lastModifiedBy>
  <cp:revision/>
  <dcterms:created xsi:type="dcterms:W3CDTF">2023-09-15T15:13:26Z</dcterms:created>
  <dcterms:modified xsi:type="dcterms:W3CDTF">2024-06-24T13:00:39Z</dcterms:modified>
</cp:coreProperties>
</file>