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ndresocampo_itm_edu_co/Documents/2024/SELECCIONES ABREVIADAS/Sismografo/"/>
    </mc:Choice>
  </mc:AlternateContent>
  <xr:revisionPtr revIDLastSave="0" documentId="8_{DF41B9DE-ABDA-4DFB-A732-DBF401D67A2F}" xr6:coauthVersionLast="47" xr6:coauthVersionMax="47" xr10:uidLastSave="{00000000-0000-0000-0000-000000000000}"/>
  <bookViews>
    <workbookView xWindow="-98" yWindow="-98" windowWidth="19396" windowHeight="11475" xr2:uid="{D7CE2060-1250-4A99-9D2B-956835961EF5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" l="1"/>
  <c r="G23" i="1" s="1"/>
  <c r="H23" i="1" s="1"/>
  <c r="K23" i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H36" i="1" l="1"/>
  <c r="H37" i="1" s="1"/>
  <c r="H38" i="1" s="1"/>
  <c r="K24" i="1" l="1"/>
  <c r="K25" i="1"/>
  <c r="K26" i="1"/>
  <c r="K27" i="1"/>
  <c r="K28" i="1"/>
  <c r="K29" i="1"/>
  <c r="K30" i="1"/>
  <c r="K31" i="1"/>
  <c r="K32" i="1"/>
  <c r="K33" i="1"/>
  <c r="K34" i="1"/>
  <c r="K35" i="1"/>
  <c r="J24" i="1"/>
  <c r="J25" i="1"/>
  <c r="J26" i="1"/>
  <c r="J27" i="1"/>
  <c r="J28" i="1"/>
  <c r="J29" i="1"/>
  <c r="J30" i="1"/>
  <c r="J31" i="1"/>
  <c r="J32" i="1"/>
  <c r="J33" i="1"/>
  <c r="J34" i="1"/>
  <c r="J35" i="1"/>
  <c r="J23" i="1"/>
  <c r="K36" i="1" l="1"/>
  <c r="K37" i="1" s="1"/>
  <c r="K38" i="1" s="1"/>
  <c r="J36" i="1"/>
  <c r="J37" i="1" s="1"/>
  <c r="J38" i="1" s="1"/>
</calcChain>
</file>

<file path=xl/sharedStrings.xml><?xml version="1.0" encoding="utf-8"?>
<sst xmlns="http://schemas.openxmlformats.org/spreadsheetml/2006/main" count="71" uniqueCount="48">
  <si>
    <t>ITEM</t>
  </si>
  <si>
    <t>CANT.</t>
  </si>
  <si>
    <t>ESPECIFICACIONES TÉCNICAS DETALLADAS</t>
  </si>
  <si>
    <t>VALOR  TOTAL ANTES DEL IVA</t>
  </si>
  <si>
    <t>VALOR TOTAL ANTES DEL IVA</t>
  </si>
  <si>
    <t>VALOR TOTAL IVA INCLUIDO</t>
  </si>
  <si>
    <t>COTIZANTE 1</t>
  </si>
  <si>
    <t>COTIZANTE 2</t>
  </si>
  <si>
    <t>PROMEDIO</t>
  </si>
  <si>
    <t>VALOR UNITARIO ANTES DE IVA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</si>
  <si>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</si>
  <si>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</si>
  <si>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</si>
  <si>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</si>
  <si>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</si>
  <si>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</si>
  <si>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</si>
  <si>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</si>
  <si>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</si>
  <si>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</si>
  <si>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FBS 090</t>
  </si>
  <si>
    <t>03</t>
  </si>
  <si>
    <t>29-09-2023</t>
  </si>
  <si>
    <t>UN</t>
  </si>
  <si>
    <t>HGM</t>
  </si>
  <si>
    <t>SANDOX</t>
  </si>
  <si>
    <t>VALOR DEL IVA [19%]</t>
  </si>
  <si>
    <t>Adquisición de sismógrafo requerido para para la actualización y el fortalecimiento del Centro de Ciencias de la Computación - C3 perteneciente al Centro de Laboratorios de Investigación Parque i, lo anterior, de acuerdo con las especificaciones técnicas</t>
  </si>
  <si>
    <t>Alba María Mancera Hernández</t>
  </si>
  <si>
    <t xml:space="preserve"> 319 593 0893 - solucioneslogisticashgm@gmail.com</t>
  </si>
  <si>
    <t>60 días</t>
  </si>
  <si>
    <t>3142165633 - geofisica@sandoxcientifica.com</t>
  </si>
  <si>
    <t>Yeny Hernandez Avila</t>
  </si>
  <si>
    <t>Sismógrafo para el estudio de estudio de reflexión, refracción, MASW y MAM, o estudios de tomografía:
• Unidad principal 24 canales. 
• Conectores de interfaz de alta velocidad para la comunicación con el PC o controlador NZXP o con otros Geodes.</t>
  </si>
  <si>
    <t>SGOS- Software de Operación del Geode, requerido para operar un solo módulo GEODE desde un ordenador portátil o PC de escritorio.</t>
  </si>
  <si>
    <t>Cable para conexión de 24 geófonos con espaciamiento cada 10 m. Ambos extremos terminan con conectores 61s.</t>
  </si>
  <si>
    <t>Cable de extensión del trigger (100 m) para conectar el switch del martillo con el sismógrafo/ geode.</t>
  </si>
  <si>
    <t>Trigger geófono vertical, cable de 1 m de largo cable terminado con un conector de 3 pines, gs-20dx.</t>
  </si>
  <si>
    <t>Plato de impacto (striker plate), aluminio (15*2,5 cm) + martillo para golpe.</t>
  </si>
  <si>
    <t>PLACA STRIKER, polietileno de peso molecular ultraalto, 25 cm (9,8 pulgadas) cuadrados por 5 cm (2 pulgadas) de espesor con asa de cuerda, peso de 3 kg (6,75 libras).</t>
  </si>
  <si>
    <t>Batería Externa + Cargador de batería</t>
  </si>
  <si>
    <t>Geófonos verticales de 14 Hz para estudios de refracción. 14 HZ, respuesta limpia a 240 Hz, sensibilidad 0,5 V/in/seg. Alojado en estuche impermeable con púa de 7 cm y 1 m Cable largo con un bucle en D, terminado con un par de conectores de clip Mueller. (RTC).</t>
  </si>
  <si>
    <t>Geófonos horizontales de 4.5 Hz. respuesta limpia a 160 Hz, sensibilidad de 0,6 V/pulg/seg. Alojado en estuche impermeable con base de púas de 7 cm y Cable de 1 m de largo con un bucle en D, terminado con un par de conectores de clip Mueller. (RTC).</t>
  </si>
  <si>
    <t>BASE DE TRÍPODE PARA GEÓFONO, metálica, de 3 mm de espesor con esquinas redondeadas, reemplaza la púa para el uso de geófonos en cajas RTC con terminación hueca (Modelos de 4.5, 10 y 14 Hz) en superficies selladas, instalados por el cliente.</t>
  </si>
  <si>
    <t>SEISIMAGER/2D STANDARD Software para Refracción Para análisis de datos de refracción en PCs con Windows. Incluye módulos Pickwin y Plotrefa con la edición, QC, e instrumentos de recogida y análisis de tres métodos: términos de tiempo cuadrados inferiores, tiempos de retraso, e inversión topográfica</t>
  </si>
  <si>
    <t>SEISIMAGER/ SW 2D software de procesamiento multicanal para ondas superficiales sobre windows, para análisis 1dy 2d de datos de fuente activa (MASW), análisis 1d de fuente pasiva/datosmicrotemor (MAM), y análisis de espectro H/V. Una licencia requerida por instalación. Opciones disponibles para licencias adicionales.</t>
  </si>
  <si>
    <t>Valor labor</t>
  </si>
  <si>
    <t>VERIFICACIÓN DE VALORES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</si>
</sst>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i/>
      <sz val="11"/>
      <name val="Arial Narrow"/>
      <family val="2"/>
    </font>
    <font>
      <sz val="8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3" fillId="0" borderId="16" xfId="0" applyFont="1" applyBorder="1" applyAlignment="1">
      <alignment horizontal="center" vertical="center" wrapText="1"/>
    </xf>
    <xf numFmtId="44" fontId="4" fillId="4" borderId="17" xfId="1" applyFont="1" applyFill="1" applyBorder="1" applyAlignment="1">
      <alignment horizontal="center" vertical="center" wrapText="1"/>
    </xf>
    <xf numFmtId="44" fontId="4" fillId="4" borderId="20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9" fontId="5" fillId="0" borderId="0" xfId="0" applyNumberFormat="1" applyFont="1"/>
    <xf numFmtId="44" fontId="5" fillId="0" borderId="0" xfId="0" applyNumberFormat="1" applyFont="1"/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44" fontId="4" fillId="4" borderId="2" xfId="1" applyFont="1" applyFill="1" applyBorder="1" applyAlignment="1">
      <alignment vertical="center" wrapText="1"/>
    </xf>
    <xf numFmtId="44" fontId="4" fillId="4" borderId="3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4" fontId="5" fillId="0" borderId="2" xfId="0" applyNumberFormat="1" applyFont="1" applyBorder="1"/>
    <xf numFmtId="0" fontId="4" fillId="3" borderId="32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8" xfId="0" applyFont="1" applyFill="1" applyBorder="1" applyAlignment="1">
      <alignment horizontal="right" vertical="center" wrapText="1"/>
    </xf>
    <xf numFmtId="0" fontId="4" fillId="3" borderId="12" xfId="0" applyFont="1" applyFill="1" applyBorder="1" applyAlignment="1">
      <alignment horizontal="right" vertical="center" wrapText="1"/>
    </xf>
    <xf numFmtId="0" fontId="8" fillId="3" borderId="32" xfId="0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horizontal="right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5" fillId="0" borderId="4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9" fillId="0" borderId="19" xfId="0" applyFont="1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30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5" fillId="0" borderId="3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4" fillId="0" borderId="2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46" xfId="0" applyFont="1" applyBorder="1" applyAlignment="1">
      <alignment horizontal="left" vertical="top"/>
    </xf>
    <xf numFmtId="0" fontId="9" fillId="0" borderId="42" xfId="0" applyFont="1" applyBorder="1" applyAlignment="1">
      <alignment horizontal="left" vertical="top"/>
    </xf>
    <xf numFmtId="0" fontId="9" fillId="0" borderId="43" xfId="0" applyFont="1" applyBorder="1" applyAlignment="1">
      <alignment horizontal="left" vertical="top"/>
    </xf>
    <xf numFmtId="0" fontId="9" fillId="0" borderId="45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36" xfId="0" applyFont="1" applyBorder="1" applyAlignment="1">
      <alignment horizontal="left" vertical="top"/>
    </xf>
    <xf numFmtId="17" fontId="9" fillId="0" borderId="45" xfId="0" applyNumberFormat="1" applyFont="1" applyBorder="1" applyAlignment="1">
      <alignment horizontal="left" vertical="top"/>
    </xf>
    <xf numFmtId="0" fontId="9" fillId="0" borderId="44" xfId="0" applyFont="1" applyBorder="1" applyAlignment="1">
      <alignment horizontal="left" vertical="top"/>
    </xf>
    <xf numFmtId="0" fontId="9" fillId="0" borderId="34" xfId="0" applyFont="1" applyBorder="1" applyAlignment="1">
      <alignment horizontal="left" vertical="top"/>
    </xf>
    <xf numFmtId="0" fontId="9" fillId="0" borderId="37" xfId="0" applyFont="1" applyBorder="1" applyAlignment="1">
      <alignment horizontal="left" vertical="top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9" fillId="0" borderId="14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9" fillId="0" borderId="17" xfId="0" applyFont="1" applyBorder="1" applyAlignment="1">
      <alignment horizontal="left" vertical="top"/>
    </xf>
    <xf numFmtId="17" fontId="9" fillId="0" borderId="2" xfId="0" applyNumberFormat="1" applyFont="1" applyBorder="1" applyAlignment="1">
      <alignment horizontal="left" vertical="top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O49"/>
  <sheetViews>
    <sheetView tabSelected="1" zoomScale="75" zoomScaleNormal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46" sqref="F46"/>
    </sheetView>
  </sheetViews>
  <sheetFormatPr baseColWidth="10" defaultColWidth="11.3984375" defaultRowHeight="13.5" x14ac:dyDescent="0.35"/>
  <cols>
    <col min="1" max="1" width="5.3984375" style="3" bestFit="1" customWidth="1" collapsed="1"/>
    <col min="2" max="2" width="71.73046875" style="3" customWidth="1" collapsed="1"/>
    <col min="3" max="3" width="4.73046875" style="3" customWidth="1" collapsed="1"/>
    <col min="4" max="4" width="4.1328125" style="3" customWidth="1" collapsed="1"/>
    <col min="5" max="8" width="23.86328125" style="3" customWidth="1" collapsed="1"/>
    <col min="9" max="9" width="11.3984375" style="3" collapsed="1"/>
    <col min="10" max="10" width="18.1328125" style="3" customWidth="1" collapsed="1"/>
    <col min="11" max="11" width="20.1328125" style="3" customWidth="1"/>
    <col min="12" max="12" width="11.3984375" style="3" collapsed="1"/>
    <col min="13" max="15" width="11.3984375" style="3"/>
    <col min="16" max="16384" width="11.3984375" style="3" collapsed="1"/>
  </cols>
  <sheetData>
    <row r="1" spans="1:8" x14ac:dyDescent="0.35">
      <c r="A1" s="55"/>
      <c r="B1" s="56"/>
      <c r="C1" s="49" t="s">
        <v>13</v>
      </c>
      <c r="D1" s="50"/>
      <c r="E1" s="50"/>
      <c r="F1" s="50"/>
      <c r="G1" s="5" t="s">
        <v>11</v>
      </c>
      <c r="H1" s="6" t="s">
        <v>20</v>
      </c>
    </row>
    <row r="2" spans="1:8" x14ac:dyDescent="0.35">
      <c r="A2" s="57"/>
      <c r="B2" s="58"/>
      <c r="C2" s="51"/>
      <c r="D2" s="52"/>
      <c r="E2" s="52"/>
      <c r="F2" s="52"/>
      <c r="G2" s="2" t="s">
        <v>12</v>
      </c>
      <c r="H2" s="7" t="s">
        <v>21</v>
      </c>
    </row>
    <row r="3" spans="1:8" x14ac:dyDescent="0.35">
      <c r="A3" s="59"/>
      <c r="B3" s="60"/>
      <c r="C3" s="53"/>
      <c r="D3" s="54"/>
      <c r="E3" s="54"/>
      <c r="F3" s="54"/>
      <c r="G3" s="2" t="s">
        <v>10</v>
      </c>
      <c r="H3" s="7" t="s">
        <v>22</v>
      </c>
    </row>
    <row r="4" spans="1:8" x14ac:dyDescent="0.35">
      <c r="A4" s="63"/>
      <c r="B4" s="64"/>
      <c r="C4" s="64"/>
      <c r="D4" s="64"/>
      <c r="E4" s="64"/>
      <c r="F4" s="64"/>
      <c r="G4" s="64"/>
      <c r="H4" s="65"/>
    </row>
    <row r="5" spans="1:8" x14ac:dyDescent="0.35">
      <c r="A5" s="69" t="s">
        <v>14</v>
      </c>
      <c r="B5" s="70"/>
      <c r="C5" s="71"/>
      <c r="D5" s="61" t="s">
        <v>27</v>
      </c>
      <c r="E5" s="61"/>
      <c r="F5" s="61"/>
      <c r="G5" s="61"/>
      <c r="H5" s="62"/>
    </row>
    <row r="6" spans="1:8" x14ac:dyDescent="0.35">
      <c r="A6" s="72"/>
      <c r="B6" s="73"/>
      <c r="C6" s="74"/>
      <c r="D6" s="61"/>
      <c r="E6" s="61"/>
      <c r="F6" s="61"/>
      <c r="G6" s="61"/>
      <c r="H6" s="62"/>
    </row>
    <row r="7" spans="1:8" ht="13.9" thickBot="1" x14ac:dyDescent="0.4">
      <c r="A7" s="66"/>
      <c r="B7" s="67"/>
      <c r="C7" s="67"/>
      <c r="D7" s="67"/>
      <c r="E7" s="67"/>
      <c r="F7" s="67"/>
      <c r="G7" s="67"/>
      <c r="H7" s="68"/>
    </row>
    <row r="8" spans="1:8" x14ac:dyDescent="0.35">
      <c r="A8" s="47" t="s">
        <v>6</v>
      </c>
      <c r="B8" s="48"/>
      <c r="C8" s="48"/>
      <c r="D8" s="76" t="s">
        <v>25</v>
      </c>
      <c r="E8" s="77"/>
      <c r="F8" s="77"/>
      <c r="G8" s="77"/>
      <c r="H8" s="78"/>
    </row>
    <row r="9" spans="1:8" x14ac:dyDescent="0.35">
      <c r="A9" s="35" t="s">
        <v>15</v>
      </c>
      <c r="B9" s="36"/>
      <c r="C9" s="36"/>
      <c r="D9" s="79" t="s">
        <v>32</v>
      </c>
      <c r="E9" s="80"/>
      <c r="F9" s="80"/>
      <c r="G9" s="80"/>
      <c r="H9" s="81"/>
    </row>
    <row r="10" spans="1:8" x14ac:dyDescent="0.35">
      <c r="A10" s="35" t="s">
        <v>16</v>
      </c>
      <c r="B10" s="36"/>
      <c r="C10" s="36"/>
      <c r="D10" s="79" t="s">
        <v>31</v>
      </c>
      <c r="E10" s="80"/>
      <c r="F10" s="80"/>
      <c r="G10" s="80"/>
      <c r="H10" s="81"/>
    </row>
    <row r="11" spans="1:8" x14ac:dyDescent="0.35">
      <c r="A11" s="35" t="s">
        <v>17</v>
      </c>
      <c r="B11" s="36"/>
      <c r="C11" s="36"/>
      <c r="D11" s="82">
        <v>45482</v>
      </c>
      <c r="E11" s="80"/>
      <c r="F11" s="80"/>
      <c r="G11" s="80"/>
      <c r="H11" s="81"/>
    </row>
    <row r="12" spans="1:8" ht="13.9" thickBot="1" x14ac:dyDescent="0.4">
      <c r="A12" s="37" t="s">
        <v>18</v>
      </c>
      <c r="B12" s="38"/>
      <c r="C12" s="38"/>
      <c r="D12" s="83" t="s">
        <v>30</v>
      </c>
      <c r="E12" s="84"/>
      <c r="F12" s="84"/>
      <c r="G12" s="84"/>
      <c r="H12" s="85"/>
    </row>
    <row r="13" spans="1:8" ht="13.9" thickBot="1" x14ac:dyDescent="0.4">
      <c r="A13" s="86"/>
      <c r="B13" s="87"/>
      <c r="C13" s="87"/>
      <c r="D13" s="87"/>
      <c r="E13" s="87"/>
      <c r="F13" s="87"/>
      <c r="G13" s="87"/>
      <c r="H13" s="88"/>
    </row>
    <row r="14" spans="1:8" x14ac:dyDescent="0.35">
      <c r="A14" s="47" t="s">
        <v>7</v>
      </c>
      <c r="B14" s="48"/>
      <c r="C14" s="48"/>
      <c r="D14" s="89" t="s">
        <v>24</v>
      </c>
      <c r="E14" s="89"/>
      <c r="F14" s="89"/>
      <c r="G14" s="89"/>
      <c r="H14" s="90"/>
    </row>
    <row r="15" spans="1:8" x14ac:dyDescent="0.35">
      <c r="A15" s="35" t="s">
        <v>15</v>
      </c>
      <c r="B15" s="36"/>
      <c r="C15" s="36"/>
      <c r="D15" s="91" t="s">
        <v>28</v>
      </c>
      <c r="E15" s="91"/>
      <c r="F15" s="91"/>
      <c r="G15" s="91"/>
      <c r="H15" s="92"/>
    </row>
    <row r="16" spans="1:8" x14ac:dyDescent="0.35">
      <c r="A16" s="35" t="s">
        <v>16</v>
      </c>
      <c r="B16" s="36"/>
      <c r="C16" s="36"/>
      <c r="D16" s="91" t="s">
        <v>29</v>
      </c>
      <c r="E16" s="91"/>
      <c r="F16" s="91"/>
      <c r="G16" s="91"/>
      <c r="H16" s="92"/>
    </row>
    <row r="17" spans="1:11" x14ac:dyDescent="0.35">
      <c r="A17" s="35" t="s">
        <v>17</v>
      </c>
      <c r="B17" s="36"/>
      <c r="C17" s="36"/>
      <c r="D17" s="93">
        <v>44386</v>
      </c>
      <c r="E17" s="91"/>
      <c r="F17" s="91"/>
      <c r="G17" s="91"/>
      <c r="H17" s="92"/>
    </row>
    <row r="18" spans="1:11" ht="13.9" thickBot="1" x14ac:dyDescent="0.4">
      <c r="A18" s="37" t="s">
        <v>18</v>
      </c>
      <c r="B18" s="38"/>
      <c r="C18" s="38"/>
      <c r="D18" s="33" t="s">
        <v>30</v>
      </c>
      <c r="E18" s="33"/>
      <c r="F18" s="33"/>
      <c r="G18" s="33"/>
      <c r="H18" s="34"/>
    </row>
    <row r="19" spans="1:11" ht="13.9" thickBot="1" x14ac:dyDescent="0.4">
      <c r="A19" s="86"/>
      <c r="B19" s="87"/>
      <c r="C19" s="87"/>
      <c r="D19" s="87"/>
      <c r="E19" s="87"/>
      <c r="F19" s="87"/>
      <c r="G19" s="87"/>
      <c r="H19" s="88"/>
    </row>
    <row r="20" spans="1:11" x14ac:dyDescent="0.35">
      <c r="A20" s="30"/>
      <c r="B20" s="31"/>
      <c r="C20" s="31"/>
      <c r="D20" s="31"/>
      <c r="E20" s="31"/>
      <c r="F20" s="31"/>
      <c r="G20" s="31"/>
      <c r="H20" s="32"/>
    </row>
    <row r="21" spans="1:11" ht="33" customHeight="1" x14ac:dyDescent="0.35">
      <c r="A21" s="41" t="s">
        <v>0</v>
      </c>
      <c r="B21" s="43" t="s">
        <v>2</v>
      </c>
      <c r="C21" s="39" t="s">
        <v>19</v>
      </c>
      <c r="D21" s="39" t="s">
        <v>1</v>
      </c>
      <c r="E21" s="1" t="s">
        <v>25</v>
      </c>
      <c r="F21" s="1" t="s">
        <v>24</v>
      </c>
      <c r="G21" s="4" t="s">
        <v>8</v>
      </c>
      <c r="H21" s="45" t="s">
        <v>3</v>
      </c>
      <c r="J21" s="75" t="s">
        <v>47</v>
      </c>
      <c r="K21" s="75"/>
    </row>
    <row r="22" spans="1:11" ht="27" x14ac:dyDescent="0.35">
      <c r="A22" s="42"/>
      <c r="B22" s="44"/>
      <c r="C22" s="40"/>
      <c r="D22" s="40"/>
      <c r="E22" s="1" t="s">
        <v>9</v>
      </c>
      <c r="F22" s="1" t="s">
        <v>9</v>
      </c>
      <c r="G22" s="1" t="s">
        <v>9</v>
      </c>
      <c r="H22" s="46"/>
      <c r="J22" s="18" t="s">
        <v>25</v>
      </c>
      <c r="K22" s="18" t="s">
        <v>24</v>
      </c>
    </row>
    <row r="23" spans="1:11" ht="92.25" customHeight="1" x14ac:dyDescent="0.35">
      <c r="A23" s="8">
        <v>1</v>
      </c>
      <c r="B23" s="11" t="s">
        <v>33</v>
      </c>
      <c r="C23" s="14" t="s">
        <v>23</v>
      </c>
      <c r="D23" s="15">
        <v>1</v>
      </c>
      <c r="E23" s="16">
        <f>96350000+7200000+8000000</f>
        <v>111550000</v>
      </c>
      <c r="F23" s="16">
        <v>121085000</v>
      </c>
      <c r="G23" s="19">
        <f>AVERAGE(E23:F23)</f>
        <v>116317500</v>
      </c>
      <c r="H23" s="19">
        <f>G23*D23</f>
        <v>116317500</v>
      </c>
      <c r="J23" s="13">
        <f t="shared" ref="J23:J35" si="0">E23*D23</f>
        <v>111550000</v>
      </c>
      <c r="K23" s="13">
        <f>F23*D23</f>
        <v>121085000</v>
      </c>
    </row>
    <row r="24" spans="1:11" ht="27" x14ac:dyDescent="0.35">
      <c r="A24" s="8">
        <v>2</v>
      </c>
      <c r="B24" s="11" t="s">
        <v>34</v>
      </c>
      <c r="C24" s="14" t="s">
        <v>23</v>
      </c>
      <c r="D24" s="15">
        <v>1</v>
      </c>
      <c r="E24" s="16">
        <v>6560000</v>
      </c>
      <c r="F24" s="16">
        <v>7800000</v>
      </c>
      <c r="G24" s="19">
        <f t="shared" ref="G24:G35" si="1">AVERAGE(E24:F24)</f>
        <v>7180000</v>
      </c>
      <c r="H24" s="19">
        <f t="shared" ref="H24:H34" si="2">G24*D24</f>
        <v>7180000</v>
      </c>
      <c r="J24" s="13">
        <f t="shared" si="0"/>
        <v>6560000</v>
      </c>
      <c r="K24" s="13">
        <f t="shared" ref="K24:K35" si="3">F24*D24</f>
        <v>7800000</v>
      </c>
    </row>
    <row r="25" spans="1:11" ht="27" x14ac:dyDescent="0.35">
      <c r="A25" s="8">
        <v>3</v>
      </c>
      <c r="B25" s="11" t="s">
        <v>35</v>
      </c>
      <c r="C25" s="14" t="s">
        <v>23</v>
      </c>
      <c r="D25" s="15">
        <v>1</v>
      </c>
      <c r="E25" s="16">
        <v>30750000</v>
      </c>
      <c r="F25" s="16">
        <v>34300000</v>
      </c>
      <c r="G25" s="19">
        <f t="shared" si="1"/>
        <v>32525000</v>
      </c>
      <c r="H25" s="19">
        <f t="shared" si="2"/>
        <v>32525000</v>
      </c>
      <c r="J25" s="13">
        <f t="shared" si="0"/>
        <v>30750000</v>
      </c>
      <c r="K25" s="13">
        <f t="shared" si="3"/>
        <v>34300000</v>
      </c>
    </row>
    <row r="26" spans="1:11" ht="27" x14ac:dyDescent="0.35">
      <c r="A26" s="8">
        <v>4</v>
      </c>
      <c r="B26" s="11" t="s">
        <v>36</v>
      </c>
      <c r="C26" s="14" t="s">
        <v>23</v>
      </c>
      <c r="D26" s="15">
        <v>2</v>
      </c>
      <c r="E26" s="16">
        <v>4715000</v>
      </c>
      <c r="F26" s="16">
        <v>4825000</v>
      </c>
      <c r="G26" s="19">
        <f t="shared" si="1"/>
        <v>4770000</v>
      </c>
      <c r="H26" s="19">
        <f t="shared" si="2"/>
        <v>9540000</v>
      </c>
      <c r="J26" s="13">
        <f t="shared" si="0"/>
        <v>9430000</v>
      </c>
      <c r="K26" s="13">
        <f t="shared" si="3"/>
        <v>9650000</v>
      </c>
    </row>
    <row r="27" spans="1:11" ht="27" x14ac:dyDescent="0.35">
      <c r="A27" s="8">
        <v>5</v>
      </c>
      <c r="B27" s="11" t="s">
        <v>37</v>
      </c>
      <c r="C27" s="14" t="s">
        <v>23</v>
      </c>
      <c r="D27" s="15">
        <v>1</v>
      </c>
      <c r="E27" s="16">
        <v>1845000</v>
      </c>
      <c r="F27" s="16">
        <v>2300000</v>
      </c>
      <c r="G27" s="19">
        <f t="shared" si="1"/>
        <v>2072500</v>
      </c>
      <c r="H27" s="19">
        <f t="shared" si="2"/>
        <v>2072500</v>
      </c>
      <c r="J27" s="13">
        <f t="shared" si="0"/>
        <v>1845000</v>
      </c>
      <c r="K27" s="13">
        <f t="shared" si="3"/>
        <v>2300000</v>
      </c>
    </row>
    <row r="28" spans="1:11" x14ac:dyDescent="0.35">
      <c r="A28" s="8">
        <v>6</v>
      </c>
      <c r="B28" s="11" t="s">
        <v>38</v>
      </c>
      <c r="C28" s="14" t="s">
        <v>23</v>
      </c>
      <c r="D28" s="15">
        <v>1</v>
      </c>
      <c r="E28" s="16">
        <v>820000</v>
      </c>
      <c r="F28" s="16">
        <v>2580000</v>
      </c>
      <c r="G28" s="19">
        <f t="shared" si="1"/>
        <v>1700000</v>
      </c>
      <c r="H28" s="19">
        <f t="shared" si="2"/>
        <v>1700000</v>
      </c>
      <c r="J28" s="13">
        <f t="shared" si="0"/>
        <v>820000</v>
      </c>
      <c r="K28" s="13">
        <f t="shared" si="3"/>
        <v>2580000</v>
      </c>
    </row>
    <row r="29" spans="1:11" ht="27" x14ac:dyDescent="0.35">
      <c r="A29" s="8">
        <v>7</v>
      </c>
      <c r="B29" s="11" t="s">
        <v>39</v>
      </c>
      <c r="C29" s="14" t="s">
        <v>23</v>
      </c>
      <c r="D29" s="15">
        <v>1</v>
      </c>
      <c r="E29" s="16">
        <v>1520000</v>
      </c>
      <c r="F29" s="16">
        <v>1870000</v>
      </c>
      <c r="G29" s="19">
        <f t="shared" si="1"/>
        <v>1695000</v>
      </c>
      <c r="H29" s="19">
        <f t="shared" si="2"/>
        <v>1695000</v>
      </c>
      <c r="J29" s="13">
        <f t="shared" si="0"/>
        <v>1520000</v>
      </c>
      <c r="K29" s="13">
        <f t="shared" si="3"/>
        <v>1870000</v>
      </c>
    </row>
    <row r="30" spans="1:11" x14ac:dyDescent="0.35">
      <c r="A30" s="8">
        <v>8</v>
      </c>
      <c r="B30" s="11" t="s">
        <v>40</v>
      </c>
      <c r="C30" s="14" t="s">
        <v>23</v>
      </c>
      <c r="D30" s="15">
        <v>1</v>
      </c>
      <c r="E30" s="16">
        <v>980000</v>
      </c>
      <c r="F30" s="16">
        <v>800000</v>
      </c>
      <c r="G30" s="19">
        <f t="shared" si="1"/>
        <v>890000</v>
      </c>
      <c r="H30" s="19">
        <f t="shared" si="2"/>
        <v>890000</v>
      </c>
      <c r="J30" s="13">
        <f t="shared" si="0"/>
        <v>980000</v>
      </c>
      <c r="K30" s="13">
        <f t="shared" si="3"/>
        <v>800000</v>
      </c>
    </row>
    <row r="31" spans="1:11" ht="40.5" x14ac:dyDescent="0.35">
      <c r="A31" s="8">
        <v>9</v>
      </c>
      <c r="B31" s="11" t="s">
        <v>41</v>
      </c>
      <c r="C31" s="14" t="s">
        <v>23</v>
      </c>
      <c r="D31" s="15">
        <v>26</v>
      </c>
      <c r="E31" s="16">
        <v>588000</v>
      </c>
      <c r="F31" s="16">
        <v>721153.84615384613</v>
      </c>
      <c r="G31" s="19">
        <f t="shared" si="1"/>
        <v>654576.92307692301</v>
      </c>
      <c r="H31" s="19">
        <f t="shared" si="2"/>
        <v>17019000</v>
      </c>
      <c r="J31" s="13">
        <f t="shared" si="0"/>
        <v>15288000</v>
      </c>
      <c r="K31" s="13">
        <f t="shared" si="3"/>
        <v>18750000</v>
      </c>
    </row>
    <row r="32" spans="1:11" ht="40.5" x14ac:dyDescent="0.35">
      <c r="A32" s="8">
        <v>10</v>
      </c>
      <c r="B32" s="11" t="s">
        <v>42</v>
      </c>
      <c r="C32" s="14" t="s">
        <v>23</v>
      </c>
      <c r="D32" s="15">
        <v>26</v>
      </c>
      <c r="E32" s="16">
        <v>672000</v>
      </c>
      <c r="F32" s="16">
        <v>858461.5384615385</v>
      </c>
      <c r="G32" s="19">
        <f t="shared" si="1"/>
        <v>765230.76923076925</v>
      </c>
      <c r="H32" s="19">
        <f t="shared" si="2"/>
        <v>19896000</v>
      </c>
      <c r="J32" s="13">
        <f t="shared" si="0"/>
        <v>17472000</v>
      </c>
      <c r="K32" s="13">
        <f t="shared" si="3"/>
        <v>22320000</v>
      </c>
    </row>
    <row r="33" spans="1:11" ht="40.5" x14ac:dyDescent="0.35">
      <c r="A33" s="8">
        <v>11</v>
      </c>
      <c r="B33" s="11" t="s">
        <v>43</v>
      </c>
      <c r="C33" s="14" t="s">
        <v>23</v>
      </c>
      <c r="D33" s="15">
        <v>26</v>
      </c>
      <c r="E33" s="16">
        <v>26650</v>
      </c>
      <c r="F33" s="16">
        <v>34615.384615384617</v>
      </c>
      <c r="G33" s="19">
        <f t="shared" si="1"/>
        <v>30632.692307692309</v>
      </c>
      <c r="H33" s="19">
        <f t="shared" si="2"/>
        <v>796450</v>
      </c>
      <c r="J33" s="13">
        <f t="shared" si="0"/>
        <v>692900</v>
      </c>
      <c r="K33" s="13">
        <f t="shared" si="3"/>
        <v>900000</v>
      </c>
    </row>
    <row r="34" spans="1:11" ht="54" x14ac:dyDescent="0.35">
      <c r="A34" s="8">
        <v>12</v>
      </c>
      <c r="B34" s="11" t="s">
        <v>44</v>
      </c>
      <c r="C34" s="14" t="s">
        <v>23</v>
      </c>
      <c r="D34" s="15">
        <v>1</v>
      </c>
      <c r="E34" s="16">
        <v>5330000</v>
      </c>
      <c r="F34" s="16">
        <v>7200000</v>
      </c>
      <c r="G34" s="19">
        <f t="shared" si="1"/>
        <v>6265000</v>
      </c>
      <c r="H34" s="19">
        <f t="shared" si="2"/>
        <v>6265000</v>
      </c>
      <c r="J34" s="13">
        <f t="shared" si="0"/>
        <v>5330000</v>
      </c>
      <c r="K34" s="13">
        <f t="shared" si="3"/>
        <v>7200000</v>
      </c>
    </row>
    <row r="35" spans="1:11" ht="54" x14ac:dyDescent="0.35">
      <c r="A35" s="8">
        <v>13</v>
      </c>
      <c r="B35" s="11" t="s">
        <v>45</v>
      </c>
      <c r="C35" s="14" t="s">
        <v>23</v>
      </c>
      <c r="D35" s="15">
        <v>1</v>
      </c>
      <c r="E35" s="16">
        <v>18000000</v>
      </c>
      <c r="F35" s="16">
        <v>20500000</v>
      </c>
      <c r="G35" s="19">
        <f t="shared" si="1"/>
        <v>19250000</v>
      </c>
      <c r="H35" s="19">
        <f>G35*D35</f>
        <v>19250000</v>
      </c>
      <c r="J35" s="13">
        <f t="shared" si="0"/>
        <v>18000000</v>
      </c>
      <c r="K35" s="13">
        <f t="shared" si="3"/>
        <v>20500000</v>
      </c>
    </row>
    <row r="36" spans="1:11" ht="16.5" customHeight="1" x14ac:dyDescent="0.35">
      <c r="A36" s="20" t="s">
        <v>4</v>
      </c>
      <c r="B36" s="21"/>
      <c r="C36" s="21"/>
      <c r="D36" s="21"/>
      <c r="E36" s="22"/>
      <c r="F36" s="22"/>
      <c r="G36" s="23"/>
      <c r="H36" s="17">
        <f>SUM(H23:H35)</f>
        <v>235146450</v>
      </c>
      <c r="J36" s="13">
        <f>SUM(J23:J35)</f>
        <v>220237900</v>
      </c>
      <c r="K36" s="13">
        <f>SUM(K23:K35)</f>
        <v>250055000</v>
      </c>
    </row>
    <row r="37" spans="1:11" ht="16.5" customHeight="1" x14ac:dyDescent="0.35">
      <c r="A37" s="24" t="s">
        <v>26</v>
      </c>
      <c r="B37" s="25"/>
      <c r="C37" s="25"/>
      <c r="D37" s="25"/>
      <c r="E37" s="25"/>
      <c r="F37" s="25"/>
      <c r="G37" s="26"/>
      <c r="H37" s="9">
        <f>+ROUND((H36*19%), 0)</f>
        <v>44677826</v>
      </c>
      <c r="J37" s="13">
        <f>J36*19%</f>
        <v>41845201</v>
      </c>
      <c r="K37" s="13">
        <f>K36*19%</f>
        <v>47510450</v>
      </c>
    </row>
    <row r="38" spans="1:11" ht="16.5" customHeight="1" thickBot="1" x14ac:dyDescent="0.4">
      <c r="A38" s="27" t="s">
        <v>5</v>
      </c>
      <c r="B38" s="28"/>
      <c r="C38" s="28"/>
      <c r="D38" s="28"/>
      <c r="E38" s="28"/>
      <c r="F38" s="28"/>
      <c r="G38" s="29"/>
      <c r="H38" s="10">
        <f>+ROUND(SUM(H36:H37), 0)</f>
        <v>279824276</v>
      </c>
      <c r="J38" s="13">
        <f>J36+J37</f>
        <v>262083101</v>
      </c>
      <c r="K38" s="13">
        <f>K36+K37</f>
        <v>297565450</v>
      </c>
    </row>
    <row r="39" spans="1:11" x14ac:dyDescent="0.35">
      <c r="D39" s="12"/>
      <c r="E39" s="13"/>
      <c r="F39" s="13"/>
    </row>
    <row r="40" spans="1:11" x14ac:dyDescent="0.35">
      <c r="E40" s="13"/>
      <c r="F40" s="13"/>
    </row>
    <row r="42" spans="1:11" x14ac:dyDescent="0.35">
      <c r="K42" s="13"/>
    </row>
    <row r="46" spans="1:11" x14ac:dyDescent="0.35">
      <c r="I46" s="3" t="s">
        <v>46</v>
      </c>
      <c r="J46" s="13">
        <v>279988296</v>
      </c>
    </row>
    <row r="49" spans="10:11" x14ac:dyDescent="0.35">
      <c r="J49" s="13"/>
      <c r="K49" s="13"/>
    </row>
  </sheetData>
  <mergeCells count="38">
    <mergeCell ref="J21:K21"/>
    <mergeCell ref="D8:H8"/>
    <mergeCell ref="D9:H9"/>
    <mergeCell ref="D10:H10"/>
    <mergeCell ref="D11:H11"/>
    <mergeCell ref="D12:H12"/>
    <mergeCell ref="A19:H19"/>
    <mergeCell ref="A12:C12"/>
    <mergeCell ref="A14:C14"/>
    <mergeCell ref="A15:C15"/>
    <mergeCell ref="A16:C16"/>
    <mergeCell ref="D14:H14"/>
    <mergeCell ref="D15:H15"/>
    <mergeCell ref="D16:H16"/>
    <mergeCell ref="A13:H13"/>
    <mergeCell ref="D17:H17"/>
    <mergeCell ref="A8:C8"/>
    <mergeCell ref="A9:C9"/>
    <mergeCell ref="A10:C10"/>
    <mergeCell ref="A11:C11"/>
    <mergeCell ref="C1:F3"/>
    <mergeCell ref="A1:B3"/>
    <mergeCell ref="D5:H6"/>
    <mergeCell ref="A4:H4"/>
    <mergeCell ref="A7:H7"/>
    <mergeCell ref="A5:C6"/>
    <mergeCell ref="A17:C17"/>
    <mergeCell ref="A18:C18"/>
    <mergeCell ref="C21:C22"/>
    <mergeCell ref="A21:A22"/>
    <mergeCell ref="B21:B22"/>
    <mergeCell ref="A36:G36"/>
    <mergeCell ref="A37:G37"/>
    <mergeCell ref="A38:G38"/>
    <mergeCell ref="A20:H20"/>
    <mergeCell ref="D18:H18"/>
    <mergeCell ref="D21:D22"/>
    <mergeCell ref="H21:H22"/>
  </mergeCells>
  <phoneticPr fontId="7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Andres Felipe Ocampo Toro</cp:lastModifiedBy>
  <dcterms:created xsi:type="dcterms:W3CDTF">2023-09-27T15:10:58Z</dcterms:created>
  <dcterms:modified xsi:type="dcterms:W3CDTF">2024-07-10T14:01:14Z</dcterms:modified>
</cp:coreProperties>
</file>