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D:\2. Documentos Mauricio Ingeniería\Documentos soportes Mauricio\Nuevos 2024\AERONAUTICA\24001008 H4 - LADO TIERRA BARRANQUILLA - 12Ago2024-5pm\"/>
    </mc:Choice>
  </mc:AlternateContent>
  <xr:revisionPtr revIDLastSave="0" documentId="13_ncr:1_{023B6731-0EF7-49B0-9986-90DFDA71EC19}" xr6:coauthVersionLast="47" xr6:coauthVersionMax="47" xr10:uidLastSave="{00000000-0000-0000-0000-000000000000}"/>
  <bookViews>
    <workbookView xWindow="-120" yWindow="-120" windowWidth="29040" windowHeight="15840" tabRatio="902" xr2:uid="{00000000-000D-0000-FFFF-FFFF00000000}"/>
  </bookViews>
  <sheets>
    <sheet name="PRESUPUESTO OFICIAL (Proponent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10" hidden="1">'[4]3'!#REF!,'[4]3'!#REF!</definedName>
    <definedName name="_11" hidden="1">#REF!</definedName>
    <definedName name="_12" hidden="1">#REF!,#REF!,#REF!,#REF!,#REF!</definedName>
    <definedName name="_13" hidden="1">#REF!</definedName>
    <definedName name="_14" hidden="1">#REF!,#REF!,#REF!,#REF!,#REF!</definedName>
    <definedName name="_15" hidden="1">'[4]3'!#REF!,'[4]3'!#REF!</definedName>
    <definedName name="_17" hidden="1">'[4]3'!#REF!</definedName>
    <definedName name="_19" hidden="1">#REF!,#REF!,#REF!,#REF!,#REF!</definedName>
    <definedName name="_2" hidden="1">#REF!</definedName>
    <definedName name="_20" hidden="1">'[4]3'!#REF!,'[4]3'!#REF!</definedName>
    <definedName name="_3" hidden="1">#REF!</definedName>
    <definedName name="_4" hidden="1">#REF!</definedName>
    <definedName name="_5" hidden="1">'[4]3'!#REF!,'[4]3'!#REF!</definedName>
    <definedName name="_7" hidden="1">'[4]3'!#REF!,'[4]3'!#REF!</definedName>
    <definedName name="_8" hidden="1">'[4]3'!#REF!,'[4]3'!#REF!</definedName>
    <definedName name="_9" hidden="1">'[4]3'!#REF!,'[4]3'!#REF!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ff" hidden="1">#REF!</definedName>
    <definedName name="_Fill" hidden="1">#REF!</definedName>
    <definedName name="_xlnm._FilterDatabase" localSheetId="0" hidden="1">'PRESUPUESTO OFICIAL (Proponent)'!$C$11:$K$107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[5]INST!#REF!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'[6]7422CW00'!#REF!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'PRESUPUESTO OFICIAL (Proponent)'!$A$1:$M$115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a" hidden="1">'[7]3'!#REF!,'[7]3'!#REF!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nsMaestro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PBEXrevision" hidden="1">1</definedName>
    <definedName name="SAPBEXsysID" hidden="1">"BWP"</definedName>
    <definedName name="SAPBEXwbID" hidden="1">"1FECOLNLOFDJ481CUORWNVEAH"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'PRESUPUESTO OFICIAL (Proponent)'!#REF!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(Proponent)'!$K$104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(Proponent)'!$K$104</definedName>
    <definedName name="solver_pre" localSheetId="0" hidden="1">0.000001</definedName>
    <definedName name="solver_rel1" localSheetId="0" hidden="1">2</definedName>
    <definedName name="solver_rhs1" localSheetId="0" hidden="1">'PRESUPUESTO OFICIAL (Proponent)'!$K$105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[5]INST!#REF!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235A93C1_87C6_11D4_BB51_444553540000_.wvu.Cols" hidden="1">'[8]3'!#REF!,'[8]3'!#REF!</definedName>
    <definedName name="Z_235A93C2_87C6_11D4_BB51_444553540000_.wvu.Cols" hidden="1">'[8]3'!#REF!,'[8]3'!#REF!</definedName>
    <definedName name="Z_235A93C3_87C6_11D4_BB51_444553540000_.wvu.Cols" hidden="1">'[8]3'!#REF!,'[8]3'!#REF!</definedName>
    <definedName name="Z_235A93C4_87C6_11D4_BB51_444553540000_.wvu.Cols" hidden="1">'[8]3'!#REF!,'[8]3'!#REF!</definedName>
    <definedName name="Z_235A93C5_87C6_11D4_BB51_444553540000_.wvu.Cols" hidden="1">'[8]3'!#REF!,'[8]3'!#REF!</definedName>
    <definedName name="Z_235A93C6_87C6_11D4_BB51_444553540000_.wvu.Cols" hidden="1">'[8]3'!#REF!,'[8]3'!#REF!</definedName>
    <definedName name="Z_235A93C7_87C6_11D4_BB51_444553540000_.wvu.Cols" hidden="1">'[8]3'!#REF!,'[8]3'!#REF!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'[8]3'!#REF!,'[8]3'!#REF!</definedName>
    <definedName name="Z_6CDBE1AE_8642_11D4_8E16_005004999978_.wvu.PrintArea" hidden="1">'[8]3'!#REF!</definedName>
    <definedName name="Z_6CDBE1AE_8642_11D4_8E16_005004999978_.wvu.Rows" hidden="1">#REF!,#REF!,#REF!,#REF!,#REF!</definedName>
    <definedName name="Z_6CDBE1AF_8642_11D4_8E16_005004999978_.wvu.Cols" hidden="1">'[8]3'!#REF!,'[8]3'!#REF!</definedName>
    <definedName name="Z_6CDBE1AF_8642_11D4_8E16_005004999978_.wvu.Rows" hidden="1">#REF!,#REF!,#REF!,#REF!,#REF!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6" i="265" l="1"/>
  <c r="K19" i="265" l="1"/>
  <c r="K74" i="265" l="1"/>
  <c r="K73" i="265" l="1"/>
  <c r="K78" i="265"/>
  <c r="K79" i="265"/>
  <c r="K80" i="265"/>
  <c r="K69" i="265"/>
  <c r="K70" i="265"/>
  <c r="K71" i="265"/>
  <c r="K72" i="265"/>
  <c r="K55" i="265"/>
  <c r="K56" i="265"/>
  <c r="K58" i="265"/>
  <c r="K59" i="265"/>
  <c r="K49" i="265"/>
  <c r="K47" i="265"/>
  <c r="K37" i="265"/>
  <c r="K38" i="265"/>
  <c r="K39" i="265"/>
  <c r="K25" i="265"/>
  <c r="K29" i="265" l="1"/>
  <c r="K57" i="265" l="1"/>
  <c r="K33" i="265" l="1"/>
  <c r="K34" i="265"/>
  <c r="K36" i="265"/>
  <c r="K35" i="265"/>
  <c r="K92" i="265" l="1"/>
  <c r="K93" i="265" s="1"/>
  <c r="K88" i="265"/>
  <c r="K89" i="265" s="1"/>
  <c r="K77" i="265"/>
  <c r="K68" i="265"/>
  <c r="K75" i="265" s="1"/>
  <c r="K96" i="265" l="1"/>
  <c r="K97" i="265" s="1"/>
  <c r="K81" i="265"/>
  <c r="K54" i="265" l="1"/>
  <c r="K53" i="265" l="1"/>
  <c r="K48" i="265"/>
  <c r="K23" i="265"/>
  <c r="K24" i="265"/>
  <c r="K26" i="265"/>
  <c r="K27" i="265"/>
  <c r="K14" i="265" l="1"/>
  <c r="K15" i="265" s="1"/>
  <c r="K50" i="265"/>
  <c r="K44" i="265"/>
  <c r="K65" i="265"/>
  <c r="K64" i="265"/>
  <c r="K63" i="265"/>
  <c r="K46" i="265"/>
  <c r="K45" i="265"/>
  <c r="K43" i="265"/>
  <c r="K42" i="265"/>
  <c r="K32" i="265"/>
  <c r="K40" i="265" s="1"/>
  <c r="K22" i="265"/>
  <c r="K21" i="265"/>
  <c r="K20" i="265"/>
  <c r="K18" i="265"/>
  <c r="K17" i="265"/>
  <c r="K60" i="265" l="1"/>
  <c r="K51" i="265"/>
  <c r="K62" i="265"/>
  <c r="K66" i="265" s="1"/>
  <c r="K28" i="265" l="1"/>
  <c r="K30" i="265" s="1"/>
  <c r="K85" i="265" s="1"/>
  <c r="K99" i="26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martinez</author>
  </authors>
  <commentList>
    <comment ref="J88" authorId="0" shapeId="0" xr:uid="{AA9533A9-0FCB-4BE9-B541-B1D02696CC41}">
      <text>
        <r>
          <rPr>
            <b/>
            <sz val="9"/>
            <color indexed="81"/>
            <rFont val="Tahoma"/>
            <charset val="1"/>
          </rPr>
          <t xml:space="preserve">NO MODIFICAR
</t>
        </r>
        <r>
          <rPr>
            <sz val="9"/>
            <color indexed="81"/>
            <rFont val="Tahoma"/>
            <family val="2"/>
          </rPr>
          <t>Valor fijo establecido por la entidad.</t>
        </r>
      </text>
    </comment>
    <comment ref="J92" authorId="0" shapeId="0" xr:uid="{439BFE3C-CB2B-41AB-98F9-67B89D3E49A2}">
      <text>
        <r>
          <rPr>
            <b/>
            <sz val="9"/>
            <color indexed="81"/>
            <rFont val="Tahoma"/>
            <family val="2"/>
          </rPr>
          <t xml:space="preserve">NO MODIFICAR
</t>
        </r>
        <r>
          <rPr>
            <sz val="9"/>
            <color indexed="81"/>
            <rFont val="Tahoma"/>
            <family val="2"/>
          </rPr>
          <t>Valor fijo establecido por la entidad.</t>
        </r>
      </text>
    </comment>
    <comment ref="J96" authorId="0" shapeId="0" xr:uid="{C5514027-7481-4748-A604-5856E670C296}">
      <text>
        <r>
          <rPr>
            <b/>
            <sz val="9"/>
            <color indexed="81"/>
            <rFont val="Tahoma"/>
            <family val="2"/>
          </rPr>
          <t xml:space="preserve">NO MODIFICAR
</t>
        </r>
        <r>
          <rPr>
            <sz val="9"/>
            <color indexed="81"/>
            <rFont val="Tahoma"/>
            <family val="2"/>
          </rPr>
          <t>Valor fijo establecido por la entidad.</t>
        </r>
      </text>
    </comment>
  </commentList>
</comments>
</file>

<file path=xl/sharedStrings.xml><?xml version="1.0" encoding="utf-8"?>
<sst xmlns="http://schemas.openxmlformats.org/spreadsheetml/2006/main" count="272" uniqueCount="160">
  <si>
    <t>Código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</si>
  <si>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</si>
  <si>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</si>
  <si>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</si>
  <si>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</si>
  <si>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</si>
  <si>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</si>
  <si>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</si>
  <si>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</si>
  <si>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</si>
  <si>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</si>
  <si>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</si>
  <si>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</si>
  <si>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</si>
  <si>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</si>
  <si>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</si>
  <si>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ML</t>
  </si>
  <si>
    <t>Subtotal</t>
  </si>
  <si>
    <t>MAMPOSTERIA</t>
  </si>
  <si>
    <t>PAÑETE LISO IMPERMEABILIZADO MUROS 1:4 (INCLUYE FILOS Y DILATACIONES)</t>
  </si>
  <si>
    <t>M2</t>
  </si>
  <si>
    <t>RE-EMBOQUILLADO PARA CERÁMICA 2mm. INCLUYE LIMPIEZA SUPERFICIE.</t>
  </si>
  <si>
    <t>SUMINISTRO Y APLICACIÓN POR MEDIOS MANUALES DE ALUMOL, INCLUYE TODO LO NECESARIO PARA SU CORRECTA EJECUCIÓN.</t>
  </si>
  <si>
    <t>UND</t>
  </si>
  <si>
    <t>PISOS</t>
  </si>
  <si>
    <t>SUMINISTRO E INSTALACIÓN DE CINTA ANTIDESLIZANTE DE ANCHO DE 5 CM, INCLUYE PREPARACIÓN DE LA SUPERFICIE DONDE SE COLOCARÁ Y TODO LO NECESARIO PARA SU CORRECTA INSTALACIÓN</t>
  </si>
  <si>
    <t>SUMINISTRO E INSTALACIÓN DE FLANCHES DE CUBIERTA</t>
  </si>
  <si>
    <t>CARPINTERIA METÁLICA</t>
  </si>
  <si>
    <t>SUMINISTRO E INSTALACIÓN DE TAPA DE INSPECCIÓN PARA PANEL DE 40X40 CM, INCLUYE TODO LO NECESARIO PARA SU CORRECTA EJECUCIÓN.</t>
  </si>
  <si>
    <t>CRISTALERIA</t>
  </si>
  <si>
    <t>LIMPIEZA PROFUNDA</t>
  </si>
  <si>
    <t xml:space="preserve">MANTENIMIENTO DE PISOS Y GUARDAESCOBAS. INCLUYE DESMANCHE, LAVADO, PULIDA Y BRILLADO. </t>
  </si>
  <si>
    <t>MANO DE OBRA</t>
  </si>
  <si>
    <t>HORA</t>
  </si>
  <si>
    <t>SUBTOTAL COSTOS DE MANTENIMIENTO  (INCLUYE IVA)</t>
  </si>
  <si>
    <t>DESCRIPCION</t>
  </si>
  <si>
    <t>PORCENTAJE</t>
  </si>
  <si>
    <t>ADMINISTRACIÓN</t>
  </si>
  <si>
    <t>A=</t>
  </si>
  <si>
    <t>I=</t>
  </si>
  <si>
    <t>U=</t>
  </si>
  <si>
    <t>TOTAL A.I.U</t>
  </si>
  <si>
    <t>A.I.U.=</t>
  </si>
  <si>
    <t>UTILIDAD</t>
  </si>
  <si>
    <t>CUBIERTA Y CIELORASO</t>
  </si>
  <si>
    <t xml:space="preserve">LIMPIEZA DE CUBIERTA INCLUYE ESTRUCTURA METALICA INCLUYE MANLIFT Y PERSONAL CON TRABAJO EN ALTURAS </t>
  </si>
  <si>
    <t xml:space="preserve"> </t>
  </si>
  <si>
    <t>2.8</t>
  </si>
  <si>
    <t>2.9</t>
  </si>
  <si>
    <t>ENCHAPE PISO EN CERÁMICA (INCLUYE FRAGUA, SEPARADORES, PEGANTE Y ENBOQUILLADO)</t>
  </si>
  <si>
    <t>ENCHAPE PISO EN BALDOSA GRANITO PULIDO (INCLUYE RETIRO Y EMBOQILLADO)</t>
  </si>
  <si>
    <t>RETIRO, SUMINISTRO E INSTALACION DE CINTAS ANTIDESLIZANTES FOTOLUMINISCENTE</t>
  </si>
  <si>
    <t>REPOSICIÓN E INSTALACIÓN DE TEJA TERMOACUSTICA ECOROOF ASA 37 UPVC 2.5MM 1.075 X 5.90 MTS (INCLUYE RETIRO)</t>
  </si>
  <si>
    <t>DESMONTE CIELORASO EXISTENTE (INCLUYE ESTRUCTURA Y DISPOSICIÓN ESCOMBRERA CASCAJAL 10KM)</t>
  </si>
  <si>
    <t>MANTO ASFÁLTICO PARA SUPLIDOS SOBRE HUMEDADES O PUNTOS DE FILTRACIÓN DE CUBIERTA</t>
  </si>
  <si>
    <t>SUMINISTRO Y APLICACIÓN DE PINTURA INTUMESENTE RESISTENTE AL FUEGO + ANTICORROSIVO  PROTECCIÓN CONTRA FUEGO SC 902 PARA ESTRUCTURAS METÁLICAS ESPESORES SEGÚN CERTIFICADO DEL PRODUCTO. INCLUYE RESANES, LIMPIEZA Y REMOCIÓN DE NIDOS,</t>
  </si>
  <si>
    <t>5.3</t>
  </si>
  <si>
    <t>5.4</t>
  </si>
  <si>
    <t>5.5</t>
  </si>
  <si>
    <t>SUMINISTRO E INSTALACION DE PELICULAS DE CONTROL SOLAR (PAPEL POLARIZADO AL % QUE REQUIERA EL AEROPUERTO) FIJA A VIDRIO , INCLUYE RETIRO DE LA EXISTENTE</t>
  </si>
  <si>
    <t>IMPREVISTO</t>
  </si>
  <si>
    <t>SUMINISTRO E INSTALACIÓN DE PINTURA EPOXI DE TRÁFICO PARA DEMARCACIÓN, COLOR AZUL, ROJO, BLANCO, AMARILLO APLICADA CON COMPRENSOR, 2 MANOS Y INCLUYE TODO LO NECESARIO PARA SU CORRECTA EJECUCIÓN.</t>
  </si>
  <si>
    <t>ALISTADO DE PISOS ( e= 0,04m a 0,07m- INCLUYE DEMOLICIÓN Y RETIRO), R-17Mpa</t>
  </si>
  <si>
    <t>GUARDAESCOBA EN CERÁMICA (INCLUYE DEMOLICIÓN, RETIRO Y ENBOQUILLADO)</t>
  </si>
  <si>
    <t xml:space="preserve">SUMINISTRO Y REPARACIÓN DE PISOS EN ALFOMBRA (INCLUYE RETIRO Y DISPOSICIÓN FINAL) </t>
  </si>
  <si>
    <t>LIMPIEZA Y MANTENIMIENTO, DE BAJANTES, CANALES Y CANALETAS (SONDEO SIN ROMPER)</t>
  </si>
  <si>
    <t>SUMINISTRO E INSTALACIÓN DE MEMBRANA DE POLYESTER REFORZADO CON ACRILICO</t>
  </si>
  <si>
    <t xml:space="preserve">SUMINISTRO E INSTALACIÓN DE LAMINAS DE ICOPOR PARA CIELO RASO </t>
  </si>
  <si>
    <t>SUMINISTRO E INSTALACIÓN DE DIVISIÓN PARA BAÑO EN ACERO INOXIDABLE INCLUYE TORNILLERÍA Y TODO LO NECESARIO PARA SU CORRECTO FUNCIONAMIENTO.</t>
  </si>
  <si>
    <t>SUMINISTRO E INSTALACION DE  VIDRIO PARA PANELES DE FACHADA  INCLUYE PERFILERIA + PELICULAS DE CONTROL</t>
  </si>
  <si>
    <t>REPOSICIÓN E INSTALACIÓN DE VIDRIO PARA DIVISIONES 4MM</t>
  </si>
  <si>
    <t>LIMPIEZA Y LAVADO DE FACHADA INCLUYE VENTANERIA Y PUERTAS</t>
  </si>
  <si>
    <t>LIMPIEZA INTERNA DE MUROS Y CIELO RASO</t>
  </si>
  <si>
    <t>LIMPIEZA Y LAVADO DE PISOS EN TEXTILES (ALFOMBRAS Y TAPETES)</t>
  </si>
  <si>
    <t>CUADRILLA DE MANTENIMIENTO, INSTALACIONES Y/O REPARACIONES DE INSTALACIONES HIDRAULICAS Y/O SANITARIAS</t>
  </si>
  <si>
    <t>CUADRILLA DE MANTENIMIENTO REPARACIONES LOCATIVAS Y/O MENORES  DE EDIFICACION.</t>
  </si>
  <si>
    <t>SUMINISTRO E INSTALACIÓN DE VENTANA  Y/0 PUERTA CRISTAL TEMPLADO 10 MM. INCLUYE MARCO EN ALUMINIO. INCLUYE RETIRO DE LA EXISTENTE</t>
  </si>
  <si>
    <t>Suministro y aplicación de pintura impermeabilizante, 2 manos para exteriores sobre muros no flotantes, incluye rasqueteo, limpieza, resanes con estuco,  lijado y preparación de la superficie a pintar, mediante medios manuales hasta dejarla exenta de grasas, dos manos de imprimación.</t>
  </si>
  <si>
    <t>2.10</t>
  </si>
  <si>
    <t>2.12</t>
  </si>
  <si>
    <t>2.6</t>
  </si>
  <si>
    <t>2.7</t>
  </si>
  <si>
    <t>2.5</t>
  </si>
  <si>
    <t>MANTENIMIENTO Y RESANE FACHADA ABUSARDADA (FACHALETA DE PIEDRA Y CEMENTO EXISTENTE) - (INCLUYE RETIRO Y DISPOSICIÓN FINAL)</t>
  </si>
  <si>
    <t>ESTUCO Y PINTURA A DOS MANOS MUROS INTERNOS Y EXTERNOS,. INCLUYE PREPARACIÓN DE SUPERFICIE (ARREGLO DE HUMEDADES).</t>
  </si>
  <si>
    <t>MANTENIMIENTO Y LIMPIEZA DE LOS ZÓCALOS  O GUARDA ESCOBAS, INCLUYE LIMPIEZA DEL ZÓCALO, LIMPIEZA DE LA JUNTA, SELLADO DE LA JUNTA Y TODO LO NECESARIO PARA SU CORRECTA EJECUCIÓN.</t>
  </si>
  <si>
    <t>SUMINISTRO Y APLICACIÓN DE PINTURA EN ESMALTE PARA EXTERIORES INCLUYE ANTICORROSIVO, SOBRE PASAMANOS HASTA H=1.10 Y ESCALERAS  TIPO GATO CON CANASTA Y ESTRUCTURAS METALICAS EN GENERAL</t>
  </si>
  <si>
    <t>SUMINISTRO Y APLICACIÓN DE ESMALTE SOBRE LAMINA LLENA (INCLUYE DISOLVENTE)</t>
  </si>
  <si>
    <t>SUMINISTRO E INSTALACIÓN DE PINTURA EPOXICA DE TRÁFICO PARA DEMARCACIÓN, COLOR AZUL, ROJO, BLANCO, AMARILLO APLICADA CON COMPRENSOR, 2 MANOS Y INCLUYE TODO LO NECESARIO PARA SU CORRECTA EJECUCIÓN.</t>
  </si>
  <si>
    <t>SUMINISTRO Y REPARACIÓN DE PISOS LAMINADOS 8 MM (INCLUYE RETIRO Y DISPOSICIÓN FINAL)</t>
  </si>
  <si>
    <t>SUMINISTRO E INSTALACIÓN DE PINTURA EN ESMALTE PARA ESTRUCTURAS METALICAS INTERNAS Y EXTERNAS EN GENERAL (pintura epóxica para metal y concreto) INCLUYE 3 MANOS Y TODO LO NECESARIO PARA SU CORRECTA EJECUCIÓN.</t>
  </si>
  <si>
    <t xml:space="preserve">SUMINISTRO Y APLICACIÓN DE ESMALTE SOBRE LAMINA LINEAL (INCLUYE DISOLVENTE) - ESMALTE SOBRE BARANDAS, MARCOS, PERSINAS METALICAS, Y ESTRUCTURAS METALICAS INTERNAS </t>
  </si>
  <si>
    <t>CUADRILLA DE MANTENIMIENTO DE INSTALACIONES ELÉCTRICAS</t>
  </si>
  <si>
    <t xml:space="preserve">LIMPIEZA PROFUNDA DE BATERIA DE BAÑOS INCLUYE DESINFECCIÓN 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</si>
  <si>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</si>
  <si>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</si>
  <si>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</si>
  <si>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</si>
  <si>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</si>
  <si>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</si>
  <si>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</si>
  <si>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</si>
  <si>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</si>
  <si>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</si>
  <si>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</si>
  <si>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</si>
  <si>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4.6</t>
  </si>
  <si>
    <t>4.7</t>
  </si>
  <si>
    <t>5.1</t>
  </si>
  <si>
    <t>5.2</t>
  </si>
  <si>
    <t>5.6</t>
  </si>
  <si>
    <t>5.7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</si>
  <si>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</si>
  <si>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</si>
  <si>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</si>
  <si>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</si>
  <si>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</si>
  <si>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</si>
  <si>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</si>
  <si>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</si>
  <si>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</si>
  <si>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</si>
  <si>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</si>
  <si>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</si>
  <si>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</si>
  <si>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MANTENIMIENTO Y LIMPIEZA DE REDES DE ALCANTARILLADO COMBINADO INCLUYE ENTRADA Y SALIDA DE PETAR CON EQUIPO DE SUCCIÓN PRESIÓN TIPO VACTOR O EQUIVALENTE</t>
  </si>
  <si>
    <t>7.6</t>
  </si>
  <si>
    <t>7.7</t>
  </si>
  <si>
    <t>CERRAMIENTO POR MEDIO DE POLISOMBRA (TELA VERDE). INCLUYE POSTES DE SOPORTE</t>
  </si>
  <si>
    <t xml:space="preserve">BOLSA DE MONTO AGOTABLE PARA INSUMOS, HERRAMINETAS Y/O EQUIPOS ESPECIALES REQUERIDOS EN MANTENIMIENTO DE REPARACIONES LOCATIVAS Y/O MENORES DE EDIFICACION </t>
  </si>
  <si>
    <t>BOLSA DE MONTO AGOTABLE INSTALACIONES HIDROSANITARIAS</t>
  </si>
  <si>
    <t>BOLSA DE MONTO AGOTABLE REPARACIONES LOCATIVAS MENORES</t>
  </si>
  <si>
    <t>BOLSA DE MONTO AGOTABLE REDES ELECTRICAS Y LUMINARIAS</t>
  </si>
  <si>
    <t>Bolsa de monto agotable para el suministro en la instalación y/o reparación de instalaciones eléctricas y luminarias y atención a eventualidades en lado tierra (Reparaciones correctivas, incluyendo accesorios, repuestos,  cableado, tuberías y los demás acorde a todos los equipos, sistemas de energía y productos que requieran dichos mantenimientos para su reparación y/o sustitución), incluye disposición final.</t>
  </si>
  <si>
    <t>BOLSA DE MONTO AGOTABLE PARA REPUESTOS Y ACCESORIOS REQUERIDOS EN INSTALACIONES Y REDES  HIDRÁULICAS Y/O SANITARIAS.</t>
  </si>
  <si>
    <t>ENCHAPE MURO EN CERÁMICA</t>
  </si>
  <si>
    <t>VALOR TOTAL ACTIVIDADES DE MANTENIMIENTO (INCLUYE IVA)</t>
  </si>
  <si>
    <t>ACTIVIDADES DE MANTENIMIENTO</t>
  </si>
  <si>
    <t>2.11</t>
  </si>
  <si>
    <t>3.6</t>
  </si>
  <si>
    <t>3.7</t>
  </si>
  <si>
    <t>3.8</t>
  </si>
  <si>
    <t>4.4</t>
  </si>
  <si>
    <t>4.5</t>
  </si>
  <si>
    <t>4.8</t>
  </si>
  <si>
    <t>4.9</t>
  </si>
  <si>
    <t>SUMINISTRO E INSTALACIÓN DE CIELORASO  EN ETERBOARD 8MM INCLUYE ESTRUCTURA Y PINTURA A 3 MANOS</t>
  </si>
  <si>
    <t xml:space="preserve">CUADRILLA DE MANTENIMIENTO DE EQUIPOS ELÉCTROMECANICOS </t>
  </si>
  <si>
    <t>PINTURA A TRES MANOS EN MURO CON ACABADO LISO</t>
  </si>
  <si>
    <t>2.13</t>
  </si>
  <si>
    <r>
      <t>[La entidad puede utilizar este formulario de detalle del</t>
    </r>
    <r>
      <rPr>
        <b/>
        <u/>
        <sz val="12"/>
        <rFont val="Arial"/>
        <family val="2"/>
      </rPr>
      <t xml:space="preserve"> presupuesto oficial</t>
    </r>
    <r>
      <rPr>
        <sz val="12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</si>
  <si>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Suministro y aplicación de estuco plástico para </t>
    </r>
    <r>
      <rPr>
        <u/>
        <sz val="12"/>
        <rFont val="Arial"/>
        <family val="2"/>
      </rPr>
      <t>exteriores</t>
    </r>
    <r>
      <rPr>
        <sz val="12"/>
        <rFont val="Arial"/>
        <family val="2"/>
      </rPr>
      <t xml:space="preserve"> en paredes, filos, doble filos, bordes y demás, incluye adecuación  de la superficie, mínimo 3 manos de estuco o las necesarias para el correcto acabado.</t>
    </r>
  </si>
  <si>
    <r>
      <t xml:space="preserve">Suministro y aplicación de estuco acrílico para </t>
    </r>
    <r>
      <rPr>
        <u/>
        <sz val="12"/>
        <rFont val="Arial"/>
        <family val="2"/>
      </rPr>
      <t>interiores</t>
    </r>
    <r>
      <rPr>
        <sz val="12"/>
        <rFont val="Arial"/>
        <family val="2"/>
      </rPr>
      <t>, incluye adecuación  de la superficie en paredes, filos, doble filos, bordes, cielo raso y demás, mínimo 3 manos de estuco o las necesarias  para el correcto acabado</t>
    </r>
  </si>
  <si>
    <r>
      <rPr>
        <b/>
        <sz val="12"/>
        <rFont val="Arial"/>
        <family val="2"/>
      </rPr>
      <t xml:space="preserve">NOTA 1: </t>
    </r>
    <r>
      <rPr>
        <sz val="12"/>
        <rFont val="Arial"/>
        <family val="2"/>
      </rPr>
      <t xml:space="preserve"> Se debe tener en cuenta que el PRECIO UNITARIO incluye el valor de A.I.U. </t>
    </r>
  </si>
  <si>
    <r>
      <rPr>
        <b/>
        <sz val="12"/>
        <rFont val="Arial"/>
        <family val="2"/>
      </rPr>
      <t>NOTA 2</t>
    </r>
    <r>
      <rPr>
        <sz val="12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</si>
  <si>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2"/>
        <rFont val="Arial"/>
        <family val="2"/>
      </rPr>
      <t>NOTA 3:</t>
    </r>
    <r>
      <rPr>
        <sz val="12"/>
        <rFont val="Arial"/>
        <family val="2"/>
      </rPr>
      <t xml:space="preserve"> El A.I.U y su discriminación deben estar en porcentaje (%). </t>
    </r>
  </si>
  <si>
    <t>43300C1156  REALIZAR EL MANTENIMIENTO DEL TERMINAL DEL AEROPUERTO ERNESTO CORTISSOZ DE BARRANQUILLA</t>
  </si>
  <si>
    <t>Formulario 1 - Propuesta económica  - Documento tipo de selección abreviada de menor cuantía - versión 2</t>
  </si>
  <si>
    <t>CCE-EICP-FM-25</t>
  </si>
  <si>
    <t>ANDRES MAURICIO CASTRO MURCIA - R/LEGAL CONSORCIO 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</si>
</sst>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0.0"/>
    <numFmt numFmtId="204" formatCode="_-&quot;$&quot;* #,##0_-;\-&quot;$&quot;* #,##0_-;_-&quot;$&quot;* &quot;-&quot;_-;_-@_-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indexed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2"/>
      <color theme="1"/>
      <name val="Century Gothic"/>
      <family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u/>
      <sz val="12"/>
      <name val="Arial"/>
      <family val="2"/>
    </font>
    <font>
      <u/>
      <sz val="12"/>
      <name val="Arial"/>
      <family val="2"/>
    </font>
    <font>
      <sz val="12"/>
      <name val="Tahoma"/>
      <family val="2"/>
    </font>
    <font>
      <b/>
      <sz val="14"/>
      <name val="Arial"/>
      <family val="2"/>
    </font>
    <font>
      <b/>
      <sz val="9"/>
      <color indexed="81"/>
      <name val="Tahoma"/>
      <charset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05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4" borderId="0" applyNumberFormat="0" applyBorder="0" applyAlignment="0" applyProtection="0"/>
    <xf numFmtId="0" fontId="20" fillId="16" borderId="1" applyNumberFormat="0" applyAlignment="0" applyProtection="0"/>
    <xf numFmtId="0" fontId="21" fillId="17" borderId="2" applyNumberFormat="0" applyAlignment="0" applyProtection="0"/>
    <xf numFmtId="0" fontId="22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24" fillId="7" borderId="1" applyNumberFormat="0" applyAlignment="0" applyProtection="0"/>
    <xf numFmtId="0" fontId="34" fillId="0" borderId="0">
      <alignment vertical="top"/>
    </xf>
    <xf numFmtId="181" fontId="14" fillId="0" borderId="0" applyFont="0" applyFill="0" applyBorder="0" applyAlignment="0" applyProtection="0"/>
    <xf numFmtId="0" fontId="25" fillId="3" borderId="0" applyNumberFormat="0" applyBorder="0" applyAlignment="0" applyProtection="0"/>
    <xf numFmtId="172" fontId="13" fillId="0" borderId="0" applyFont="0" applyFill="0" applyBorder="0" applyAlignment="0" applyProtection="0"/>
    <xf numFmtId="2" fontId="15" fillId="0" borderId="4" applyFont="0" applyBorder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5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5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14" fillId="0" borderId="0"/>
    <xf numFmtId="0" fontId="14" fillId="0" borderId="0"/>
    <xf numFmtId="0" fontId="35" fillId="0" borderId="0"/>
    <xf numFmtId="0" fontId="14" fillId="0" borderId="0"/>
    <xf numFmtId="0" fontId="14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7" fillId="0" borderId="0"/>
    <xf numFmtId="0" fontId="36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23" borderId="5" applyNumberFormat="0" applyFont="0" applyAlignment="0" applyProtection="0"/>
    <xf numFmtId="9" fontId="1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7" fillId="16" borderId="6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23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3" fillId="0" borderId="10" applyNumberFormat="0" applyFill="0" applyAlignment="0" applyProtection="0"/>
    <xf numFmtId="172" fontId="37" fillId="0" borderId="0" applyFont="0" applyFill="0" applyBorder="0" applyAlignment="0" applyProtection="0"/>
    <xf numFmtId="0" fontId="13" fillId="0" borderId="0"/>
    <xf numFmtId="9" fontId="37" fillId="0" borderId="0" applyFont="0" applyFill="0" applyBorder="0" applyAlignment="0" applyProtection="0"/>
    <xf numFmtId="0" fontId="13" fillId="0" borderId="0"/>
    <xf numFmtId="176" fontId="13" fillId="0" borderId="0" applyFont="0" applyFill="0" applyBorder="0" applyAlignment="0" applyProtection="0"/>
    <xf numFmtId="0" fontId="12" fillId="0" borderId="0"/>
    <xf numFmtId="0" fontId="13" fillId="0" borderId="0"/>
    <xf numFmtId="0" fontId="11" fillId="0" borderId="0"/>
    <xf numFmtId="43" fontId="11" fillId="0" borderId="0" applyFont="0" applyFill="0" applyBorder="0" applyAlignment="0" applyProtection="0"/>
    <xf numFmtId="0" fontId="13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4" borderId="0" applyNumberFormat="0" applyBorder="0" applyAlignment="0" applyProtection="0"/>
    <xf numFmtId="0" fontId="20" fillId="16" borderId="1" applyNumberFormat="0" applyAlignment="0" applyProtection="0"/>
    <xf numFmtId="0" fontId="13" fillId="0" borderId="0"/>
    <xf numFmtId="0" fontId="21" fillId="17" borderId="2" applyNumberFormat="0" applyAlignment="0" applyProtection="0"/>
    <xf numFmtId="0" fontId="22" fillId="0" borderId="3" applyNumberFormat="0" applyFill="0" applyAlignment="0" applyProtection="0"/>
    <xf numFmtId="186" fontId="15" fillId="0" borderId="46">
      <alignment horizontal="right"/>
    </xf>
    <xf numFmtId="186" fontId="15" fillId="0" borderId="46">
      <alignment horizontal="right"/>
    </xf>
    <xf numFmtId="2" fontId="15" fillId="0" borderId="0"/>
    <xf numFmtId="2" fontId="15" fillId="0" borderId="0"/>
    <xf numFmtId="2" fontId="15" fillId="0" borderId="0"/>
    <xf numFmtId="187" fontId="15" fillId="0" borderId="0"/>
    <xf numFmtId="187" fontId="15" fillId="0" borderId="0"/>
    <xf numFmtId="187" fontId="15" fillId="0" borderId="0"/>
    <xf numFmtId="188" fontId="16" fillId="0" borderId="0"/>
    <xf numFmtId="188" fontId="16" fillId="0" borderId="0"/>
    <xf numFmtId="188" fontId="16" fillId="0" borderId="0"/>
    <xf numFmtId="186" fontId="15" fillId="0" borderId="46">
      <alignment horizontal="right"/>
    </xf>
    <xf numFmtId="189" fontId="13" fillId="0" borderId="0">
      <protection locked="0"/>
    </xf>
    <xf numFmtId="3" fontId="39" fillId="0" borderId="0" applyFont="0" applyFill="0" applyBorder="0" applyAlignment="0" applyProtection="0"/>
    <xf numFmtId="190" fontId="13" fillId="0" borderId="0">
      <protection locked="0"/>
    </xf>
    <xf numFmtId="191" fontId="39" fillId="0" borderId="0" applyFont="0" applyFill="0" applyBorder="0" applyAlignment="0" applyProtection="0"/>
    <xf numFmtId="192" fontId="13" fillId="0" borderId="0">
      <protection locked="0"/>
    </xf>
    <xf numFmtId="0" fontId="23" fillId="0" borderId="0" applyNumberFormat="0" applyFill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24" fillId="7" borderId="1" applyNumberFormat="0" applyAlignment="0" applyProtection="0"/>
    <xf numFmtId="193" fontId="40" fillId="0" borderId="0">
      <protection locked="0"/>
    </xf>
    <xf numFmtId="193" fontId="40" fillId="0" borderId="0">
      <protection locked="0"/>
    </xf>
    <xf numFmtId="193" fontId="40" fillId="0" borderId="0">
      <protection locked="0"/>
    </xf>
    <xf numFmtId="193" fontId="40" fillId="0" borderId="0">
      <protection locked="0"/>
    </xf>
    <xf numFmtId="193" fontId="40" fillId="0" borderId="0">
      <protection locked="0"/>
    </xf>
    <xf numFmtId="193" fontId="40" fillId="0" borderId="0">
      <protection locked="0"/>
    </xf>
    <xf numFmtId="193" fontId="40" fillId="0" borderId="0">
      <protection locked="0"/>
    </xf>
    <xf numFmtId="194" fontId="13" fillId="0" borderId="0">
      <protection locked="0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95" fontId="13" fillId="0" borderId="0">
      <protection locked="0"/>
    </xf>
    <xf numFmtId="195" fontId="13" fillId="0" borderId="0">
      <protection locked="0"/>
    </xf>
    <xf numFmtId="0" fontId="25" fillId="3" borderId="0" applyNumberFormat="0" applyBorder="0" applyAlignment="0" applyProtection="0"/>
    <xf numFmtId="196" fontId="15" fillId="0" borderId="0">
      <alignment horizontal="right"/>
    </xf>
    <xf numFmtId="196" fontId="15" fillId="0" borderId="0">
      <alignment horizontal="right"/>
    </xf>
    <xf numFmtId="196" fontId="15" fillId="0" borderId="0">
      <alignment horizontal="right"/>
    </xf>
    <xf numFmtId="197" fontId="15" fillId="0" borderId="0" applyFont="0" applyFill="0" applyBorder="0" applyAlignment="0">
      <alignment horizontal="center"/>
    </xf>
    <xf numFmtId="197" fontId="15" fillId="0" borderId="0" applyFont="0" applyFill="0" applyBorder="0" applyAlignment="0">
      <alignment horizontal="center"/>
    </xf>
    <xf numFmtId="2" fontId="15" fillId="0" borderId="4" applyFont="0" applyBorder="0"/>
    <xf numFmtId="165" fontId="17" fillId="0" borderId="0" applyFont="0" applyFill="0" applyBorder="0" applyAlignment="0" applyProtection="0"/>
    <xf numFmtId="172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198" fontId="15" fillId="0" borderId="0">
      <alignment horizontal="right"/>
    </xf>
    <xf numFmtId="198" fontId="15" fillId="0" borderId="0">
      <alignment horizontal="right"/>
    </xf>
    <xf numFmtId="198" fontId="15" fillId="0" borderId="0">
      <alignment horizontal="right"/>
    </xf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7" fillId="0" borderId="0" applyFont="0" applyFill="0" applyBorder="0" applyAlignment="0" applyProtection="0"/>
    <xf numFmtId="191" fontId="44" fillId="0" borderId="0" applyFont="0" applyFill="0" applyBorder="0" applyAlignment="0" applyProtection="0"/>
    <xf numFmtId="0" fontId="26" fillId="22" borderId="0" applyNumberFormat="0" applyBorder="0" applyAlignment="0" applyProtection="0"/>
    <xf numFmtId="200" fontId="15" fillId="0" borderId="0" applyFont="0" applyFill="0" applyBorder="0" applyAlignment="0">
      <alignment horizontal="center"/>
    </xf>
    <xf numFmtId="200" fontId="15" fillId="0" borderId="0" applyFont="0" applyFill="0" applyBorder="0" applyAlignment="0">
      <alignment horizontal="center"/>
    </xf>
    <xf numFmtId="0" fontId="13" fillId="0" borderId="0"/>
    <xf numFmtId="0" fontId="13" fillId="0" borderId="0"/>
    <xf numFmtId="0" fontId="43" fillId="0" borderId="0"/>
    <xf numFmtId="0" fontId="10" fillId="0" borderId="0"/>
    <xf numFmtId="0" fontId="4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13" fillId="23" borderId="5" applyNumberFormat="0" applyFont="0" applyAlignment="0" applyProtection="0"/>
    <xf numFmtId="201" fontId="13" fillId="0" borderId="0">
      <protection locked="0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46" fillId="0" borderId="0">
      <alignment vertical="top"/>
    </xf>
    <xf numFmtId="0" fontId="27" fillId="16" borderId="6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23" fillId="0" borderId="9" applyNumberFormat="0" applyFill="0" applyAlignment="0" applyProtection="0"/>
    <xf numFmtId="0" fontId="30" fillId="0" borderId="0" applyNumberFormat="0" applyFill="0" applyBorder="0" applyAlignment="0" applyProtection="0"/>
    <xf numFmtId="195" fontId="13" fillId="0" borderId="51">
      <protection locked="0"/>
    </xf>
    <xf numFmtId="44" fontId="47" fillId="0" borderId="0" applyFont="0" applyFill="0" applyBorder="0" applyAlignment="0" applyProtection="0"/>
    <xf numFmtId="164" fontId="9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51" fillId="0" borderId="0"/>
    <xf numFmtId="0" fontId="52" fillId="0" borderId="0" applyNumberFormat="0" applyFill="0" applyBorder="0" applyAlignment="0" applyProtection="0"/>
    <xf numFmtId="43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0" fontId="8" fillId="0" borderId="0"/>
    <xf numFmtId="9" fontId="51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7" fillId="0" borderId="0"/>
    <xf numFmtId="42" fontId="51" fillId="0" borderId="0" applyFont="0" applyFill="0" applyBorder="0" applyAlignment="0" applyProtection="0"/>
    <xf numFmtId="0" fontId="6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20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3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20" fillId="16" borderId="71" applyNumberFormat="0" applyAlignment="0" applyProtection="0"/>
    <xf numFmtId="0" fontId="24" fillId="7" borderId="71" applyNumberFormat="0" applyAlignment="0" applyProtection="0"/>
    <xf numFmtId="18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23" borderId="72" applyNumberFormat="0" applyFont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7" fillId="16" borderId="73" applyNumberFormat="0" applyAlignment="0" applyProtection="0"/>
    <xf numFmtId="0" fontId="1" fillId="0" borderId="0"/>
    <xf numFmtId="44" fontId="13" fillId="0" borderId="0" applyFont="0" applyFill="0" applyBorder="0" applyAlignment="0" applyProtection="0"/>
    <xf numFmtId="0" fontId="33" fillId="0" borderId="74" applyNumberFormat="0" applyFill="0" applyAlignment="0" applyProtection="0"/>
    <xf numFmtId="0" fontId="33" fillId="0" borderId="74" applyNumberFormat="0" applyFill="0" applyAlignment="0" applyProtection="0"/>
    <xf numFmtId="172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0" fillId="16" borderId="71" applyNumberFormat="0" applyAlignment="0" applyProtection="0"/>
    <xf numFmtId="0" fontId="24" fillId="7" borderId="71" applyNumberFormat="0" applyAlignment="0" applyProtection="0"/>
    <xf numFmtId="43" fontId="1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1" fillId="0" borderId="0"/>
    <xf numFmtId="0" fontId="13" fillId="23" borderId="72" applyNumberFormat="0" applyFont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27" fillId="16" borderId="73" applyNumberFormat="0" applyAlignment="0" applyProtection="0"/>
    <xf numFmtId="44" fontId="13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2" fontId="1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</cellStyleXfs>
  <cellXfs count="214">
    <xf numFmtId="0" fontId="0" fillId="0" borderId="0" xfId="0"/>
    <xf numFmtId="0" fontId="38" fillId="0" borderId="0" xfId="89" applyFont="1"/>
    <xf numFmtId="0" fontId="38" fillId="0" borderId="0" xfId="89" applyFont="1" applyAlignment="1">
      <alignment horizontal="center"/>
    </xf>
    <xf numFmtId="0" fontId="38" fillId="0" borderId="35" xfId="89" applyFont="1" applyBorder="1"/>
    <xf numFmtId="0" fontId="38" fillId="0" borderId="36" xfId="89" applyFont="1" applyBorder="1"/>
    <xf numFmtId="0" fontId="38" fillId="0" borderId="36" xfId="89" applyFont="1" applyBorder="1" applyAlignment="1">
      <alignment horizontal="center"/>
    </xf>
    <xf numFmtId="0" fontId="38" fillId="0" borderId="37" xfId="89" applyFont="1" applyBorder="1"/>
    <xf numFmtId="0" fontId="38" fillId="0" borderId="33" xfId="89" applyFont="1" applyBorder="1"/>
    <xf numFmtId="0" fontId="38" fillId="0" borderId="34" xfId="89" applyFont="1" applyBorder="1"/>
    <xf numFmtId="0" fontId="48" fillId="0" borderId="0" xfId="89" applyFont="1"/>
    <xf numFmtId="0" fontId="48" fillId="0" borderId="0" xfId="89" applyFont="1" applyAlignment="1">
      <alignment horizontal="center"/>
    </xf>
    <xf numFmtId="0" fontId="48" fillId="0" borderId="33" xfId="89" applyFont="1" applyBorder="1"/>
    <xf numFmtId="0" fontId="48" fillId="0" borderId="34" xfId="89" applyFont="1" applyBorder="1"/>
    <xf numFmtId="0" fontId="48" fillId="25" borderId="0" xfId="89" applyFont="1" applyFill="1"/>
    <xf numFmtId="0" fontId="48" fillId="25" borderId="60" xfId="89" applyFont="1" applyFill="1" applyBorder="1"/>
    <xf numFmtId="0" fontId="48" fillId="25" borderId="34" xfId="89" applyFont="1" applyFill="1" applyBorder="1"/>
    <xf numFmtId="0" fontId="48" fillId="0" borderId="60" xfId="89" applyFont="1" applyBorder="1"/>
    <xf numFmtId="0" fontId="48" fillId="0" borderId="0" xfId="90" applyFont="1"/>
    <xf numFmtId="0" fontId="48" fillId="0" borderId="33" xfId="90" applyFont="1" applyBorder="1"/>
    <xf numFmtId="0" fontId="48" fillId="0" borderId="34" xfId="90" applyFont="1" applyBorder="1"/>
    <xf numFmtId="180" fontId="48" fillId="0" borderId="34" xfId="90" applyNumberFormat="1" applyFont="1" applyBorder="1"/>
    <xf numFmtId="182" fontId="48" fillId="0" borderId="34" xfId="90" applyNumberFormat="1" applyFont="1" applyBorder="1"/>
    <xf numFmtId="0" fontId="48" fillId="0" borderId="31" xfId="90" applyFont="1" applyBorder="1"/>
    <xf numFmtId="0" fontId="48" fillId="0" borderId="32" xfId="89" applyFont="1" applyBorder="1"/>
    <xf numFmtId="0" fontId="48" fillId="0" borderId="32" xfId="89" applyFont="1" applyBorder="1" applyAlignment="1">
      <alignment horizontal="center"/>
    </xf>
    <xf numFmtId="0" fontId="38" fillId="0" borderId="0" xfId="89" applyFont="1" applyAlignment="1">
      <alignment wrapText="1"/>
    </xf>
    <xf numFmtId="0" fontId="38" fillId="0" borderId="36" xfId="89" applyFont="1" applyBorder="1" applyAlignment="1">
      <alignment wrapText="1"/>
    </xf>
    <xf numFmtId="0" fontId="48" fillId="0" borderId="0" xfId="89" applyFont="1" applyAlignment="1">
      <alignment wrapText="1"/>
    </xf>
    <xf numFmtId="183" fontId="48" fillId="0" borderId="32" xfId="34" applyNumberFormat="1" applyFont="1" applyFill="1" applyBorder="1" applyAlignment="1">
      <alignment wrapText="1"/>
    </xf>
    <xf numFmtId="0" fontId="38" fillId="0" borderId="0" xfId="89" applyFont="1" applyAlignment="1">
      <alignment horizontal="center" vertical="center"/>
    </xf>
    <xf numFmtId="0" fontId="38" fillId="0" borderId="36" xfId="89" applyFont="1" applyBorder="1" applyAlignment="1">
      <alignment horizontal="center" vertical="center"/>
    </xf>
    <xf numFmtId="0" fontId="48" fillId="0" borderId="32" xfId="89" applyFont="1" applyBorder="1" applyAlignment="1">
      <alignment horizontal="center" vertical="center"/>
    </xf>
    <xf numFmtId="0" fontId="48" fillId="0" borderId="0" xfId="89" applyFont="1" applyAlignment="1">
      <alignment horizontal="center" vertical="center"/>
    </xf>
    <xf numFmtId="0" fontId="48" fillId="0" borderId="20" xfId="134" applyFont="1" applyBorder="1" applyAlignment="1">
      <alignment horizontal="center" vertical="center"/>
    </xf>
    <xf numFmtId="4" fontId="48" fillId="0" borderId="20" xfId="256" applyNumberFormat="1" applyFont="1" applyFill="1" applyBorder="1" applyAlignment="1">
      <alignment horizontal="center" vertical="center" wrapText="1"/>
    </xf>
    <xf numFmtId="44" fontId="48" fillId="0" borderId="20" xfId="268" applyFont="1" applyFill="1" applyBorder="1" applyAlignment="1">
      <alignment horizontal="center" vertical="center" wrapText="1"/>
    </xf>
    <xf numFmtId="44" fontId="48" fillId="0" borderId="44" xfId="268" applyFont="1" applyFill="1" applyBorder="1" applyAlignment="1">
      <alignment horizontal="left" vertical="center"/>
    </xf>
    <xf numFmtId="0" fontId="56" fillId="24" borderId="26" xfId="134" applyFont="1" applyFill="1" applyBorder="1" applyAlignment="1">
      <alignment horizontal="center" vertical="center"/>
    </xf>
    <xf numFmtId="185" fontId="56" fillId="24" borderId="15" xfId="134" applyNumberFormat="1" applyFont="1" applyFill="1" applyBorder="1" applyAlignment="1">
      <alignment vertical="center"/>
    </xf>
    <xf numFmtId="0" fontId="57" fillId="0" borderId="61" xfId="286" applyFont="1" applyBorder="1" applyAlignment="1">
      <alignment wrapText="1"/>
    </xf>
    <xf numFmtId="8" fontId="38" fillId="0" borderId="0" xfId="89" applyNumberFormat="1" applyFont="1"/>
    <xf numFmtId="0" fontId="58" fillId="0" borderId="59" xfId="0" applyFont="1" applyBorder="1" applyAlignment="1">
      <alignment horizontal="center" vertical="center"/>
    </xf>
    <xf numFmtId="0" fontId="59" fillId="0" borderId="59" xfId="0" applyFont="1" applyBorder="1" applyAlignment="1">
      <alignment horizontal="center" vertical="center"/>
    </xf>
    <xf numFmtId="8" fontId="48" fillId="0" borderId="0" xfId="89" applyNumberFormat="1" applyFont="1"/>
    <xf numFmtId="8" fontId="48" fillId="25" borderId="0" xfId="89" applyNumberFormat="1" applyFont="1" applyFill="1"/>
    <xf numFmtId="0" fontId="56" fillId="0" borderId="17" xfId="126" applyFont="1" applyBorder="1" applyAlignment="1">
      <alignment horizontal="center" vertical="center" wrapText="1"/>
    </xf>
    <xf numFmtId="0" fontId="56" fillId="24" borderId="54" xfId="73" applyFont="1" applyFill="1" applyBorder="1" applyAlignment="1">
      <alignment horizontal="center" vertical="center"/>
    </xf>
    <xf numFmtId="0" fontId="56" fillId="24" borderId="53" xfId="73" applyFont="1" applyFill="1" applyBorder="1" applyAlignment="1">
      <alignment horizontal="left" vertical="center"/>
    </xf>
    <xf numFmtId="0" fontId="56" fillId="24" borderId="53" xfId="73" applyFont="1" applyFill="1" applyBorder="1" applyAlignment="1">
      <alignment horizontal="center" vertical="center"/>
    </xf>
    <xf numFmtId="0" fontId="56" fillId="24" borderId="52" xfId="73" applyFont="1" applyFill="1" applyBorder="1" applyAlignment="1">
      <alignment vertical="center"/>
    </xf>
    <xf numFmtId="17" fontId="38" fillId="0" borderId="0" xfId="89" applyNumberFormat="1" applyFont="1"/>
    <xf numFmtId="0" fontId="48" fillId="0" borderId="0" xfId="89" applyFont="1" applyAlignment="1">
      <alignment horizontal="left"/>
    </xf>
    <xf numFmtId="0" fontId="48" fillId="0" borderId="33" xfId="89" applyFont="1" applyBorder="1" applyAlignment="1">
      <alignment horizontal="left"/>
    </xf>
    <xf numFmtId="0" fontId="48" fillId="0" borderId="68" xfId="73" applyFont="1" applyBorder="1" applyAlignment="1">
      <alignment horizontal="center" vertical="center"/>
    </xf>
    <xf numFmtId="0" fontId="48" fillId="0" borderId="68" xfId="73" applyFont="1" applyBorder="1" applyAlignment="1">
      <alignment horizontal="left" vertical="center" wrapText="1"/>
    </xf>
    <xf numFmtId="44" fontId="48" fillId="0" borderId="68" xfId="254" applyFont="1" applyFill="1" applyBorder="1" applyAlignment="1">
      <alignment horizontal="center" vertical="center"/>
    </xf>
    <xf numFmtId="44" fontId="48" fillId="0" borderId="68" xfId="254" applyFont="1" applyFill="1" applyBorder="1" applyAlignment="1">
      <alignment horizontal="left" vertical="center"/>
    </xf>
    <xf numFmtId="0" fontId="48" fillId="0" borderId="34" xfId="89" applyFont="1" applyBorder="1" applyAlignment="1">
      <alignment horizontal="left"/>
    </xf>
    <xf numFmtId="8" fontId="48" fillId="0" borderId="0" xfId="89" applyNumberFormat="1" applyFont="1" applyAlignment="1">
      <alignment horizontal="left"/>
    </xf>
    <xf numFmtId="0" fontId="48" fillId="0" borderId="13" xfId="73" applyFont="1" applyBorder="1" applyAlignment="1">
      <alignment horizontal="center" vertical="center"/>
    </xf>
    <xf numFmtId="0" fontId="48" fillId="0" borderId="14" xfId="74" applyFont="1" applyBorder="1" applyAlignment="1">
      <alignment horizontal="center" vertical="center"/>
    </xf>
    <xf numFmtId="0" fontId="48" fillId="0" borderId="14" xfId="74" applyFont="1" applyBorder="1" applyAlignment="1">
      <alignment horizontal="left" vertical="center" wrapText="1"/>
    </xf>
    <xf numFmtId="4" fontId="48" fillId="0" borderId="20" xfId="39" applyNumberFormat="1" applyFont="1" applyBorder="1" applyAlignment="1">
      <alignment horizontal="center" vertical="center" wrapText="1"/>
    </xf>
    <xf numFmtId="167" fontId="48" fillId="0" borderId="19" xfId="62" applyNumberFormat="1" applyFont="1" applyBorder="1" applyAlignment="1">
      <alignment horizontal="center" vertical="center" wrapText="1"/>
    </xf>
    <xf numFmtId="175" fontId="56" fillId="0" borderId="38" xfId="39" applyNumberFormat="1" applyFont="1" applyBorder="1" applyAlignment="1">
      <alignment horizontal="right" vertical="center"/>
    </xf>
    <xf numFmtId="0" fontId="56" fillId="24" borderId="39" xfId="73" applyFont="1" applyFill="1" applyBorder="1" applyAlignment="1">
      <alignment horizontal="center" vertical="center"/>
    </xf>
    <xf numFmtId="0" fontId="48" fillId="0" borderId="49" xfId="73" applyFont="1" applyBorder="1" applyAlignment="1">
      <alignment horizontal="center" vertical="center"/>
    </xf>
    <xf numFmtId="0" fontId="48" fillId="0" borderId="61" xfId="73" applyFont="1" applyBorder="1" applyAlignment="1">
      <alignment horizontal="center" vertical="center"/>
    </xf>
    <xf numFmtId="0" fontId="48" fillId="0" borderId="61" xfId="73" applyFont="1" applyBorder="1" applyAlignment="1">
      <alignment horizontal="left" vertical="center" wrapText="1"/>
    </xf>
    <xf numFmtId="4" fontId="48" fillId="0" borderId="61" xfId="39" applyNumberFormat="1" applyFont="1" applyFill="1" applyBorder="1" applyAlignment="1">
      <alignment horizontal="center" vertical="center" wrapText="1"/>
    </xf>
    <xf numFmtId="44" fontId="48" fillId="0" borderId="61" xfId="254" applyFont="1" applyFill="1" applyBorder="1" applyAlignment="1">
      <alignment horizontal="center" vertical="center"/>
    </xf>
    <xf numFmtId="44" fontId="48" fillId="0" borderId="25" xfId="254" applyFont="1" applyFill="1" applyBorder="1" applyAlignment="1">
      <alignment horizontal="left" vertical="center"/>
    </xf>
    <xf numFmtId="0" fontId="48" fillId="0" borderId="61" xfId="126" applyFont="1" applyBorder="1" applyAlignment="1">
      <alignment horizontal="left" vertical="center" wrapText="1"/>
    </xf>
    <xf numFmtId="0" fontId="48" fillId="0" borderId="61" xfId="126" applyFont="1" applyBorder="1" applyAlignment="1">
      <alignment horizontal="center" vertical="center"/>
    </xf>
    <xf numFmtId="3" fontId="48" fillId="0" borderId="61" xfId="256" applyNumberFormat="1" applyFont="1" applyFill="1" applyBorder="1" applyAlignment="1">
      <alignment horizontal="center" vertical="center" wrapText="1"/>
    </xf>
    <xf numFmtId="0" fontId="48" fillId="0" borderId="48" xfId="73" applyFont="1" applyBorder="1" applyAlignment="1">
      <alignment horizontal="center" vertical="center"/>
    </xf>
    <xf numFmtId="0" fontId="48" fillId="0" borderId="0" xfId="73" applyFont="1" applyAlignment="1">
      <alignment horizontal="center" vertical="center"/>
    </xf>
    <xf numFmtId="0" fontId="48" fillId="0" borderId="0" xfId="73" applyFont="1" applyAlignment="1">
      <alignment horizontal="left" vertical="center" wrapText="1"/>
    </xf>
    <xf numFmtId="4" fontId="48" fillId="0" borderId="61" xfId="39" applyNumberFormat="1" applyFont="1" applyBorder="1" applyAlignment="1">
      <alignment horizontal="center" vertical="center" wrapText="1"/>
    </xf>
    <xf numFmtId="167" fontId="48" fillId="0" borderId="43" xfId="62" applyNumberFormat="1" applyFont="1" applyBorder="1" applyAlignment="1">
      <alignment horizontal="center" vertical="center" wrapText="1"/>
    </xf>
    <xf numFmtId="175" fontId="56" fillId="0" borderId="47" xfId="39" applyNumberFormat="1" applyFont="1" applyBorder="1" applyAlignment="1">
      <alignment horizontal="right" vertical="center"/>
    </xf>
    <xf numFmtId="0" fontId="48" fillId="0" borderId="61" xfId="73" applyFont="1" applyBorder="1" applyAlignment="1">
      <alignment vertical="center" wrapText="1"/>
    </xf>
    <xf numFmtId="44" fontId="48" fillId="0" borderId="61" xfId="254" applyFont="1" applyFill="1" applyBorder="1" applyAlignment="1">
      <alignment horizontal="center" vertical="center" wrapText="1"/>
    </xf>
    <xf numFmtId="2" fontId="48" fillId="0" borderId="14" xfId="73" applyNumberFormat="1" applyFont="1" applyBorder="1" applyAlignment="1">
      <alignment horizontal="center" vertical="center"/>
    </xf>
    <xf numFmtId="0" fontId="48" fillId="0" borderId="14" xfId="73" applyFont="1" applyBorder="1" applyAlignment="1">
      <alignment horizontal="left" vertical="center" wrapText="1"/>
    </xf>
    <xf numFmtId="0" fontId="48" fillId="0" borderId="14" xfId="73" applyFont="1" applyBorder="1" applyAlignment="1">
      <alignment horizontal="center" vertical="center"/>
    </xf>
    <xf numFmtId="2" fontId="48" fillId="0" borderId="61" xfId="73" applyNumberFormat="1" applyFont="1" applyBorder="1" applyAlignment="1">
      <alignment horizontal="center" vertical="center"/>
    </xf>
    <xf numFmtId="0" fontId="48" fillId="0" borderId="20" xfId="126" applyFont="1" applyBorder="1" applyAlignment="1">
      <alignment horizontal="left" vertical="center" wrapText="1"/>
    </xf>
    <xf numFmtId="0" fontId="48" fillId="0" borderId="20" xfId="126" applyFont="1" applyBorder="1" applyAlignment="1">
      <alignment horizontal="center" vertical="center"/>
    </xf>
    <xf numFmtId="3" fontId="48" fillId="0" borderId="20" xfId="256" applyNumberFormat="1" applyFont="1" applyFill="1" applyBorder="1" applyAlignment="1">
      <alignment horizontal="center" vertical="center" wrapText="1"/>
    </xf>
    <xf numFmtId="0" fontId="48" fillId="0" borderId="61" xfId="134" applyFont="1" applyBorder="1" applyAlignment="1">
      <alignment horizontal="left" vertical="center" wrapText="1"/>
    </xf>
    <xf numFmtId="44" fontId="48" fillId="0" borderId="61" xfId="0" applyNumberFormat="1" applyFont="1" applyBorder="1" applyAlignment="1">
      <alignment horizontal="center" vertical="center"/>
    </xf>
    <xf numFmtId="202" fontId="48" fillId="0" borderId="61" xfId="73" applyNumberFormat="1" applyFont="1" applyBorder="1" applyAlignment="1">
      <alignment horizontal="center" vertical="center"/>
    </xf>
    <xf numFmtId="0" fontId="48" fillId="0" borderId="28" xfId="134" applyFont="1" applyBorder="1" applyAlignment="1">
      <alignment horizontal="center" vertical="center"/>
    </xf>
    <xf numFmtId="0" fontId="48" fillId="0" borderId="61" xfId="134" applyFont="1" applyBorder="1" applyAlignment="1">
      <alignment horizontal="center" vertical="center"/>
    </xf>
    <xf numFmtId="0" fontId="48" fillId="0" borderId="61" xfId="134" applyFont="1" applyBorder="1" applyAlignment="1">
      <alignment vertical="center" wrapText="1"/>
    </xf>
    <xf numFmtId="44" fontId="48" fillId="0" borderId="61" xfId="268" applyFont="1" applyFill="1" applyBorder="1" applyAlignment="1">
      <alignment horizontal="center" vertical="center"/>
    </xf>
    <xf numFmtId="44" fontId="48" fillId="0" borderId="25" xfId="268" applyFont="1" applyFill="1" applyBorder="1" applyAlignment="1">
      <alignment horizontal="left" vertical="center"/>
    </xf>
    <xf numFmtId="0" fontId="56" fillId="0" borderId="0" xfId="89" applyFont="1"/>
    <xf numFmtId="0" fontId="56" fillId="24" borderId="54" xfId="134" applyFont="1" applyFill="1" applyBorder="1" applyAlignment="1">
      <alignment horizontal="center" vertical="center"/>
    </xf>
    <xf numFmtId="0" fontId="48" fillId="0" borderId="64" xfId="134" applyFont="1" applyBorder="1" applyAlignment="1">
      <alignment horizontal="center" vertical="center"/>
    </xf>
    <xf numFmtId="2" fontId="48" fillId="0" borderId="62" xfId="134" applyNumberFormat="1" applyFont="1" applyBorder="1" applyAlignment="1">
      <alignment horizontal="center" vertical="center"/>
    </xf>
    <xf numFmtId="0" fontId="48" fillId="0" borderId="62" xfId="134" applyFont="1" applyBorder="1" applyAlignment="1">
      <alignment horizontal="left" vertical="center" wrapText="1"/>
    </xf>
    <xf numFmtId="0" fontId="48" fillId="0" borderId="63" xfId="134" applyFont="1" applyBorder="1" applyAlignment="1">
      <alignment horizontal="center" vertical="center"/>
    </xf>
    <xf numFmtId="4" fontId="48" fillId="0" borderId="17" xfId="256" applyNumberFormat="1" applyFont="1" applyBorder="1" applyAlignment="1">
      <alignment horizontal="center" vertical="center" wrapText="1"/>
    </xf>
    <xf numFmtId="167" fontId="48" fillId="0" borderId="23" xfId="62" applyNumberFormat="1" applyFont="1" applyBorder="1" applyAlignment="1">
      <alignment horizontal="center" vertical="center" wrapText="1"/>
    </xf>
    <xf numFmtId="175" fontId="56" fillId="0" borderId="40" xfId="256" applyNumberFormat="1" applyFont="1" applyBorder="1" applyAlignment="1">
      <alignment horizontal="right" vertical="center"/>
    </xf>
    <xf numFmtId="0" fontId="48" fillId="0" borderId="0" xfId="134" applyFont="1" applyAlignment="1">
      <alignment horizontal="center" vertical="center"/>
    </xf>
    <xf numFmtId="0" fontId="48" fillId="0" borderId="0" xfId="126" applyFont="1" applyAlignment="1">
      <alignment horizontal="left" vertical="center" wrapText="1"/>
    </xf>
    <xf numFmtId="0" fontId="48" fillId="0" borderId="0" xfId="126" applyFont="1" applyAlignment="1">
      <alignment horizontal="center" vertical="center"/>
    </xf>
    <xf numFmtId="3" fontId="48" fillId="0" borderId="0" xfId="256" applyNumberFormat="1" applyFont="1" applyFill="1" applyBorder="1" applyAlignment="1">
      <alignment horizontal="center" vertical="center" wrapText="1"/>
    </xf>
    <xf numFmtId="44" fontId="48" fillId="0" borderId="0" xfId="268" applyFont="1" applyFill="1" applyBorder="1" applyAlignment="1">
      <alignment horizontal="center" vertical="center"/>
    </xf>
    <xf numFmtId="44" fontId="48" fillId="0" borderId="12" xfId="268" applyFont="1" applyFill="1" applyBorder="1" applyAlignment="1">
      <alignment horizontal="left" vertical="center"/>
    </xf>
    <xf numFmtId="8" fontId="48" fillId="0" borderId="0" xfId="90" applyNumberFormat="1" applyFont="1"/>
    <xf numFmtId="0" fontId="56" fillId="0" borderId="0" xfId="134" applyFont="1" applyAlignment="1">
      <alignment horizontal="center" vertical="center"/>
    </xf>
    <xf numFmtId="179" fontId="56" fillId="24" borderId="55" xfId="129" applyNumberFormat="1" applyFont="1" applyFill="1" applyBorder="1" applyAlignment="1">
      <alignment vertical="center"/>
    </xf>
    <xf numFmtId="179" fontId="48" fillId="0" borderId="0" xfId="90" applyNumberFormat="1" applyFont="1"/>
    <xf numFmtId="0" fontId="56" fillId="0" borderId="0" xfId="134" applyFont="1" applyAlignment="1">
      <alignment horizontal="right" vertical="center" wrapText="1"/>
    </xf>
    <xf numFmtId="185" fontId="56" fillId="0" borderId="0" xfId="134" applyNumberFormat="1" applyFont="1" applyAlignment="1">
      <alignment vertical="center"/>
    </xf>
    <xf numFmtId="0" fontId="56" fillId="24" borderId="69" xfId="134" applyFont="1" applyFill="1" applyBorder="1" applyAlignment="1">
      <alignment horizontal="center" vertical="center"/>
    </xf>
    <xf numFmtId="0" fontId="48" fillId="0" borderId="49" xfId="134" applyFont="1" applyBorder="1" applyAlignment="1">
      <alignment horizontal="center" vertical="center"/>
    </xf>
    <xf numFmtId="0" fontId="62" fillId="0" borderId="20" xfId="0" applyFont="1" applyBorder="1" applyAlignment="1" applyProtection="1">
      <alignment horizontal="justify" vertical="center" wrapText="1"/>
      <protection locked="0"/>
    </xf>
    <xf numFmtId="0" fontId="56" fillId="24" borderId="22" xfId="134" applyFont="1" applyFill="1" applyBorder="1" applyAlignment="1">
      <alignment horizontal="center" vertical="center"/>
    </xf>
    <xf numFmtId="0" fontId="56" fillId="24" borderId="23" xfId="134" applyFont="1" applyFill="1" applyBorder="1" applyAlignment="1">
      <alignment horizontal="center" vertical="center"/>
    </xf>
    <xf numFmtId="185" fontId="48" fillId="0" borderId="0" xfId="90" applyNumberFormat="1" applyFont="1"/>
    <xf numFmtId="44" fontId="48" fillId="0" borderId="0" xfId="254" applyFont="1"/>
    <xf numFmtId="44" fontId="48" fillId="0" borderId="0" xfId="254" applyFont="1" applyFill="1"/>
    <xf numFmtId="0" fontId="48" fillId="0" borderId="0" xfId="128" applyFont="1" applyAlignment="1">
      <alignment horizontal="center"/>
    </xf>
    <xf numFmtId="0" fontId="48" fillId="0" borderId="0" xfId="128" applyFont="1" applyAlignment="1">
      <alignment wrapText="1"/>
    </xf>
    <xf numFmtId="2" fontId="48" fillId="0" borderId="0" xfId="128" applyNumberFormat="1" applyFont="1" applyAlignment="1">
      <alignment horizontal="center"/>
    </xf>
    <xf numFmtId="179" fontId="48" fillId="0" borderId="0" xfId="129" applyNumberFormat="1" applyFont="1" applyAlignment="1">
      <alignment horizontal="center" vertical="center"/>
    </xf>
    <xf numFmtId="39" fontId="56" fillId="0" borderId="0" xfId="129" applyNumberFormat="1" applyFont="1" applyAlignment="1">
      <alignment vertical="center"/>
    </xf>
    <xf numFmtId="0" fontId="56" fillId="0" borderId="29" xfId="227" applyFont="1" applyBorder="1" applyAlignment="1">
      <alignment horizontal="center" vertical="center"/>
    </xf>
    <xf numFmtId="184" fontId="56" fillId="28" borderId="44" xfId="60" applyNumberFormat="1" applyFont="1" applyFill="1" applyBorder="1" applyAlignment="1">
      <alignment horizontal="center" vertical="center"/>
    </xf>
    <xf numFmtId="184" fontId="56" fillId="28" borderId="61" xfId="60" applyNumberFormat="1" applyFont="1" applyFill="1" applyBorder="1" applyAlignment="1">
      <alignment horizontal="center" vertical="center"/>
    </xf>
    <xf numFmtId="9" fontId="48" fillId="28" borderId="25" xfId="95" applyFont="1" applyFill="1" applyBorder="1" applyAlignment="1">
      <alignment horizontal="center" vertical="center"/>
    </xf>
    <xf numFmtId="0" fontId="48" fillId="0" borderId="65" xfId="0" applyFont="1" applyBorder="1" applyAlignment="1">
      <alignment horizontal="center" vertical="center" wrapText="1"/>
    </xf>
    <xf numFmtId="0" fontId="48" fillId="0" borderId="66" xfId="0" applyFont="1" applyBorder="1" applyAlignment="1">
      <alignment horizontal="center" vertical="center" wrapText="1"/>
    </xf>
    <xf numFmtId="0" fontId="48" fillId="0" borderId="67" xfId="0" applyFont="1" applyBorder="1" applyAlignment="1">
      <alignment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0" borderId="43" xfId="0" applyFont="1" applyBorder="1" applyAlignment="1">
      <alignment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19" xfId="0" applyFont="1" applyBorder="1" applyAlignment="1">
      <alignment vertical="center" wrapText="1"/>
    </xf>
    <xf numFmtId="185" fontId="63" fillId="24" borderId="42" xfId="134" applyNumberFormat="1" applyFont="1" applyFill="1" applyBorder="1" applyAlignment="1">
      <alignment vertical="center"/>
    </xf>
    <xf numFmtId="0" fontId="48" fillId="25" borderId="61" xfId="73" applyFont="1" applyFill="1" applyBorder="1" applyAlignment="1">
      <alignment horizontal="center" vertical="center"/>
    </xf>
    <xf numFmtId="0" fontId="48" fillId="25" borderId="61" xfId="134" applyFont="1" applyFill="1" applyBorder="1" applyAlignment="1">
      <alignment horizontal="center" vertical="center"/>
    </xf>
    <xf numFmtId="17" fontId="38" fillId="25" borderId="0" xfId="89" applyNumberFormat="1" applyFont="1" applyFill="1"/>
    <xf numFmtId="0" fontId="38" fillId="25" borderId="0" xfId="89" applyFont="1" applyFill="1"/>
    <xf numFmtId="13" fontId="48" fillId="0" borderId="0" xfId="90" applyNumberFormat="1" applyFont="1"/>
    <xf numFmtId="44" fontId="38" fillId="0" borderId="0" xfId="89" applyNumberFormat="1" applyFont="1"/>
    <xf numFmtId="185" fontId="48" fillId="0" borderId="0" xfId="89" applyNumberFormat="1" applyFont="1"/>
    <xf numFmtId="44" fontId="48" fillId="0" borderId="0" xfId="89" applyNumberFormat="1" applyFont="1"/>
    <xf numFmtId="44" fontId="48" fillId="0" borderId="0" xfId="254" applyFont="1" applyFill="1" applyBorder="1" applyAlignment="1">
      <alignment horizontal="center" vertical="center"/>
    </xf>
    <xf numFmtId="44" fontId="48" fillId="0" borderId="0" xfId="254" applyFont="1" applyFill="1" applyBorder="1" applyAlignment="1">
      <alignment horizontal="center" vertical="center" wrapText="1"/>
    </xf>
    <xf numFmtId="44" fontId="48" fillId="0" borderId="0" xfId="0" applyNumberFormat="1" applyFont="1" applyAlignment="1">
      <alignment horizontal="center" vertical="center"/>
    </xf>
    <xf numFmtId="175" fontId="48" fillId="0" borderId="0" xfId="89" applyNumberFormat="1" applyFont="1"/>
    <xf numFmtId="0" fontId="56" fillId="24" borderId="16" xfId="73" applyFont="1" applyFill="1" applyBorder="1" applyAlignment="1">
      <alignment horizontal="left" vertical="center"/>
    </xf>
    <xf numFmtId="0" fontId="56" fillId="24" borderId="21" xfId="73" applyFont="1" applyFill="1" applyBorder="1" applyAlignment="1">
      <alignment horizontal="left" vertical="center"/>
    </xf>
    <xf numFmtId="0" fontId="56" fillId="24" borderId="16" xfId="134" applyFont="1" applyFill="1" applyBorder="1" applyAlignment="1">
      <alignment horizontal="left" vertical="center"/>
    </xf>
    <xf numFmtId="0" fontId="56" fillId="24" borderId="21" xfId="134" applyFont="1" applyFill="1" applyBorder="1" applyAlignment="1">
      <alignment horizontal="left" vertical="center"/>
    </xf>
    <xf numFmtId="0" fontId="56" fillId="25" borderId="24" xfId="73" applyFont="1" applyFill="1" applyBorder="1" applyAlignment="1">
      <alignment horizontal="center" vertical="center" wrapText="1"/>
    </xf>
    <xf numFmtId="0" fontId="56" fillId="25" borderId="17" xfId="73" applyFont="1" applyFill="1" applyBorder="1" applyAlignment="1">
      <alignment horizontal="center" vertical="center" wrapText="1"/>
    </xf>
    <xf numFmtId="4" fontId="56" fillId="25" borderId="24" xfId="73" applyNumberFormat="1" applyFont="1" applyFill="1" applyBorder="1" applyAlignment="1">
      <alignment horizontal="center" vertical="center" wrapText="1"/>
    </xf>
    <xf numFmtId="4" fontId="56" fillId="25" borderId="17" xfId="73" applyNumberFormat="1" applyFont="1" applyFill="1" applyBorder="1" applyAlignment="1">
      <alignment horizontal="center" vertical="center" wrapText="1"/>
    </xf>
    <xf numFmtId="0" fontId="56" fillId="0" borderId="24" xfId="126" applyFont="1" applyBorder="1" applyAlignment="1">
      <alignment horizontal="center" vertical="center" wrapText="1"/>
    </xf>
    <xf numFmtId="0" fontId="56" fillId="24" borderId="70" xfId="134" applyFont="1" applyFill="1" applyBorder="1" applyAlignment="1">
      <alignment horizontal="left" vertical="center" wrapText="1"/>
    </xf>
    <xf numFmtId="0" fontId="56" fillId="24" borderId="41" xfId="134" applyFont="1" applyFill="1" applyBorder="1" applyAlignment="1">
      <alignment horizontal="left" vertical="center" wrapText="1"/>
    </xf>
    <xf numFmtId="0" fontId="56" fillId="24" borderId="42" xfId="134" applyFont="1" applyFill="1" applyBorder="1" applyAlignment="1">
      <alignment horizontal="left" vertical="center" wrapText="1"/>
    </xf>
    <xf numFmtId="0" fontId="38" fillId="0" borderId="58" xfId="89" applyFont="1" applyBorder="1" applyAlignment="1">
      <alignment horizontal="center" wrapText="1"/>
    </xf>
    <xf numFmtId="0" fontId="56" fillId="0" borderId="14" xfId="130" applyFont="1" applyBorder="1" applyAlignment="1">
      <alignment horizontal="center" vertical="center"/>
    </xf>
    <xf numFmtId="0" fontId="56" fillId="0" borderId="0" xfId="130" applyFont="1" applyAlignment="1">
      <alignment horizontal="center" vertical="center"/>
    </xf>
    <xf numFmtId="0" fontId="48" fillId="26" borderId="29" xfId="89" applyFont="1" applyFill="1" applyBorder="1" applyAlignment="1">
      <alignment horizontal="center" vertical="center" wrapText="1"/>
    </xf>
    <xf numFmtId="0" fontId="48" fillId="26" borderId="16" xfId="89" applyFont="1" applyFill="1" applyBorder="1" applyAlignment="1">
      <alignment horizontal="center" vertical="center" wrapText="1"/>
    </xf>
    <xf numFmtId="0" fontId="48" fillId="26" borderId="21" xfId="89" applyFont="1" applyFill="1" applyBorder="1" applyAlignment="1">
      <alignment horizontal="center" vertical="center" wrapText="1"/>
    </xf>
    <xf numFmtId="0" fontId="56" fillId="25" borderId="27" xfId="73" applyFont="1" applyFill="1" applyBorder="1" applyAlignment="1">
      <alignment horizontal="center" vertical="center" wrapText="1"/>
    </xf>
    <xf numFmtId="0" fontId="56" fillId="25" borderId="45" xfId="73" applyFont="1" applyFill="1" applyBorder="1" applyAlignment="1">
      <alignment horizontal="center" vertical="center" wrapText="1"/>
    </xf>
    <xf numFmtId="0" fontId="56" fillId="0" borderId="39" xfId="128" applyFont="1" applyBorder="1" applyAlignment="1">
      <alignment horizontal="center" vertical="center" wrapText="1"/>
    </xf>
    <xf numFmtId="0" fontId="56" fillId="0" borderId="41" xfId="128" applyFont="1" applyBorder="1" applyAlignment="1">
      <alignment horizontal="center" vertical="center" wrapText="1"/>
    </xf>
    <xf numFmtId="0" fontId="56" fillId="0" borderId="50" xfId="128" applyFont="1" applyBorder="1" applyAlignment="1">
      <alignment horizontal="center" vertical="center" wrapText="1"/>
    </xf>
    <xf numFmtId="0" fontId="56" fillId="0" borderId="27" xfId="73" applyFont="1" applyBorder="1" applyAlignment="1">
      <alignment horizontal="center" vertical="center" wrapText="1"/>
    </xf>
    <xf numFmtId="0" fontId="56" fillId="0" borderId="45" xfId="73" applyFont="1" applyBorder="1" applyAlignment="1">
      <alignment horizontal="center" vertical="center" wrapText="1"/>
    </xf>
    <xf numFmtId="0" fontId="48" fillId="27" borderId="39" xfId="89" applyFont="1" applyFill="1" applyBorder="1" applyAlignment="1">
      <alignment horizontal="left" vertical="center" wrapText="1"/>
    </xf>
    <xf numFmtId="0" fontId="48" fillId="27" borderId="41" xfId="89" applyFont="1" applyFill="1" applyBorder="1" applyAlignment="1">
      <alignment horizontal="left" vertical="center" wrapText="1"/>
    </xf>
    <xf numFmtId="0" fontId="48" fillId="27" borderId="42" xfId="89" applyFont="1" applyFill="1" applyBorder="1" applyAlignment="1">
      <alignment horizontal="left" vertical="center" wrapText="1"/>
    </xf>
    <xf numFmtId="0" fontId="38" fillId="0" borderId="0" xfId="89" applyFont="1" applyAlignment="1">
      <alignment horizontal="center"/>
    </xf>
    <xf numFmtId="4" fontId="56" fillId="25" borderId="30" xfId="73" applyNumberFormat="1" applyFont="1" applyFill="1" applyBorder="1" applyAlignment="1">
      <alignment horizontal="center" vertical="center" wrapText="1"/>
    </xf>
    <xf numFmtId="4" fontId="56" fillId="25" borderId="40" xfId="73" applyNumberFormat="1" applyFont="1" applyFill="1" applyBorder="1" applyAlignment="1">
      <alignment horizontal="center" vertical="center" wrapText="1"/>
    </xf>
    <xf numFmtId="0" fontId="38" fillId="29" borderId="0" xfId="89" applyFont="1" applyFill="1" applyAlignment="1">
      <alignment horizontal="center"/>
    </xf>
    <xf numFmtId="0" fontId="48" fillId="25" borderId="56" xfId="130" applyFont="1" applyFill="1" applyBorder="1" applyAlignment="1">
      <alignment horizontal="center" vertical="center" wrapText="1"/>
    </xf>
    <xf numFmtId="0" fontId="48" fillId="25" borderId="26" xfId="130" applyFont="1" applyFill="1" applyBorder="1" applyAlignment="1">
      <alignment horizontal="center" vertical="center" wrapText="1"/>
    </xf>
    <xf numFmtId="0" fontId="48" fillId="25" borderId="57" xfId="130" applyFont="1" applyFill="1" applyBorder="1" applyAlignment="1">
      <alignment horizontal="center" vertical="center" wrapText="1"/>
    </xf>
    <xf numFmtId="0" fontId="63" fillId="0" borderId="39" xfId="128" applyFont="1" applyBorder="1" applyAlignment="1">
      <alignment horizontal="center" vertical="center" wrapText="1"/>
    </xf>
    <xf numFmtId="0" fontId="63" fillId="0" borderId="41" xfId="128" applyFont="1" applyBorder="1" applyAlignment="1">
      <alignment horizontal="center" vertical="center" wrapText="1"/>
    </xf>
    <xf numFmtId="0" fontId="63" fillId="0" borderId="50" xfId="128" applyFont="1" applyBorder="1" applyAlignment="1">
      <alignment horizontal="center" vertical="center" wrapText="1"/>
    </xf>
    <xf numFmtId="0" fontId="48" fillId="28" borderId="18" xfId="130" applyFont="1" applyFill="1" applyBorder="1" applyAlignment="1">
      <alignment vertical="center" wrapText="1"/>
    </xf>
    <xf numFmtId="0" fontId="48" fillId="28" borderId="62" xfId="130" applyFont="1" applyFill="1" applyBorder="1" applyAlignment="1">
      <alignment vertical="center" wrapText="1"/>
    </xf>
    <xf numFmtId="0" fontId="48" fillId="28" borderId="63" xfId="130" applyFont="1" applyFill="1" applyBorder="1" applyAlignment="1">
      <alignment vertical="center" wrapText="1"/>
    </xf>
    <xf numFmtId="0" fontId="56" fillId="24" borderId="13" xfId="73" applyFont="1" applyFill="1" applyBorder="1" applyAlignment="1">
      <alignment horizontal="center" vertical="center" wrapText="1"/>
    </xf>
    <xf numFmtId="0" fontId="56" fillId="24" borderId="14" xfId="73" applyFont="1" applyFill="1" applyBorder="1" applyAlignment="1">
      <alignment horizontal="center" vertical="center" wrapText="1"/>
    </xf>
    <xf numFmtId="0" fontId="56" fillId="24" borderId="15" xfId="73" applyFont="1" applyFill="1" applyBorder="1" applyAlignment="1">
      <alignment horizontal="center" vertical="center" wrapText="1"/>
    </xf>
    <xf numFmtId="0" fontId="56" fillId="28" borderId="64" xfId="130" applyFont="1" applyFill="1" applyBorder="1" applyAlignment="1">
      <alignment horizontal="center" vertical="center" wrapText="1"/>
    </xf>
    <xf numFmtId="0" fontId="56" fillId="28" borderId="63" xfId="130" applyFont="1" applyFill="1" applyBorder="1" applyAlignment="1">
      <alignment horizontal="center" vertical="center" wrapText="1"/>
    </xf>
    <xf numFmtId="3" fontId="56" fillId="28" borderId="64" xfId="130" applyNumberFormat="1" applyFont="1" applyFill="1" applyBorder="1" applyAlignment="1">
      <alignment horizontal="center" vertical="center" wrapText="1"/>
    </xf>
    <xf numFmtId="3" fontId="56" fillId="28" borderId="63" xfId="130" applyNumberFormat="1" applyFont="1" applyFill="1" applyBorder="1" applyAlignment="1">
      <alignment horizontal="center" vertical="center" wrapText="1"/>
    </xf>
    <xf numFmtId="3" fontId="56" fillId="28" borderId="64" xfId="130" applyNumberFormat="1" applyFont="1" applyFill="1" applyBorder="1" applyAlignment="1">
      <alignment horizontal="center" vertical="center"/>
    </xf>
    <xf numFmtId="3" fontId="56" fillId="28" borderId="63" xfId="130" applyNumberFormat="1" applyFont="1" applyFill="1" applyBorder="1" applyAlignment="1">
      <alignment horizontal="center" vertical="center"/>
    </xf>
    <xf numFmtId="3" fontId="56" fillId="28" borderId="62" xfId="130" applyNumberFormat="1" applyFont="1" applyFill="1" applyBorder="1" applyAlignment="1">
      <alignment horizontal="center" vertical="center" wrapText="1"/>
    </xf>
    <xf numFmtId="0" fontId="48" fillId="0" borderId="16" xfId="227" applyFont="1" applyBorder="1" applyAlignment="1">
      <alignment horizontal="center" vertical="center"/>
    </xf>
    <xf numFmtId="0" fontId="48" fillId="0" borderId="21" xfId="227" applyFont="1" applyBorder="1" applyAlignment="1">
      <alignment horizontal="center" vertical="center"/>
    </xf>
    <xf numFmtId="0" fontId="56" fillId="24" borderId="39" xfId="0" applyFont="1" applyFill="1" applyBorder="1" applyAlignment="1">
      <alignment horizontal="center" vertical="center"/>
    </xf>
    <xf numFmtId="0" fontId="56" fillId="24" borderId="41" xfId="0" applyFont="1" applyFill="1" applyBorder="1" applyAlignment="1">
      <alignment horizontal="center" vertical="center"/>
    </xf>
    <xf numFmtId="0" fontId="56" fillId="24" borderId="42" xfId="0" applyFont="1" applyFill="1" applyBorder="1" applyAlignment="1">
      <alignment horizontal="center" vertical="center"/>
    </xf>
  </cellXfs>
  <cellStyles count="40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2 2" xfId="293" xr:uid="{0AA5020E-A11C-4FAF-B919-5C8D688E43A8}"/>
    <cellStyle name="Cálculo 3" xfId="154" xr:uid="{00000000-0005-0000-0000-000027000000}"/>
    <cellStyle name="Cálculo 3 2" xfId="367" xr:uid="{75197439-43BD-478F-B983-089EB12EB0FB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 2" xfId="266" xr:uid="{70893C82-C0F2-40B1-883E-AC1D10BF0760}"/>
    <cellStyle name="Comma 3" xfId="260" xr:uid="{ABA4724F-9531-4A90-8567-7318E4DE38BF}"/>
    <cellStyle name="Comma 3 2" xfId="287" xr:uid="{7C5F30A3-1CA1-FE4A-86B6-C75C294CE56F}"/>
    <cellStyle name="Comma 3 2 2" xfId="402" xr:uid="{22EAC282-6068-493A-9632-514B0C0451B3}"/>
    <cellStyle name="Comma 3 3" xfId="291" xr:uid="{CC7AB314-C112-49BC-80AC-99A89775982E}"/>
    <cellStyle name="Comma 3 3 2" xfId="403" xr:uid="{186797FE-8594-4C3C-AE89-282433BE7471}"/>
    <cellStyle name="Comma 3 4" xfId="381" xr:uid="{CC554AAB-8E77-4F67-B466-3D80715A523B}"/>
    <cellStyle name="Comma0" xfId="171" xr:uid="{00000000-0005-0000-0000-00003A000000}"/>
    <cellStyle name="Currency" xfId="172" xr:uid="{00000000-0005-0000-0000-00003B000000}"/>
    <cellStyle name="Currency 2" xfId="261" xr:uid="{B949ECE4-923F-48E2-8D4F-CA167C71F4A9}"/>
    <cellStyle name="Currency 2 2" xfId="288" xr:uid="{BC7448C6-6ADC-9845-8F43-033818EDB13D}"/>
    <cellStyle name="Currency 3" xfId="265" xr:uid="{A971D401-E920-433B-B8B2-E2AE9D7212CF}"/>
    <cellStyle name="Currency 3 2" xfId="383" xr:uid="{A70F84B7-EEB2-48C5-8A04-D5939786607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2 2" xfId="294" xr:uid="{28090B9A-48D9-4BB1-A5E5-2A4F19DC7192}"/>
    <cellStyle name="Entrada 3" xfId="182" xr:uid="{00000000-0005-0000-0000-00004D000000}"/>
    <cellStyle name="Entrada 3 2" xfId="368" xr:uid="{B9512462-178F-4762-89B0-6088BBA1EA96}"/>
    <cellStyle name="Estilo 1" xfId="31" xr:uid="{00000000-0005-0000-0000-00004E000000}"/>
    <cellStyle name="Euro" xfId="32" xr:uid="{00000000-0005-0000-0000-00004F000000}"/>
    <cellStyle name="Euro 2" xfId="295" xr:uid="{502F1B2B-CA0E-4374-9D03-BC15612EF9D9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3" xfId="259" xr:uid="{EEFC3E4B-8EE5-493A-BFD1-4D66B1D2CBBE}"/>
    <cellStyle name="Hipervínculo 4" xfId="264" xr:uid="{94ADD4DA-5610-4F81-8FB3-D61CDF45A10F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0] 2" xfId="283" xr:uid="{DFCFD081-005A-4A5E-942D-31D9F6E7DBA1}"/>
    <cellStyle name="Millares [0] 2 2" xfId="399" xr:uid="{7EAF48E0-F00A-478A-8454-AD3F0D27CF93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0 2 2" xfId="297" xr:uid="{126192C1-BCCD-4321-9441-7121503B1A7E}"/>
    <cellStyle name="Millares 10 3" xfId="296" xr:uid="{38FF285A-F685-4225-82B7-2E6041CB0B73}"/>
    <cellStyle name="Millares 11" xfId="38" xr:uid="{00000000-0005-0000-0000-000069000000}"/>
    <cellStyle name="Millares 11 2" xfId="202" xr:uid="{00000000-0005-0000-0000-00006A000000}"/>
    <cellStyle name="Millares 11 2 2" xfId="369" xr:uid="{BCB00834-DF56-401F-A450-6128101329D0}"/>
    <cellStyle name="Millares 11 3" xfId="298" xr:uid="{659FCF46-97AD-4587-89BC-764BBB26B6A0}"/>
    <cellStyle name="Millares 12" xfId="125" xr:uid="{00000000-0005-0000-0000-00006B000000}"/>
    <cellStyle name="Millares 12 2" xfId="362" xr:uid="{39A6CCCE-9D99-4DA1-976F-8C5E4657C4A0}"/>
    <cellStyle name="Millares 13" xfId="133" xr:uid="{00000000-0005-0000-0000-00006C000000}"/>
    <cellStyle name="Millares 13 2" xfId="366" xr:uid="{A02F7161-DEEB-4DD0-B732-60D571787F86}"/>
    <cellStyle name="Millares 14" xfId="282" xr:uid="{359CF62D-2C4C-47CC-8D4C-D5C57A0EC612}"/>
    <cellStyle name="Millares 14 2" xfId="398" xr:uid="{5D9860A1-84C0-4392-8656-5FADA48079C0}"/>
    <cellStyle name="Millares 2" xfId="39" xr:uid="{00000000-0005-0000-0000-00006D000000}"/>
    <cellStyle name="Millares 2 2" xfId="40" xr:uid="{00000000-0005-0000-0000-00006E000000}"/>
    <cellStyle name="Millares 2 2 2" xfId="256" xr:uid="{80765DA4-6165-4420-8DF1-30583DCE7560}"/>
    <cellStyle name="Millares 2 3" xfId="41" xr:uid="{00000000-0005-0000-0000-00006F000000}"/>
    <cellStyle name="Millares 2 3 2" xfId="299" xr:uid="{BE1B8EA7-9BB0-41AF-AAB1-82482C648C06}"/>
    <cellStyle name="Millares 2 4" xfId="203" xr:uid="{00000000-0005-0000-0000-000070000000}"/>
    <cellStyle name="Millares 2 5" xfId="42" xr:uid="{00000000-0005-0000-0000-000071000000}"/>
    <cellStyle name="Millares 2 5 2" xfId="300" xr:uid="{629E1503-19BB-438E-86C1-DC9356383582}"/>
    <cellStyle name="Millares 2 6" xfId="257" xr:uid="{C1DC08B5-5D0D-458F-8A23-989F3703A3AA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2 2" xfId="302" xr:uid="{F322222B-EE58-4C24-ADEE-39EDA19CB18F}"/>
    <cellStyle name="Millares 3 3" xfId="45" xr:uid="{00000000-0005-0000-0000-000075000000}"/>
    <cellStyle name="Millares 3 3 2" xfId="303" xr:uid="{3815795E-A800-4211-BEF8-6F7EECEBF807}"/>
    <cellStyle name="Millares 3 4" xfId="46" xr:uid="{00000000-0005-0000-0000-000076000000}"/>
    <cellStyle name="Millares 3 4 2" xfId="304" xr:uid="{C195DF9E-A3B1-40DE-BCFD-5C143FB3ACE8}"/>
    <cellStyle name="Millares 3 5" xfId="47" xr:uid="{00000000-0005-0000-0000-000077000000}"/>
    <cellStyle name="Millares 3 5 2" xfId="305" xr:uid="{7B593589-FBF7-45F7-9061-3D725BF2DE03}"/>
    <cellStyle name="Millares 3 6" xfId="301" xr:uid="{2EB4DA25-8506-4A6E-AD84-EFC6ACC365AB}"/>
    <cellStyle name="Millares 4" xfId="48" xr:uid="{00000000-0005-0000-0000-000078000000}"/>
    <cellStyle name="Millares 4 2" xfId="49" xr:uid="{00000000-0005-0000-0000-000079000000}"/>
    <cellStyle name="Millares 4 2 2" xfId="307" xr:uid="{2B12440D-9E83-4153-AA15-15F64105DC0E}"/>
    <cellStyle name="Millares 4 3" xfId="205" xr:uid="{00000000-0005-0000-0000-00007A000000}"/>
    <cellStyle name="Millares 4 3 2" xfId="370" xr:uid="{C4755526-1EDF-41DC-B106-C800CB6F9FFF}"/>
    <cellStyle name="Millares 4 4" xfId="306" xr:uid="{0BC72E01-244B-44C5-9FA8-D873E8D9FEF3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5 2 2" xfId="371" xr:uid="{5F80BAF3-4831-4A22-AF29-5B81BE75821B}"/>
    <cellStyle name="Millares 5 3" xfId="308" xr:uid="{0EEF018A-BEDA-4732-8486-7598B6745022}"/>
    <cellStyle name="Millares 6" xfId="51" xr:uid="{00000000-0005-0000-0000-00007E000000}"/>
    <cellStyle name="Millares 6 2" xfId="52" xr:uid="{00000000-0005-0000-0000-00007F000000}"/>
    <cellStyle name="Millares 6 2 2" xfId="310" xr:uid="{67C1E9ED-31FA-4C78-A1BE-0B1D802DE136}"/>
    <cellStyle name="Millares 6 3" xfId="309" xr:uid="{ACD11B0A-0967-41AF-8328-FF9CB8C5456C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7 2 2 2" xfId="313" xr:uid="{3BAB1661-C31D-48FE-BBDA-15D8B1B0582A}"/>
    <cellStyle name="Millares 7 2 3" xfId="312" xr:uid="{ACC0755B-F75F-44C1-98D5-5B2435AF22E7}"/>
    <cellStyle name="Millares 7 3" xfId="311" xr:uid="{252D0B4C-F4D4-4E08-AAC0-C928531B5207}"/>
    <cellStyle name="Millares 8" xfId="56" xr:uid="{00000000-0005-0000-0000-000083000000}"/>
    <cellStyle name="Millares 8 2" xfId="57" xr:uid="{00000000-0005-0000-0000-000084000000}"/>
    <cellStyle name="Millares 8 2 2" xfId="315" xr:uid="{915A3076-6133-4903-8FE1-64E450364DFF}"/>
    <cellStyle name="Millares 8 3" xfId="314" xr:uid="{33805D1E-C13E-446C-8376-6579D8D2AD0C}"/>
    <cellStyle name="Millares 9" xfId="58" xr:uid="{00000000-0005-0000-0000-000085000000}"/>
    <cellStyle name="Millares 9 2" xfId="59" xr:uid="{00000000-0005-0000-0000-000086000000}"/>
    <cellStyle name="Millares 9 2 2" xfId="317" xr:uid="{FD63BAE1-C509-4826-B3FA-193267D3F0ED}"/>
    <cellStyle name="Millares 9 3" xfId="316" xr:uid="{E0724D30-08B8-4A2F-BD2D-A9EDD89C9FA3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4" builtinId="4"/>
    <cellStyle name="Moneda [0] 2" xfId="270" xr:uid="{C0FA393C-85EE-49DD-9DD8-4B11910ED0F7}"/>
    <cellStyle name="Moneda [0] 2 2" xfId="275" xr:uid="{886EBE0F-B106-484A-88D3-AF83B1003C0E}"/>
    <cellStyle name="Moneda [0] 2 2 2" xfId="392" xr:uid="{B2476CC8-EEF9-4391-82FB-BA4251054361}"/>
    <cellStyle name="Moneda [0] 2 3" xfId="387" xr:uid="{A44AA83F-2443-4CE3-9AFE-15C324E1A3AB}"/>
    <cellStyle name="Moneda [0] 3" xfId="281" xr:uid="{524733F7-A6C4-4D40-A50A-DDB4991FDC3F}"/>
    <cellStyle name="Moneda [0] 3 2" xfId="397" xr:uid="{CAA3E593-444C-4B19-8B4A-562656B964ED}"/>
    <cellStyle name="Moneda [0] 4" xfId="290" xr:uid="{76B20129-3671-4AC4-93A1-64DF8162E627}"/>
    <cellStyle name="Moneda [0] 5" xfId="401" xr:uid="{EE994AD9-0F27-498E-9A03-AEF50A3B4EDD}"/>
    <cellStyle name="Moneda 10" xfId="268" xr:uid="{B21E3AFE-E7DD-4E5A-8E97-5D1663F0F6BC}"/>
    <cellStyle name="Moneda 10 2" xfId="61" xr:uid="{00000000-0005-0000-0000-00008B000000}"/>
    <cellStyle name="Moneda 10 3" xfId="385" xr:uid="{C3620BF4-23BA-4BF9-BFDF-5E9DC8F46093}"/>
    <cellStyle name="Moneda 11" xfId="374" xr:uid="{2C03D1D3-AF30-4B1D-97CF-E52585E0A6AE}"/>
    <cellStyle name="Moneda 12" xfId="377" xr:uid="{5825BD19-6A12-44DC-A879-F22A0E416A88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279" xr:uid="{30E54D1C-C117-4B52-BDC4-0BCD29A37F1B}"/>
    <cellStyle name="Moneda 2 13 2" xfId="280" xr:uid="{5BA18534-2CC9-4770-8ED9-D60561313A24}"/>
    <cellStyle name="Moneda 2 13 3" xfId="396" xr:uid="{C5EAF162-36BB-4300-9E3E-AA78E28AAEC3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2 3" xfId="318" xr:uid="{E6E3FD79-D4B7-4BCE-BF52-D449A72B6DC0}"/>
    <cellStyle name="Moneda 2 2 3" xfId="66" xr:uid="{00000000-0005-0000-0000-000094000000}"/>
    <cellStyle name="Moneda 2 2 3 2" xfId="319" xr:uid="{045225C7-A5A3-4624-96A5-093075E17526}"/>
    <cellStyle name="Moneda 2 2 4" xfId="67" xr:uid="{00000000-0005-0000-0000-000095000000}"/>
    <cellStyle name="Moneda 2 2 4 2" xfId="320" xr:uid="{1B1D2573-C955-45D3-B33F-037B5CDB6CD4}"/>
    <cellStyle name="Moneda 2 2 5" xfId="68" xr:uid="{00000000-0005-0000-0000-000096000000}"/>
    <cellStyle name="Moneda 2 2 5 2" xfId="321" xr:uid="{46525A5F-ED72-450C-B0F7-1AC4507897F6}"/>
    <cellStyle name="Moneda 2 2_APU´S_NO_PREVISTOS (1)" xfId="214" xr:uid="{00000000-0005-0000-0000-000097000000}"/>
    <cellStyle name="Moneda 2 3" xfId="69" xr:uid="{00000000-0005-0000-0000-000098000000}"/>
    <cellStyle name="Moneda 2 3 2" xfId="273" xr:uid="{E570D2DC-24A4-4DE0-AF1C-F5FC5D792945}"/>
    <cellStyle name="Moneda 2 3 2 2" xfId="390" xr:uid="{44C66567-EAD6-417B-87D6-F2A3BA1EF060}"/>
    <cellStyle name="Moneda 2 3 3" xfId="322" xr:uid="{5BAA1062-6AB2-48F2-8BE9-13F686646801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3 2" xfId="323" xr:uid="{52A7C03D-3F0B-4C42-983A-7BA2E3B7B206}"/>
    <cellStyle name="Moneda 4" xfId="222" xr:uid="{00000000-0005-0000-0000-0000A1000000}"/>
    <cellStyle name="Moneda 5" xfId="255" xr:uid="{BB4B2985-4A12-458A-A055-EBDB47D53B92}"/>
    <cellStyle name="Moneda 5 2" xfId="380" xr:uid="{AED3BBA1-E9B6-49D9-A289-F0648258BCF1}"/>
    <cellStyle name="Moneda 6" xfId="277" xr:uid="{6684F5C5-8F8B-4CD6-A7F2-C0CCAA6441A9}"/>
    <cellStyle name="Moneda 6 2" xfId="394" xr:uid="{C306F423-91E0-4EB1-8C0E-84AE702C1A20}"/>
    <cellStyle name="Moneda 7" xfId="379" xr:uid="{A18D46AE-8CC4-4949-829C-C173053639D0}"/>
    <cellStyle name="Moneda 8" xfId="359" xr:uid="{01A211B3-9644-49E1-9241-A33AC88A30E1}"/>
    <cellStyle name="Moneda 9" xfId="375" xr:uid="{D0D5303F-3CF5-49E8-8C7C-0795F86A5A42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10" xfId="272" xr:uid="{05EB87C8-1737-441F-B0F0-47B24419ECC9}"/>
    <cellStyle name="Normal 10 2" xfId="389" xr:uid="{142BFE95-5B22-448B-B094-CEA23DAED1E4}"/>
    <cellStyle name="Normal 11" xfId="276" xr:uid="{3754D8E5-06D8-4C34-9CF6-30791669840F}"/>
    <cellStyle name="Normal 11 2" xfId="393" xr:uid="{A46EFE88-8D08-41E2-AE48-4E9B42E199F6}"/>
    <cellStyle name="Normal 12" xfId="258" xr:uid="{725E7F2E-A47C-44D5-8891-D2576028337D}"/>
    <cellStyle name="Normal 12 2" xfId="286" xr:uid="{995DF237-7AC5-664B-89D1-26773DDE9D69}"/>
    <cellStyle name="Normal 13" xfId="284" xr:uid="{BC6BEDF7-2E29-4A2F-8AE8-55F6A693BFA4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1 2" xfId="324" xr:uid="{42793828-3812-4517-970A-E0F920D44360}"/>
    <cellStyle name="Normal 2 12" xfId="77" xr:uid="{00000000-0005-0000-0000-0000AF000000}"/>
    <cellStyle name="Normal 2 12 2" xfId="325" xr:uid="{8BD08325-9971-4640-836E-7DB2A98C5B0C}"/>
    <cellStyle name="Normal 2 13" xfId="78" xr:uid="{00000000-0005-0000-0000-0000B0000000}"/>
    <cellStyle name="Normal 2 13 2" xfId="326" xr:uid="{15426B77-3F9C-4BBB-9F83-1A399A6E5493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3 3" xfId="327" xr:uid="{B6E44C46-090D-4FBE-ABE9-69E2D0868673}"/>
    <cellStyle name="Normal 2 4" xfId="81" xr:uid="{00000000-0005-0000-0000-0000B6000000}"/>
    <cellStyle name="Normal 2 4 2" xfId="328" xr:uid="{8F18A6F5-4964-4F9F-8AC4-0ADBF4F9713E}"/>
    <cellStyle name="Normal 2 5" xfId="82" xr:uid="{00000000-0005-0000-0000-0000B7000000}"/>
    <cellStyle name="Normal 2 5 2" xfId="329" xr:uid="{8AFAD447-D932-4401-88CA-FB43789EF39C}"/>
    <cellStyle name="Normal 2 6" xfId="83" xr:uid="{00000000-0005-0000-0000-0000B8000000}"/>
    <cellStyle name="Normal 2 6 2" xfId="330" xr:uid="{76088691-04E6-4880-B412-0DCEEB7626C8}"/>
    <cellStyle name="Normal 2 7" xfId="84" xr:uid="{00000000-0005-0000-0000-0000B9000000}"/>
    <cellStyle name="Normal 2 7 2" xfId="331" xr:uid="{9FA9F207-8B39-45C0-81FB-DD3CADAEF27F}"/>
    <cellStyle name="Normal 2 8" xfId="85" xr:uid="{00000000-0005-0000-0000-0000BA000000}"/>
    <cellStyle name="Normal 2 8 2" xfId="332" xr:uid="{0AACD61C-795E-4952-AA5D-BA713E193F62}"/>
    <cellStyle name="Normal 2 9" xfId="86" xr:uid="{00000000-0005-0000-0000-0000BB000000}"/>
    <cellStyle name="Normal 2 9 2" xfId="333" xr:uid="{68E7C6A9-843E-437F-832D-281F53BA311A}"/>
    <cellStyle name="Normal 2_APU NO PREVISTOS MTTO" xfId="87" xr:uid="{00000000-0005-0000-0000-0000BC000000}"/>
    <cellStyle name="Normal 29" xfId="88" xr:uid="{00000000-0005-0000-0000-0000BD000000}"/>
    <cellStyle name="Normal 29 2" xfId="334" xr:uid="{B2719347-48C5-4BCA-912B-D6E5343FC47B}"/>
    <cellStyle name="Normal 3" xfId="89" xr:uid="{00000000-0005-0000-0000-0000BE000000}"/>
    <cellStyle name="Normal 3 11" xfId="130" xr:uid="{00000000-0005-0000-0000-0000BF000000}"/>
    <cellStyle name="Normal 3 11 2" xfId="364" xr:uid="{4335B856-74AC-4C9A-B889-05C0E75F5561}"/>
    <cellStyle name="Normal 3 11 6" xfId="378" xr:uid="{77293C31-2992-42D3-9D83-CAAE12CD6851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 3 2" xfId="372" xr:uid="{E15FF50B-69B0-4295-B09D-013D114F133D}"/>
    <cellStyle name="Normal 3 4" xfId="271" xr:uid="{DD9F2805-B6A8-4D68-A202-61B8D3DD7438}"/>
    <cellStyle name="Normal 3 4 2" xfId="388" xr:uid="{6822FE86-8075-4D39-8796-68CECBBF2BF5}"/>
    <cellStyle name="Normal 3 5" xfId="278" xr:uid="{8EA9C8C1-4F5D-4B23-8907-B318B2EE4C61}"/>
    <cellStyle name="Normal 3 5 2" xfId="395" xr:uid="{6174E19C-DF4D-4DDC-909C-62592B8CF8E7}"/>
    <cellStyle name="Normal 3 6" xfId="335" xr:uid="{2F9D0358-463F-4DCF-BC31-043C0ADED027}"/>
    <cellStyle name="Normal 3 6 2" xfId="262" xr:uid="{FE839462-5B19-4FE5-B15C-8689159790FB}"/>
    <cellStyle name="Normal 3 6 2 2" xfId="269" xr:uid="{112CF0F5-AD9A-4264-A49D-DB3EEBDA37E8}"/>
    <cellStyle name="Normal 3 6 2 2 2" xfId="386" xr:uid="{953EF60E-6CFA-4C48-851A-57A404FDB1BC}"/>
    <cellStyle name="Normal 3 6 2 3" xfId="285" xr:uid="{224734B4-64B8-466F-9269-F5845AB3DC7A}"/>
    <cellStyle name="Normal 3 6 2 3 2" xfId="400" xr:uid="{3DA858DA-A4BE-49F4-BCBD-6A1531196734}"/>
    <cellStyle name="Normal 3 6 2 4" xfId="292" xr:uid="{30D8FA65-5E75-49A1-A92A-E85ABC99DA95}"/>
    <cellStyle name="Normal 3 6 2 4 2" xfId="404" xr:uid="{908B7C47-EC32-4096-A8BF-CAA19DC39AAF}"/>
    <cellStyle name="Normal 3 6 2 5" xfId="382" xr:uid="{EAC1EAF4-5E7A-4B51-A282-09FC0D06F83E}"/>
    <cellStyle name="Normal 3 9 2" xfId="358" xr:uid="{14A29440-009F-498D-A8D8-FC961CE54425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5 2" xfId="365" xr:uid="{29576BB1-920A-42BB-8EAA-C304661B740B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2 2" xfId="336" xr:uid="{F7ACB983-D9CC-412D-882A-85E6B5A0EA97}"/>
    <cellStyle name="Notas 3" xfId="238" xr:uid="{00000000-0005-0000-0000-0000D1000000}"/>
    <cellStyle name="Notas 3 2" xfId="373" xr:uid="{790B76BE-9A0C-4C00-939E-3B27643054EE}"/>
    <cellStyle name="Percent" xfId="239" xr:uid="{00000000-0005-0000-0000-0000D2000000}"/>
    <cellStyle name="Percent 2" xfId="267" xr:uid="{02537782-A9DB-4828-A3A4-D463369285DE}"/>
    <cellStyle name="Percent 2 2" xfId="384" xr:uid="{AC9FCE92-9C65-4913-84C5-243DC7CF721D}"/>
    <cellStyle name="Percent 3" xfId="263" xr:uid="{9D04D585-D207-4D93-9800-54F769194BA9}"/>
    <cellStyle name="Percent 3 2" xfId="289" xr:uid="{D1E1264C-A29C-2342-82FE-609EC77EF2FB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aje 5 3" xfId="274" xr:uid="{DE491FE9-865F-445E-9E38-1B4EE6EC6C47}"/>
    <cellStyle name="Porcentaje 5 3 2" xfId="391" xr:uid="{CCDBD940-04F5-4C5D-8D2C-D896C48A0E1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0 2 2" xfId="339" xr:uid="{CF4CE31C-B075-470C-84BE-75F1505C47F4}"/>
    <cellStyle name="Porcentual 2 10 3" xfId="338" xr:uid="{177F1ACA-D65E-412B-AE8E-2C0F04FFB3D8}"/>
    <cellStyle name="Porcentual 2 11" xfId="99" xr:uid="{00000000-0005-0000-0000-0000DC000000}"/>
    <cellStyle name="Porcentual 2 11 2" xfId="340" xr:uid="{747C4382-9912-4D69-AA67-74C9B31E91E3}"/>
    <cellStyle name="Porcentual 2 12" xfId="100" xr:uid="{00000000-0005-0000-0000-0000DD000000}"/>
    <cellStyle name="Porcentual 2 12 2" xfId="341" xr:uid="{6BAC5E53-A5E6-496E-9137-A1F80061125E}"/>
    <cellStyle name="Porcentual 2 13" xfId="337" xr:uid="{7ADF61D7-A18C-4878-9A6C-996982F55DA4}"/>
    <cellStyle name="Porcentual 2 2" xfId="101" xr:uid="{00000000-0005-0000-0000-0000DE000000}"/>
    <cellStyle name="Porcentual 2 2 2" xfId="342" xr:uid="{EC29E5C8-6EBE-4A9E-ABD0-1AF0FBEEE47F}"/>
    <cellStyle name="Porcentual 2 3" xfId="102" xr:uid="{00000000-0005-0000-0000-0000DF000000}"/>
    <cellStyle name="Porcentual 2 3 2" xfId="343" xr:uid="{F028CE4A-AC13-49C8-BBFA-59B3C816A6E7}"/>
    <cellStyle name="Porcentual 2 4" xfId="103" xr:uid="{00000000-0005-0000-0000-0000E0000000}"/>
    <cellStyle name="Porcentual 2 4 2" xfId="344" xr:uid="{A894747C-0619-4F13-A730-453861D73B9B}"/>
    <cellStyle name="Porcentual 2 5" xfId="104" xr:uid="{00000000-0005-0000-0000-0000E1000000}"/>
    <cellStyle name="Porcentual 2 5 2" xfId="345" xr:uid="{A270ACED-2E0A-45D5-B1CC-4DAEC18763F2}"/>
    <cellStyle name="Porcentual 2 6" xfId="105" xr:uid="{00000000-0005-0000-0000-0000E2000000}"/>
    <cellStyle name="Porcentual 2 6 2" xfId="346" xr:uid="{FAA265CF-BD7F-4ABE-8AD1-CFE5B81939D7}"/>
    <cellStyle name="Porcentual 2 7" xfId="106" xr:uid="{00000000-0005-0000-0000-0000E3000000}"/>
    <cellStyle name="Porcentual 2 7 2" xfId="347" xr:uid="{FBAE2A0A-AAB0-450C-9CE4-AFA7A1E68767}"/>
    <cellStyle name="Porcentual 2 8" xfId="107" xr:uid="{00000000-0005-0000-0000-0000E4000000}"/>
    <cellStyle name="Porcentual 2 8 2" xfId="348" xr:uid="{019ECB15-801D-4C48-AD1E-0875B98E72B6}"/>
    <cellStyle name="Porcentual 2 9" xfId="108" xr:uid="{00000000-0005-0000-0000-0000E5000000}"/>
    <cellStyle name="Porcentual 2 9 2" xfId="349" xr:uid="{2F0127A2-8E40-4907-9DFF-08EC6AF44C8B}"/>
    <cellStyle name="Porcentual 3" xfId="109" xr:uid="{00000000-0005-0000-0000-0000E6000000}"/>
    <cellStyle name="Porcentual 3 2" xfId="350" xr:uid="{0B179D48-C950-45A1-88DE-00F1AB5D27D1}"/>
    <cellStyle name="Porcentual 4" xfId="110" xr:uid="{00000000-0005-0000-0000-0000E7000000}"/>
    <cellStyle name="Porcentual 4 2" xfId="111" xr:uid="{00000000-0005-0000-0000-0000E8000000}"/>
    <cellStyle name="Porcentual 4 2 2" xfId="352" xr:uid="{13EC6B01-FC19-4FA1-BB58-19AC81BEEF40}"/>
    <cellStyle name="Porcentual 4 3" xfId="351" xr:uid="{9DE938BB-5F7D-4217-A425-29D273431DC8}"/>
    <cellStyle name="Porcentual 5" xfId="112" xr:uid="{00000000-0005-0000-0000-0000E9000000}"/>
    <cellStyle name="Porcentual 5 2" xfId="244" xr:uid="{00000000-0005-0000-0000-0000EA000000}"/>
    <cellStyle name="Porcentual 5 3" xfId="353" xr:uid="{20996B4B-8981-44F3-B00E-722220DE1C03}"/>
    <cellStyle name="Porcentual 6" xfId="113" xr:uid="{00000000-0005-0000-0000-0000EB000000}"/>
    <cellStyle name="Porcentual 6 2" xfId="114" xr:uid="{00000000-0005-0000-0000-0000EC000000}"/>
    <cellStyle name="Porcentual 6 2 2" xfId="355" xr:uid="{F1331990-D7EF-4A25-A521-C41816950ADB}"/>
    <cellStyle name="Porcentual 6 3" xfId="354" xr:uid="{26EEDF0D-B8DE-4575-9A9E-CCEDB3042AE3}"/>
    <cellStyle name="Porcentual 7" xfId="115" xr:uid="{00000000-0005-0000-0000-0000ED000000}"/>
    <cellStyle name="Porcentual 7 2" xfId="356" xr:uid="{BB61F840-B828-47C4-8120-B6FC1C08598C}"/>
    <cellStyle name="Porcentual 8" xfId="127" xr:uid="{00000000-0005-0000-0000-0000EE000000}"/>
    <cellStyle name="Porcentual 8 2" xfId="363" xr:uid="{DBAEF69A-1F80-4E07-922B-159A9D0D2AB0}"/>
    <cellStyle name="resaltado" xfId="245" xr:uid="{00000000-0005-0000-0000-0000EF000000}"/>
    <cellStyle name="Salida 2" xfId="116" xr:uid="{00000000-0005-0000-0000-0000F0000000}"/>
    <cellStyle name="Salida 2 2" xfId="357" xr:uid="{522F70D5-BF2D-4B5D-A324-7940FAB75880}"/>
    <cellStyle name="Salida 3" xfId="246" xr:uid="{00000000-0005-0000-0000-0000F1000000}"/>
    <cellStyle name="Salida 3 2" xfId="376" xr:uid="{61FA08FD-482D-4BD9-8473-98E4E0BE0F5D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2 2" xfId="361" xr:uid="{72DFF350-D528-445F-B3B4-6D94BC3AE0B4}"/>
    <cellStyle name="Total 3" xfId="253" xr:uid="{00000000-0005-0000-0000-000000010000}"/>
    <cellStyle name="Total 4" xfId="360" xr:uid="{476C35A9-517D-4F1B-A3B1-DD305B46FB0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353785</xdr:colOff>
      <xdr:row>108</xdr:row>
      <xdr:rowOff>176892</xdr:rowOff>
    </xdr:from>
    <xdr:to>
      <xdr:col>6</xdr:col>
      <xdr:colOff>4068536</xdr:colOff>
      <xdr:row>110</xdr:row>
      <xdr:rowOff>173150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0FC4285-A277-7D76-4C4E-850B5928A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63785" y="47135142"/>
          <a:ext cx="3714751" cy="4044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qicpysvr\VQ2008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RVIDOR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RVIDOR\Proy_actual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API - 21827"/>
      <sheetName val="DATOS_PIMS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ID 200123"/>
      <sheetName val="ID 200124"/>
      <sheetName val="Frentes o cuadrillas"/>
      <sheetName val="Index_Graph1"/>
      <sheetName val="LISTAS"/>
      <sheetName val="UnitAnal"/>
      <sheetName val="Datos_CO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CURVA &quot;S&quot;"/>
      <sheetName val="Administrador de desplegables"/>
      <sheetName val="7.1.8.1.1"/>
      <sheetName val="201.15"/>
      <sheetName val="201.21"/>
      <sheetName val="201.7"/>
      <sheetName val="201.8"/>
      <sheetName val="330.1P (7801)"/>
      <sheetName val="632.1P "/>
      <sheetName val="632.4P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>
        <row r="83">
          <cell r="O83" t="str">
            <v>Pendiente</v>
          </cell>
        </row>
      </sheetData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R112"/>
  <sheetViews>
    <sheetView showGridLines="0" tabSelected="1" view="pageBreakPreview" zoomScale="70" zoomScaleNormal="70" zoomScaleSheetLayoutView="70" zoomScalePageLayoutView="55" workbookViewId="0">
      <selection activeCell="I42" sqref="I42"/>
    </sheetView>
  </sheetViews>
  <sheetFormatPr baseColWidth="10" defaultColWidth="11.42578125" defaultRowHeight="15.75" x14ac:dyDescent="0.25"/>
  <cols>
    <col min="1" max="2" width="3.42578125" style="1" customWidth="1"/>
    <col min="3" max="3" width="5.28515625" style="2" customWidth="1"/>
    <col min="4" max="4" width="11.28515625" style="2" customWidth="1"/>
    <col min="5" max="5" width="16.28515625" style="2" customWidth="1"/>
    <col min="6" max="6" width="17.42578125" style="2" customWidth="1"/>
    <col min="7" max="7" width="78" style="25" customWidth="1"/>
    <col min="8" max="8" width="8.5703125" style="2" customWidth="1"/>
    <col min="9" max="9" width="18.7109375" style="2" customWidth="1"/>
    <col min="10" max="10" width="23.7109375" style="29" customWidth="1"/>
    <col min="11" max="11" width="35.42578125" style="1" customWidth="1"/>
    <col min="12" max="12" width="3.42578125" style="1" customWidth="1"/>
    <col min="13" max="13" width="2.5703125" style="1" customWidth="1"/>
    <col min="14" max="14" width="11.5703125" style="1" customWidth="1"/>
    <col min="15" max="15" width="22.42578125" style="1" bestFit="1" customWidth="1"/>
    <col min="16" max="16" width="23.28515625" style="1" bestFit="1" customWidth="1"/>
    <col min="17" max="17" width="27" style="40" customWidth="1"/>
    <col min="18" max="18" width="28.42578125" style="1" bestFit="1" customWidth="1"/>
    <col min="19" max="16384" width="11.42578125" style="1"/>
  </cols>
  <sheetData>
    <row r="1" spans="2:17" ht="16.5" thickBot="1" x14ac:dyDescent="0.3"/>
    <row r="2" spans="2:17" ht="16.5" thickTop="1" x14ac:dyDescent="0.25">
      <c r="B2" s="3"/>
      <c r="C2" s="5"/>
      <c r="D2" s="5"/>
      <c r="E2" s="5"/>
      <c r="F2" s="5"/>
      <c r="G2" s="26"/>
      <c r="H2" s="5"/>
      <c r="I2" s="5"/>
      <c r="J2" s="30"/>
      <c r="K2" s="4"/>
      <c r="L2" s="6"/>
    </row>
    <row r="3" spans="2:17" ht="27" customHeight="1" x14ac:dyDescent="0.25">
      <c r="B3" s="7"/>
      <c r="C3" s="170" t="s">
        <v>157</v>
      </c>
      <c r="D3" s="170"/>
      <c r="E3" s="170"/>
      <c r="F3" s="170"/>
      <c r="L3" s="8"/>
    </row>
    <row r="4" spans="2:17" x14ac:dyDescent="0.25">
      <c r="B4" s="7"/>
      <c r="C4" s="41" t="s">
        <v>0</v>
      </c>
      <c r="D4" s="42" t="s">
        <v>158</v>
      </c>
      <c r="E4" s="41" t="s">
        <v>1</v>
      </c>
      <c r="F4" s="42">
        <v>2</v>
      </c>
      <c r="L4" s="8"/>
    </row>
    <row r="5" spans="2:17" s="9" customFormat="1" ht="19.5" customHeight="1" x14ac:dyDescent="0.25">
      <c r="B5" s="11"/>
      <c r="C5" s="172" t="s">
        <v>2</v>
      </c>
      <c r="D5" s="172"/>
      <c r="E5" s="172"/>
      <c r="F5" s="172"/>
      <c r="G5" s="172"/>
      <c r="H5" s="172"/>
      <c r="I5" s="172"/>
      <c r="J5" s="172"/>
      <c r="K5" s="172"/>
      <c r="L5" s="12"/>
      <c r="N5" s="189"/>
      <c r="O5" s="189"/>
      <c r="P5" s="189"/>
      <c r="Q5" s="43"/>
    </row>
    <row r="6" spans="2:17" s="9" customFormat="1" ht="21" customHeight="1" thickBot="1" x14ac:dyDescent="0.3">
      <c r="B6" s="11"/>
      <c r="C6" s="171" t="s">
        <v>3</v>
      </c>
      <c r="D6" s="171"/>
      <c r="E6" s="171"/>
      <c r="F6" s="171"/>
      <c r="G6" s="171"/>
      <c r="H6" s="171"/>
      <c r="I6" s="171"/>
      <c r="J6" s="171"/>
      <c r="K6" s="171"/>
      <c r="L6" s="12"/>
      <c r="N6" s="148"/>
      <c r="O6" s="149"/>
      <c r="P6" s="149"/>
      <c r="Q6" s="43"/>
    </row>
    <row r="7" spans="2:17" s="13" customFormat="1" ht="16.5" thickBot="1" x14ac:dyDescent="0.3">
      <c r="B7" s="14"/>
      <c r="C7" s="183" t="s">
        <v>150</v>
      </c>
      <c r="D7" s="184"/>
      <c r="E7" s="184"/>
      <c r="F7" s="184"/>
      <c r="G7" s="184"/>
      <c r="H7" s="184"/>
      <c r="I7" s="184"/>
      <c r="J7" s="184"/>
      <c r="K7" s="185"/>
      <c r="L7" s="15"/>
      <c r="N7" s="148"/>
      <c r="O7" s="149"/>
      <c r="P7" s="149"/>
      <c r="Q7" s="44"/>
    </row>
    <row r="8" spans="2:17" s="9" customFormat="1" ht="34.5" customHeight="1" x14ac:dyDescent="0.2">
      <c r="B8" s="16"/>
      <c r="C8" s="173" t="s">
        <v>4</v>
      </c>
      <c r="D8" s="174"/>
      <c r="E8" s="174"/>
      <c r="F8" s="174"/>
      <c r="G8" s="174"/>
      <c r="H8" s="174"/>
      <c r="I8" s="174"/>
      <c r="J8" s="174"/>
      <c r="K8" s="175"/>
      <c r="L8" s="12"/>
      <c r="Q8" s="43"/>
    </row>
    <row r="9" spans="2:17" s="9" customFormat="1" ht="45" customHeight="1" thickBot="1" x14ac:dyDescent="0.25">
      <c r="B9" s="11"/>
      <c r="C9" s="199" t="s">
        <v>156</v>
      </c>
      <c r="D9" s="200"/>
      <c r="E9" s="200"/>
      <c r="F9" s="200"/>
      <c r="G9" s="200"/>
      <c r="H9" s="200"/>
      <c r="I9" s="200"/>
      <c r="J9" s="200"/>
      <c r="K9" s="201"/>
      <c r="L9" s="12"/>
      <c r="Q9" s="43"/>
    </row>
    <row r="10" spans="2:17" s="9" customFormat="1" ht="45" customHeight="1" thickBot="1" x14ac:dyDescent="0.25">
      <c r="B10" s="11"/>
      <c r="C10" s="211" t="s">
        <v>137</v>
      </c>
      <c r="D10" s="212"/>
      <c r="E10" s="212"/>
      <c r="F10" s="212"/>
      <c r="G10" s="212"/>
      <c r="H10" s="212"/>
      <c r="I10" s="212"/>
      <c r="J10" s="212"/>
      <c r="K10" s="213"/>
      <c r="L10" s="12"/>
      <c r="Q10" s="43"/>
    </row>
    <row r="11" spans="2:17" s="9" customFormat="1" ht="30" customHeight="1" x14ac:dyDescent="0.2">
      <c r="B11" s="11"/>
      <c r="C11" s="176" t="s">
        <v>5</v>
      </c>
      <c r="D11" s="162" t="s">
        <v>6</v>
      </c>
      <c r="E11" s="166" t="s">
        <v>7</v>
      </c>
      <c r="F11" s="166"/>
      <c r="G11" s="181" t="s">
        <v>8</v>
      </c>
      <c r="H11" s="162" t="s">
        <v>9</v>
      </c>
      <c r="I11" s="162" t="s">
        <v>10</v>
      </c>
      <c r="J11" s="164" t="s">
        <v>11</v>
      </c>
      <c r="K11" s="187" t="s">
        <v>12</v>
      </c>
      <c r="L11" s="12"/>
      <c r="Q11" s="43"/>
    </row>
    <row r="12" spans="2:17" s="9" customFormat="1" ht="30" customHeight="1" thickBot="1" x14ac:dyDescent="0.3">
      <c r="B12" s="11"/>
      <c r="C12" s="177"/>
      <c r="D12" s="163"/>
      <c r="E12" s="45" t="s">
        <v>13</v>
      </c>
      <c r="F12" s="45" t="s">
        <v>14</v>
      </c>
      <c r="G12" s="182"/>
      <c r="H12" s="163"/>
      <c r="I12" s="163"/>
      <c r="J12" s="165"/>
      <c r="K12" s="188"/>
      <c r="L12" s="12"/>
      <c r="N12" s="186"/>
      <c r="O12" s="186"/>
      <c r="P12" s="186"/>
      <c r="Q12" s="43"/>
    </row>
    <row r="13" spans="2:17" s="9" customFormat="1" ht="30" customHeight="1" x14ac:dyDescent="0.25">
      <c r="B13" s="11"/>
      <c r="C13" s="46">
        <v>1</v>
      </c>
      <c r="D13" s="47" t="s">
        <v>15</v>
      </c>
      <c r="E13" s="48"/>
      <c r="F13" s="48"/>
      <c r="G13" s="48"/>
      <c r="H13" s="48"/>
      <c r="I13" s="48"/>
      <c r="J13" s="48"/>
      <c r="K13" s="49"/>
      <c r="L13" s="12"/>
      <c r="N13" s="50"/>
      <c r="O13" s="1"/>
      <c r="Q13" s="43"/>
    </row>
    <row r="14" spans="2:17" s="51" customFormat="1" ht="30" customHeight="1" x14ac:dyDescent="0.25">
      <c r="B14" s="52"/>
      <c r="C14" s="53">
        <v>1</v>
      </c>
      <c r="D14" s="53">
        <v>1.1000000000000001</v>
      </c>
      <c r="E14" s="53">
        <v>1.1000000000000001</v>
      </c>
      <c r="F14" s="53"/>
      <c r="G14" s="54" t="s">
        <v>128</v>
      </c>
      <c r="H14" s="53" t="s">
        <v>16</v>
      </c>
      <c r="I14" s="53">
        <v>350</v>
      </c>
      <c r="J14" s="55">
        <v>39496</v>
      </c>
      <c r="K14" s="56">
        <f>+ROUND(J14*I14,0)</f>
        <v>13823600</v>
      </c>
      <c r="L14" s="57"/>
      <c r="N14" s="50"/>
      <c r="O14" s="154"/>
      <c r="P14" s="151"/>
      <c r="Q14" s="58"/>
    </row>
    <row r="15" spans="2:17" s="9" customFormat="1" ht="30" customHeight="1" thickBot="1" x14ac:dyDescent="0.25">
      <c r="B15" s="11"/>
      <c r="C15" s="59" t="s">
        <v>17</v>
      </c>
      <c r="D15" s="60"/>
      <c r="E15" s="60"/>
      <c r="F15" s="60"/>
      <c r="G15" s="61"/>
      <c r="H15" s="60"/>
      <c r="I15" s="62"/>
      <c r="J15" s="63"/>
      <c r="K15" s="64">
        <f>+SUM(K14:K14)</f>
        <v>13823600</v>
      </c>
      <c r="L15" s="12"/>
      <c r="Q15" s="43"/>
    </row>
    <row r="16" spans="2:17" s="9" customFormat="1" ht="30" customHeight="1" thickBot="1" x14ac:dyDescent="0.25">
      <c r="B16" s="11"/>
      <c r="C16" s="65">
        <v>2</v>
      </c>
      <c r="D16" s="158" t="s">
        <v>18</v>
      </c>
      <c r="E16" s="158"/>
      <c r="F16" s="158"/>
      <c r="G16" s="158"/>
      <c r="H16" s="158"/>
      <c r="I16" s="158"/>
      <c r="J16" s="158"/>
      <c r="K16" s="159"/>
      <c r="L16" s="12"/>
      <c r="Q16" s="43"/>
    </row>
    <row r="17" spans="2:17" s="9" customFormat="1" ht="30" x14ac:dyDescent="0.25">
      <c r="B17" s="11"/>
      <c r="C17" s="66">
        <v>2</v>
      </c>
      <c r="D17" s="146" t="s">
        <v>94</v>
      </c>
      <c r="E17" s="67" t="s">
        <v>94</v>
      </c>
      <c r="F17" s="67"/>
      <c r="G17" s="68" t="s">
        <v>19</v>
      </c>
      <c r="H17" s="67" t="s">
        <v>20</v>
      </c>
      <c r="I17" s="69">
        <v>600</v>
      </c>
      <c r="J17" s="70">
        <v>37835</v>
      </c>
      <c r="K17" s="71">
        <f t="shared" ref="K17:K29" si="0">+ROUND(J17*I17,0)</f>
        <v>22701000</v>
      </c>
      <c r="L17" s="12"/>
      <c r="O17" s="154"/>
      <c r="P17" s="151"/>
      <c r="Q17" s="43"/>
    </row>
    <row r="18" spans="2:17" s="9" customFormat="1" ht="45" x14ac:dyDescent="0.25">
      <c r="B18" s="11"/>
      <c r="C18" s="66">
        <v>3</v>
      </c>
      <c r="D18" s="146" t="s">
        <v>95</v>
      </c>
      <c r="E18" s="67" t="s">
        <v>95</v>
      </c>
      <c r="F18" s="67"/>
      <c r="G18" s="68" t="s">
        <v>84</v>
      </c>
      <c r="H18" s="67" t="s">
        <v>20</v>
      </c>
      <c r="I18" s="69">
        <v>800</v>
      </c>
      <c r="J18" s="70">
        <v>41896</v>
      </c>
      <c r="K18" s="71">
        <f t="shared" si="0"/>
        <v>33516800</v>
      </c>
      <c r="L18" s="12"/>
      <c r="O18" s="154"/>
      <c r="P18" s="151"/>
      <c r="Q18" s="43"/>
    </row>
    <row r="19" spans="2:17" s="9" customFormat="1" ht="17.25" x14ac:dyDescent="0.3">
      <c r="B19" s="11"/>
      <c r="C19" s="66">
        <v>4</v>
      </c>
      <c r="D19" s="146" t="s">
        <v>96</v>
      </c>
      <c r="E19" s="67" t="s">
        <v>96</v>
      </c>
      <c r="F19" s="67"/>
      <c r="G19" s="39" t="s">
        <v>148</v>
      </c>
      <c r="H19" s="67" t="s">
        <v>20</v>
      </c>
      <c r="I19" s="69">
        <v>800</v>
      </c>
      <c r="J19" s="70">
        <v>32701</v>
      </c>
      <c r="K19" s="71">
        <f t="shared" si="0"/>
        <v>26160800</v>
      </c>
      <c r="L19" s="12"/>
      <c r="O19" s="154"/>
      <c r="P19" s="151"/>
      <c r="Q19" s="43"/>
    </row>
    <row r="20" spans="2:17" s="9" customFormat="1" x14ac:dyDescent="0.25">
      <c r="B20" s="11"/>
      <c r="C20" s="66">
        <v>5</v>
      </c>
      <c r="D20" s="146" t="s">
        <v>97</v>
      </c>
      <c r="E20" s="67" t="s">
        <v>97</v>
      </c>
      <c r="F20" s="67"/>
      <c r="G20" s="68" t="s">
        <v>135</v>
      </c>
      <c r="H20" s="67" t="s">
        <v>20</v>
      </c>
      <c r="I20" s="69">
        <v>200</v>
      </c>
      <c r="J20" s="70">
        <v>81717</v>
      </c>
      <c r="K20" s="71">
        <f t="shared" si="0"/>
        <v>16343400</v>
      </c>
      <c r="L20" s="12"/>
      <c r="O20" s="154"/>
      <c r="P20" s="151"/>
      <c r="Q20" s="43"/>
    </row>
    <row r="21" spans="2:17" s="9" customFormat="1" x14ac:dyDescent="0.25">
      <c r="B21" s="11"/>
      <c r="C21" s="66">
        <v>6</v>
      </c>
      <c r="D21" s="146" t="s">
        <v>82</v>
      </c>
      <c r="E21" s="67" t="s">
        <v>82</v>
      </c>
      <c r="F21" s="67"/>
      <c r="G21" s="68" t="s">
        <v>135</v>
      </c>
      <c r="H21" s="67" t="s">
        <v>16</v>
      </c>
      <c r="I21" s="69">
        <v>200</v>
      </c>
      <c r="J21" s="70">
        <v>28281</v>
      </c>
      <c r="K21" s="71">
        <f t="shared" si="0"/>
        <v>5656200</v>
      </c>
      <c r="L21" s="12"/>
      <c r="O21" s="154"/>
      <c r="P21" s="151"/>
      <c r="Q21" s="43"/>
    </row>
    <row r="22" spans="2:17" s="9" customFormat="1" ht="30" x14ac:dyDescent="0.25">
      <c r="B22" s="11"/>
      <c r="C22" s="66">
        <v>7</v>
      </c>
      <c r="D22" s="146" t="s">
        <v>80</v>
      </c>
      <c r="E22" s="67" t="s">
        <v>80</v>
      </c>
      <c r="F22" s="67"/>
      <c r="G22" s="68" t="s">
        <v>21</v>
      </c>
      <c r="H22" s="67" t="s">
        <v>16</v>
      </c>
      <c r="I22" s="69">
        <v>1000</v>
      </c>
      <c r="J22" s="70">
        <v>9362</v>
      </c>
      <c r="K22" s="71">
        <f t="shared" si="0"/>
        <v>9362000</v>
      </c>
      <c r="L22" s="12"/>
      <c r="O22" s="154"/>
      <c r="P22" s="151"/>
      <c r="Q22" s="43"/>
    </row>
    <row r="23" spans="2:17" s="9" customFormat="1" ht="45" x14ac:dyDescent="0.25">
      <c r="B23" s="11"/>
      <c r="C23" s="66">
        <v>8</v>
      </c>
      <c r="D23" s="146" t="s">
        <v>81</v>
      </c>
      <c r="E23" s="67" t="s">
        <v>81</v>
      </c>
      <c r="F23" s="67"/>
      <c r="G23" s="72" t="s">
        <v>151</v>
      </c>
      <c r="H23" s="73" t="s">
        <v>20</v>
      </c>
      <c r="I23" s="74">
        <v>800</v>
      </c>
      <c r="J23" s="70">
        <v>19067</v>
      </c>
      <c r="K23" s="71">
        <f t="shared" si="0"/>
        <v>15253600</v>
      </c>
      <c r="L23" s="12"/>
      <c r="O23" s="154"/>
      <c r="P23" s="151"/>
      <c r="Q23" s="43"/>
    </row>
    <row r="24" spans="2:17" s="9" customFormat="1" ht="60.75" thickBot="1" x14ac:dyDescent="0.3">
      <c r="B24" s="11"/>
      <c r="C24" s="66">
        <v>9</v>
      </c>
      <c r="D24" s="146" t="s">
        <v>47</v>
      </c>
      <c r="E24" s="67" t="s">
        <v>47</v>
      </c>
      <c r="F24" s="67"/>
      <c r="G24" s="72" t="s">
        <v>152</v>
      </c>
      <c r="H24" s="73" t="s">
        <v>20</v>
      </c>
      <c r="I24" s="74">
        <v>800</v>
      </c>
      <c r="J24" s="70">
        <v>20622</v>
      </c>
      <c r="K24" s="71">
        <f t="shared" si="0"/>
        <v>16497600</v>
      </c>
      <c r="L24" s="12"/>
      <c r="O24" s="154"/>
      <c r="P24" s="151"/>
      <c r="Q24" s="43"/>
    </row>
    <row r="25" spans="2:17" s="9" customFormat="1" ht="45" x14ac:dyDescent="0.25">
      <c r="B25" s="11"/>
      <c r="C25" s="66">
        <v>10</v>
      </c>
      <c r="D25" s="146" t="s">
        <v>48</v>
      </c>
      <c r="E25" s="67" t="s">
        <v>48</v>
      </c>
      <c r="F25" s="67"/>
      <c r="G25" s="72" t="s">
        <v>83</v>
      </c>
      <c r="H25" s="73" t="s">
        <v>20</v>
      </c>
      <c r="I25" s="74">
        <v>250</v>
      </c>
      <c r="J25" s="70">
        <v>218345</v>
      </c>
      <c r="K25" s="71">
        <f t="shared" si="0"/>
        <v>54586250</v>
      </c>
      <c r="L25" s="12"/>
      <c r="O25" s="154"/>
      <c r="P25" s="151"/>
      <c r="Q25" s="43"/>
    </row>
    <row r="26" spans="2:17" s="9" customFormat="1" ht="60" x14ac:dyDescent="0.25">
      <c r="B26" s="11"/>
      <c r="C26" s="66">
        <v>11</v>
      </c>
      <c r="D26" s="146" t="s">
        <v>78</v>
      </c>
      <c r="E26" s="67" t="s">
        <v>78</v>
      </c>
      <c r="F26" s="67"/>
      <c r="G26" s="72" t="s">
        <v>77</v>
      </c>
      <c r="H26" s="73" t="s">
        <v>20</v>
      </c>
      <c r="I26" s="74">
        <v>800</v>
      </c>
      <c r="J26" s="70">
        <v>19084</v>
      </c>
      <c r="K26" s="71">
        <f t="shared" si="0"/>
        <v>15267200</v>
      </c>
      <c r="L26" s="12"/>
      <c r="O26" s="154"/>
      <c r="P26" s="151"/>
      <c r="Q26" s="43"/>
    </row>
    <row r="27" spans="2:17" s="9" customFormat="1" ht="50.25" customHeight="1" x14ac:dyDescent="0.25">
      <c r="B27" s="11"/>
      <c r="C27" s="66">
        <v>12</v>
      </c>
      <c r="D27" s="146" t="s">
        <v>138</v>
      </c>
      <c r="E27" s="67" t="s">
        <v>138</v>
      </c>
      <c r="F27" s="67"/>
      <c r="G27" s="72" t="s">
        <v>85</v>
      </c>
      <c r="H27" s="73" t="s">
        <v>16</v>
      </c>
      <c r="I27" s="74">
        <v>400</v>
      </c>
      <c r="J27" s="70">
        <v>30080</v>
      </c>
      <c r="K27" s="71">
        <f t="shared" si="0"/>
        <v>12032000</v>
      </c>
      <c r="L27" s="12"/>
      <c r="O27" s="154"/>
      <c r="P27" s="151"/>
      <c r="Q27" s="43"/>
    </row>
    <row r="28" spans="2:17" s="9" customFormat="1" ht="60" x14ac:dyDescent="0.25">
      <c r="B28" s="11"/>
      <c r="C28" s="66">
        <v>13</v>
      </c>
      <c r="D28" s="146" t="s">
        <v>79</v>
      </c>
      <c r="E28" s="67" t="s">
        <v>79</v>
      </c>
      <c r="F28" s="67"/>
      <c r="G28" s="72" t="s">
        <v>88</v>
      </c>
      <c r="H28" s="73" t="s">
        <v>20</v>
      </c>
      <c r="I28" s="74">
        <v>800</v>
      </c>
      <c r="J28" s="70">
        <v>57118</v>
      </c>
      <c r="K28" s="71">
        <f t="shared" si="0"/>
        <v>45694400</v>
      </c>
      <c r="L28" s="12"/>
      <c r="O28" s="154"/>
      <c r="P28" s="151"/>
      <c r="Q28" s="43"/>
    </row>
    <row r="29" spans="2:17" s="9" customFormat="1" ht="60" x14ac:dyDescent="0.25">
      <c r="B29" s="11"/>
      <c r="C29" s="66">
        <v>14</v>
      </c>
      <c r="D29" s="146" t="s">
        <v>149</v>
      </c>
      <c r="E29" s="67" t="s">
        <v>149</v>
      </c>
      <c r="F29" s="67"/>
      <c r="G29" s="72" t="s">
        <v>61</v>
      </c>
      <c r="H29" s="73" t="s">
        <v>16</v>
      </c>
      <c r="I29" s="74">
        <v>300</v>
      </c>
      <c r="J29" s="70">
        <v>28221</v>
      </c>
      <c r="K29" s="71">
        <f t="shared" si="0"/>
        <v>8466300</v>
      </c>
      <c r="L29" s="12"/>
      <c r="O29" s="154"/>
      <c r="P29" s="151"/>
      <c r="Q29" s="43"/>
    </row>
    <row r="30" spans="2:17" s="9" customFormat="1" ht="30" customHeight="1" thickBot="1" x14ac:dyDescent="0.25">
      <c r="B30" s="11"/>
      <c r="C30" s="75" t="s">
        <v>17</v>
      </c>
      <c r="D30" s="76"/>
      <c r="E30" s="76"/>
      <c r="F30" s="76"/>
      <c r="G30" s="77"/>
      <c r="H30" s="76"/>
      <c r="I30" s="78"/>
      <c r="J30" s="79"/>
      <c r="K30" s="80">
        <f>+SUM(K17:K29)</f>
        <v>281537550</v>
      </c>
      <c r="L30" s="12"/>
      <c r="Q30" s="43"/>
    </row>
    <row r="31" spans="2:17" s="9" customFormat="1" ht="30" customHeight="1" x14ac:dyDescent="0.2">
      <c r="B31" s="11"/>
      <c r="C31" s="46">
        <v>3</v>
      </c>
      <c r="D31" s="158" t="s">
        <v>24</v>
      </c>
      <c r="E31" s="158"/>
      <c r="F31" s="158"/>
      <c r="G31" s="158"/>
      <c r="H31" s="158"/>
      <c r="I31" s="158"/>
      <c r="J31" s="158"/>
      <c r="K31" s="159"/>
      <c r="L31" s="12"/>
      <c r="Q31" s="43"/>
    </row>
    <row r="32" spans="2:17" s="9" customFormat="1" ht="35.65" customHeight="1" x14ac:dyDescent="0.25">
      <c r="B32" s="11"/>
      <c r="C32" s="67">
        <v>15</v>
      </c>
      <c r="D32" s="67" t="s">
        <v>98</v>
      </c>
      <c r="E32" s="67" t="s">
        <v>98</v>
      </c>
      <c r="F32" s="67"/>
      <c r="G32" s="81" t="s">
        <v>62</v>
      </c>
      <c r="H32" s="67" t="s">
        <v>20</v>
      </c>
      <c r="I32" s="67">
        <v>800</v>
      </c>
      <c r="J32" s="70">
        <v>36128</v>
      </c>
      <c r="K32" s="71">
        <f t="shared" ref="K32:K39" si="1">+ROUND(J32*I32,0)</f>
        <v>28902400</v>
      </c>
      <c r="L32" s="12"/>
      <c r="O32" s="154"/>
      <c r="P32" s="151"/>
      <c r="Q32" s="43"/>
    </row>
    <row r="33" spans="2:17" s="9" customFormat="1" ht="36.75" customHeight="1" x14ac:dyDescent="0.25">
      <c r="B33" s="11"/>
      <c r="C33" s="67">
        <v>16</v>
      </c>
      <c r="D33" s="67" t="s">
        <v>99</v>
      </c>
      <c r="E33" s="67" t="s">
        <v>99</v>
      </c>
      <c r="F33" s="67"/>
      <c r="G33" s="68" t="s">
        <v>49</v>
      </c>
      <c r="H33" s="67" t="s">
        <v>20</v>
      </c>
      <c r="I33" s="69">
        <v>300</v>
      </c>
      <c r="J33" s="82">
        <v>107300</v>
      </c>
      <c r="K33" s="71">
        <f t="shared" si="1"/>
        <v>32190000</v>
      </c>
      <c r="L33" s="12"/>
      <c r="O33" s="155"/>
      <c r="P33" s="151"/>
      <c r="Q33" s="43"/>
    </row>
    <row r="34" spans="2:17" s="9" customFormat="1" ht="30" x14ac:dyDescent="0.25">
      <c r="B34" s="11"/>
      <c r="C34" s="67">
        <v>17</v>
      </c>
      <c r="D34" s="67" t="s">
        <v>100</v>
      </c>
      <c r="E34" s="67" t="s">
        <v>100</v>
      </c>
      <c r="F34" s="67"/>
      <c r="G34" s="68" t="s">
        <v>63</v>
      </c>
      <c r="H34" s="67" t="s">
        <v>16</v>
      </c>
      <c r="I34" s="69">
        <v>400</v>
      </c>
      <c r="J34" s="82">
        <v>13480</v>
      </c>
      <c r="K34" s="71">
        <f t="shared" si="1"/>
        <v>5392000</v>
      </c>
      <c r="L34" s="12"/>
      <c r="O34" s="155"/>
      <c r="P34" s="151"/>
      <c r="Q34" s="43"/>
    </row>
    <row r="35" spans="2:17" s="9" customFormat="1" ht="30" customHeight="1" x14ac:dyDescent="0.25">
      <c r="B35" s="11"/>
      <c r="C35" s="67">
        <v>18</v>
      </c>
      <c r="D35" s="67" t="s">
        <v>101</v>
      </c>
      <c r="E35" s="67" t="s">
        <v>101</v>
      </c>
      <c r="F35" s="67"/>
      <c r="G35" s="68" t="s">
        <v>50</v>
      </c>
      <c r="H35" s="67" t="s">
        <v>20</v>
      </c>
      <c r="I35" s="69">
        <v>53</v>
      </c>
      <c r="J35" s="82">
        <v>164161</v>
      </c>
      <c r="K35" s="71">
        <f t="shared" si="1"/>
        <v>8700533</v>
      </c>
      <c r="L35" s="12"/>
      <c r="O35" s="155"/>
      <c r="P35" s="151"/>
      <c r="Q35" s="43"/>
    </row>
    <row r="36" spans="2:17" s="9" customFormat="1" ht="39.75" customHeight="1" x14ac:dyDescent="0.25">
      <c r="B36" s="11"/>
      <c r="C36" s="67">
        <v>19</v>
      </c>
      <c r="D36" s="67" t="s">
        <v>102</v>
      </c>
      <c r="E36" s="67" t="s">
        <v>102</v>
      </c>
      <c r="F36" s="67"/>
      <c r="G36" s="68" t="s">
        <v>51</v>
      </c>
      <c r="H36" s="67" t="s">
        <v>16</v>
      </c>
      <c r="I36" s="69">
        <v>200</v>
      </c>
      <c r="J36" s="82">
        <v>24364</v>
      </c>
      <c r="K36" s="71">
        <f t="shared" si="1"/>
        <v>4872800</v>
      </c>
      <c r="L36" s="12"/>
      <c r="O36" s="155"/>
      <c r="P36" s="151"/>
      <c r="Q36" s="43"/>
    </row>
    <row r="37" spans="2:17" s="9" customFormat="1" ht="60" x14ac:dyDescent="0.25">
      <c r="B37" s="11"/>
      <c r="C37" s="67">
        <v>20</v>
      </c>
      <c r="D37" s="67" t="s">
        <v>139</v>
      </c>
      <c r="E37" s="67" t="s">
        <v>139</v>
      </c>
      <c r="F37" s="67"/>
      <c r="G37" s="72" t="s">
        <v>25</v>
      </c>
      <c r="H37" s="73" t="s">
        <v>16</v>
      </c>
      <c r="I37" s="74">
        <v>300</v>
      </c>
      <c r="J37" s="82">
        <v>30088</v>
      </c>
      <c r="K37" s="71">
        <f t="shared" si="1"/>
        <v>9026400</v>
      </c>
      <c r="L37" s="12"/>
      <c r="O37" s="155"/>
      <c r="P37" s="151"/>
      <c r="Q37" s="43"/>
    </row>
    <row r="38" spans="2:17" s="9" customFormat="1" ht="30" x14ac:dyDescent="0.25">
      <c r="B38" s="11"/>
      <c r="C38" s="67">
        <v>21</v>
      </c>
      <c r="D38" s="67" t="s">
        <v>140</v>
      </c>
      <c r="E38" s="67" t="s">
        <v>140</v>
      </c>
      <c r="F38" s="67"/>
      <c r="G38" s="72" t="s">
        <v>64</v>
      </c>
      <c r="H38" s="73" t="s">
        <v>20</v>
      </c>
      <c r="I38" s="74">
        <v>180</v>
      </c>
      <c r="J38" s="82">
        <v>160426</v>
      </c>
      <c r="K38" s="71">
        <f t="shared" si="1"/>
        <v>28876680</v>
      </c>
      <c r="L38" s="12"/>
      <c r="O38" s="155"/>
      <c r="P38" s="151"/>
      <c r="Q38" s="43"/>
    </row>
    <row r="39" spans="2:17" s="9" customFormat="1" ht="30" x14ac:dyDescent="0.25">
      <c r="B39" s="11"/>
      <c r="C39" s="67">
        <v>22</v>
      </c>
      <c r="D39" s="67" t="s">
        <v>141</v>
      </c>
      <c r="E39" s="67" t="s">
        <v>141</v>
      </c>
      <c r="F39" s="67"/>
      <c r="G39" s="72" t="s">
        <v>89</v>
      </c>
      <c r="H39" s="73" t="s">
        <v>20</v>
      </c>
      <c r="I39" s="74">
        <v>200</v>
      </c>
      <c r="J39" s="82">
        <v>112484</v>
      </c>
      <c r="K39" s="71">
        <f t="shared" si="1"/>
        <v>22496800</v>
      </c>
      <c r="L39" s="12"/>
      <c r="O39" s="155"/>
      <c r="P39" s="151"/>
      <c r="Q39" s="43"/>
    </row>
    <row r="40" spans="2:17" s="9" customFormat="1" ht="30" customHeight="1" thickBot="1" x14ac:dyDescent="0.25">
      <c r="B40" s="11"/>
      <c r="C40" s="59" t="s">
        <v>17</v>
      </c>
      <c r="D40" s="83"/>
      <c r="E40" s="83"/>
      <c r="F40" s="83"/>
      <c r="G40" s="84"/>
      <c r="H40" s="85"/>
      <c r="I40" s="62"/>
      <c r="J40" s="63"/>
      <c r="K40" s="64">
        <f>+SUM(K32:K39)</f>
        <v>140457613</v>
      </c>
      <c r="L40" s="12"/>
      <c r="Q40" s="43"/>
    </row>
    <row r="41" spans="2:17" s="9" customFormat="1" ht="30" customHeight="1" x14ac:dyDescent="0.2">
      <c r="B41" s="11"/>
      <c r="C41" s="46">
        <v>4</v>
      </c>
      <c r="D41" s="158" t="s">
        <v>44</v>
      </c>
      <c r="E41" s="158"/>
      <c r="F41" s="158"/>
      <c r="G41" s="158"/>
      <c r="H41" s="158"/>
      <c r="I41" s="158"/>
      <c r="J41" s="158"/>
      <c r="K41" s="159"/>
      <c r="L41" s="12"/>
      <c r="Q41" s="43"/>
    </row>
    <row r="42" spans="2:17" s="9" customFormat="1" ht="30" x14ac:dyDescent="0.25">
      <c r="B42" s="11"/>
      <c r="C42" s="67">
        <v>23</v>
      </c>
      <c r="D42" s="67" t="s">
        <v>103</v>
      </c>
      <c r="E42" s="67" t="s">
        <v>103</v>
      </c>
      <c r="F42" s="67"/>
      <c r="G42" s="81" t="s">
        <v>52</v>
      </c>
      <c r="H42" s="67" t="s">
        <v>20</v>
      </c>
      <c r="I42" s="86">
        <v>94.733812698247618</v>
      </c>
      <c r="J42" s="70">
        <v>114412</v>
      </c>
      <c r="K42" s="71">
        <f t="shared" ref="K42:K47" si="2">+ROUND(J42*I42,0)</f>
        <v>10838685</v>
      </c>
      <c r="L42" s="12"/>
      <c r="O42" s="154"/>
      <c r="P42" s="151"/>
      <c r="Q42" s="43"/>
    </row>
    <row r="43" spans="2:17" s="9" customFormat="1" ht="30" x14ac:dyDescent="0.25">
      <c r="B43" s="11"/>
      <c r="C43" s="67">
        <v>24</v>
      </c>
      <c r="D43" s="67" t="s">
        <v>104</v>
      </c>
      <c r="E43" s="67" t="s">
        <v>104</v>
      </c>
      <c r="F43" s="67"/>
      <c r="G43" s="81" t="s">
        <v>146</v>
      </c>
      <c r="H43" s="67" t="s">
        <v>20</v>
      </c>
      <c r="I43" s="67">
        <v>500</v>
      </c>
      <c r="J43" s="70">
        <v>112490</v>
      </c>
      <c r="K43" s="71">
        <f t="shared" si="2"/>
        <v>56245000</v>
      </c>
      <c r="L43" s="12"/>
      <c r="O43" s="154"/>
      <c r="P43" s="151"/>
      <c r="Q43" s="43"/>
    </row>
    <row r="44" spans="2:17" s="9" customFormat="1" ht="30" x14ac:dyDescent="0.25">
      <c r="B44" s="11"/>
      <c r="C44" s="67">
        <v>25</v>
      </c>
      <c r="D44" s="67" t="s">
        <v>105</v>
      </c>
      <c r="E44" s="67" t="s">
        <v>105</v>
      </c>
      <c r="F44" s="67"/>
      <c r="G44" s="81" t="s">
        <v>53</v>
      </c>
      <c r="H44" s="67" t="s">
        <v>20</v>
      </c>
      <c r="I44" s="67">
        <v>1000</v>
      </c>
      <c r="J44" s="70">
        <v>18453</v>
      </c>
      <c r="K44" s="71">
        <f t="shared" si="2"/>
        <v>18453000</v>
      </c>
      <c r="L44" s="12"/>
      <c r="O44" s="154"/>
      <c r="P44" s="151"/>
      <c r="Q44" s="43"/>
    </row>
    <row r="45" spans="2:17" s="9" customFormat="1" x14ac:dyDescent="0.25">
      <c r="B45" s="11"/>
      <c r="C45" s="67">
        <v>26</v>
      </c>
      <c r="D45" s="67" t="s">
        <v>142</v>
      </c>
      <c r="E45" s="67" t="s">
        <v>142</v>
      </c>
      <c r="F45" s="67"/>
      <c r="G45" s="81" t="s">
        <v>26</v>
      </c>
      <c r="H45" s="67" t="s">
        <v>16</v>
      </c>
      <c r="I45" s="67">
        <v>100</v>
      </c>
      <c r="J45" s="70">
        <v>30181</v>
      </c>
      <c r="K45" s="71">
        <f t="shared" si="2"/>
        <v>3018100</v>
      </c>
      <c r="L45" s="12"/>
      <c r="O45" s="154"/>
      <c r="P45" s="151"/>
      <c r="Q45" s="43"/>
    </row>
    <row r="46" spans="2:17" s="9" customFormat="1" ht="30" x14ac:dyDescent="0.25">
      <c r="B46" s="11"/>
      <c r="C46" s="67">
        <v>27</v>
      </c>
      <c r="D46" s="67" t="s">
        <v>143</v>
      </c>
      <c r="E46" s="67" t="s">
        <v>143</v>
      </c>
      <c r="F46" s="67"/>
      <c r="G46" s="81" t="s">
        <v>54</v>
      </c>
      <c r="H46" s="67" t="s">
        <v>20</v>
      </c>
      <c r="I46" s="86">
        <v>1000</v>
      </c>
      <c r="J46" s="70">
        <v>66499</v>
      </c>
      <c r="K46" s="71">
        <f t="shared" si="2"/>
        <v>66499000</v>
      </c>
      <c r="L46" s="12"/>
      <c r="O46" s="154"/>
      <c r="P46" s="151"/>
      <c r="Q46" s="43"/>
    </row>
    <row r="47" spans="2:17" s="9" customFormat="1" ht="30" x14ac:dyDescent="0.25">
      <c r="B47" s="11"/>
      <c r="C47" s="67">
        <v>28</v>
      </c>
      <c r="D47" s="67" t="s">
        <v>106</v>
      </c>
      <c r="E47" s="67" t="s">
        <v>106</v>
      </c>
      <c r="F47" s="67"/>
      <c r="G47" s="81" t="s">
        <v>66</v>
      </c>
      <c r="H47" s="67" t="s">
        <v>20</v>
      </c>
      <c r="I47" s="86">
        <v>553</v>
      </c>
      <c r="J47" s="70">
        <v>65103</v>
      </c>
      <c r="K47" s="71">
        <f t="shared" si="2"/>
        <v>36001959</v>
      </c>
      <c r="L47" s="12"/>
      <c r="O47" s="154"/>
      <c r="P47" s="151"/>
      <c r="Q47" s="43"/>
    </row>
    <row r="48" spans="2:17" s="9" customFormat="1" ht="30" x14ac:dyDescent="0.25">
      <c r="B48" s="11"/>
      <c r="C48" s="67">
        <v>29</v>
      </c>
      <c r="D48" s="67" t="s">
        <v>107</v>
      </c>
      <c r="E48" s="67" t="s">
        <v>107</v>
      </c>
      <c r="F48" s="67"/>
      <c r="G48" s="87" t="s">
        <v>22</v>
      </c>
      <c r="H48" s="88" t="s">
        <v>20</v>
      </c>
      <c r="I48" s="89">
        <v>1200</v>
      </c>
      <c r="J48" s="70">
        <v>26613</v>
      </c>
      <c r="K48" s="71">
        <f>+ROUND(J48*I48,0)</f>
        <v>31935600</v>
      </c>
      <c r="L48" s="12"/>
      <c r="O48" s="154"/>
      <c r="P48" s="151"/>
      <c r="Q48" s="43"/>
    </row>
    <row r="49" spans="2:17" s="9" customFormat="1" ht="30" x14ac:dyDescent="0.25">
      <c r="B49" s="11"/>
      <c r="C49" s="67">
        <v>30</v>
      </c>
      <c r="D49" s="67" t="s">
        <v>144</v>
      </c>
      <c r="E49" s="67" t="s">
        <v>144</v>
      </c>
      <c r="F49" s="67"/>
      <c r="G49" s="81" t="s">
        <v>67</v>
      </c>
      <c r="H49" s="67" t="s">
        <v>20</v>
      </c>
      <c r="I49" s="86">
        <v>40</v>
      </c>
      <c r="J49" s="70">
        <v>21620</v>
      </c>
      <c r="K49" s="71">
        <f>+ROUND(J49*I49,0)</f>
        <v>864800</v>
      </c>
      <c r="L49" s="12"/>
      <c r="O49" s="154"/>
      <c r="P49" s="151"/>
      <c r="Q49" s="43"/>
    </row>
    <row r="50" spans="2:17" s="9" customFormat="1" ht="30" x14ac:dyDescent="0.25">
      <c r="B50" s="11"/>
      <c r="C50" s="67">
        <v>31</v>
      </c>
      <c r="D50" s="67" t="s">
        <v>145</v>
      </c>
      <c r="E50" s="146" t="s">
        <v>145</v>
      </c>
      <c r="F50" s="67"/>
      <c r="G50" s="72" t="s">
        <v>65</v>
      </c>
      <c r="H50" s="73" t="s">
        <v>16</v>
      </c>
      <c r="I50" s="74">
        <v>1500</v>
      </c>
      <c r="J50" s="70">
        <v>9507</v>
      </c>
      <c r="K50" s="71">
        <f>+ROUND(J50*I50,0)</f>
        <v>14260500</v>
      </c>
      <c r="L50" s="12"/>
      <c r="O50" s="154"/>
      <c r="P50" s="151"/>
      <c r="Q50" s="43"/>
    </row>
    <row r="51" spans="2:17" s="9" customFormat="1" ht="30" customHeight="1" thickBot="1" x14ac:dyDescent="0.25">
      <c r="B51" s="11"/>
      <c r="C51" s="59" t="s">
        <v>17</v>
      </c>
      <c r="D51" s="83"/>
      <c r="E51" s="83"/>
      <c r="F51" s="83"/>
      <c r="G51" s="84"/>
      <c r="H51" s="85"/>
      <c r="I51" s="78"/>
      <c r="J51" s="63"/>
      <c r="K51" s="64">
        <f>+SUM(K42:K50)</f>
        <v>238116644</v>
      </c>
      <c r="L51" s="12"/>
      <c r="Q51" s="43"/>
    </row>
    <row r="52" spans="2:17" s="9" customFormat="1" ht="30" customHeight="1" x14ac:dyDescent="0.25">
      <c r="B52" s="11"/>
      <c r="C52" s="46">
        <v>5</v>
      </c>
      <c r="D52" s="158" t="s">
        <v>27</v>
      </c>
      <c r="E52" s="158"/>
      <c r="F52" s="158"/>
      <c r="G52" s="158"/>
      <c r="H52" s="158"/>
      <c r="I52" s="158"/>
      <c r="J52" s="158"/>
      <c r="K52" s="159"/>
      <c r="L52" s="12"/>
      <c r="Q52" s="151"/>
    </row>
    <row r="53" spans="2:17" s="9" customFormat="1" ht="60" x14ac:dyDescent="0.25">
      <c r="B53" s="11"/>
      <c r="C53" s="67">
        <v>32</v>
      </c>
      <c r="D53" s="67" t="s">
        <v>108</v>
      </c>
      <c r="E53" s="146" t="s">
        <v>108</v>
      </c>
      <c r="F53" s="67"/>
      <c r="G53" s="81" t="s">
        <v>86</v>
      </c>
      <c r="H53" s="67" t="s">
        <v>16</v>
      </c>
      <c r="I53" s="67">
        <v>600</v>
      </c>
      <c r="J53" s="70">
        <v>68386</v>
      </c>
      <c r="K53" s="71">
        <f>+ROUND(J53*I53,0)</f>
        <v>41031600</v>
      </c>
      <c r="L53" s="12"/>
      <c r="O53" s="154"/>
      <c r="P53" s="151"/>
      <c r="Q53" s="153"/>
    </row>
    <row r="54" spans="2:17" s="9" customFormat="1" ht="60" x14ac:dyDescent="0.25">
      <c r="B54" s="11"/>
      <c r="C54" s="67">
        <v>33</v>
      </c>
      <c r="D54" s="67" t="s">
        <v>109</v>
      </c>
      <c r="E54" s="146" t="s">
        <v>109</v>
      </c>
      <c r="F54" s="67"/>
      <c r="G54" s="72" t="s">
        <v>90</v>
      </c>
      <c r="H54" s="73" t="s">
        <v>20</v>
      </c>
      <c r="I54" s="74">
        <v>600</v>
      </c>
      <c r="J54" s="70">
        <v>19067</v>
      </c>
      <c r="K54" s="71">
        <f t="shared" ref="K54:K59" si="3">+ROUND(J54*I54,0)</f>
        <v>11440200</v>
      </c>
      <c r="L54" s="12"/>
      <c r="O54" s="154"/>
      <c r="P54" s="151"/>
      <c r="Q54" s="43"/>
    </row>
    <row r="55" spans="2:17" s="9" customFormat="1" ht="69" customHeight="1" x14ac:dyDescent="0.25">
      <c r="B55" s="11"/>
      <c r="C55" s="67">
        <v>34</v>
      </c>
      <c r="D55" s="67" t="s">
        <v>56</v>
      </c>
      <c r="E55" s="146" t="s">
        <v>56</v>
      </c>
      <c r="F55" s="67"/>
      <c r="G55" s="90" t="s">
        <v>91</v>
      </c>
      <c r="H55" s="73" t="s">
        <v>16</v>
      </c>
      <c r="I55" s="74">
        <v>293.95</v>
      </c>
      <c r="J55" s="70">
        <v>17575</v>
      </c>
      <c r="K55" s="71">
        <f t="shared" si="3"/>
        <v>5166171</v>
      </c>
      <c r="L55" s="12"/>
      <c r="O55" s="154"/>
      <c r="P55" s="151"/>
      <c r="Q55" s="43"/>
    </row>
    <row r="56" spans="2:17" s="9" customFormat="1" ht="39" customHeight="1" x14ac:dyDescent="0.25">
      <c r="B56" s="11"/>
      <c r="C56" s="67">
        <v>35</v>
      </c>
      <c r="D56" s="67" t="s">
        <v>57</v>
      </c>
      <c r="E56" s="146" t="s">
        <v>57</v>
      </c>
      <c r="F56" s="67"/>
      <c r="G56" s="90" t="s">
        <v>87</v>
      </c>
      <c r="H56" s="73" t="s">
        <v>20</v>
      </c>
      <c r="I56" s="74">
        <v>250</v>
      </c>
      <c r="J56" s="70">
        <v>24256</v>
      </c>
      <c r="K56" s="71">
        <f t="shared" si="3"/>
        <v>6064000</v>
      </c>
      <c r="L56" s="12"/>
      <c r="O56" s="154"/>
      <c r="P56" s="151"/>
      <c r="Q56" s="43"/>
    </row>
    <row r="57" spans="2:17" s="9" customFormat="1" ht="60" customHeight="1" x14ac:dyDescent="0.25">
      <c r="B57" s="11"/>
      <c r="C57" s="67">
        <v>36</v>
      </c>
      <c r="D57" s="67" t="s">
        <v>58</v>
      </c>
      <c r="E57" s="146" t="s">
        <v>58</v>
      </c>
      <c r="F57" s="67"/>
      <c r="G57" s="72" t="s">
        <v>55</v>
      </c>
      <c r="H57" s="73" t="s">
        <v>20</v>
      </c>
      <c r="I57" s="74">
        <v>300</v>
      </c>
      <c r="J57" s="91">
        <v>46134</v>
      </c>
      <c r="K57" s="71">
        <f t="shared" si="3"/>
        <v>13840200</v>
      </c>
      <c r="L57" s="12"/>
      <c r="O57" s="156"/>
      <c r="P57" s="151"/>
      <c r="Q57" s="43"/>
    </row>
    <row r="58" spans="2:17" s="9" customFormat="1" ht="43.5" customHeight="1" x14ac:dyDescent="0.25">
      <c r="B58" s="11"/>
      <c r="C58" s="67">
        <v>37</v>
      </c>
      <c r="D58" s="67" t="s">
        <v>110</v>
      </c>
      <c r="E58" s="146" t="s">
        <v>110</v>
      </c>
      <c r="F58" s="67"/>
      <c r="G58" s="72" t="s">
        <v>28</v>
      </c>
      <c r="H58" s="73" t="s">
        <v>23</v>
      </c>
      <c r="I58" s="74">
        <v>20</v>
      </c>
      <c r="J58" s="91">
        <v>176704</v>
      </c>
      <c r="K58" s="71">
        <f t="shared" si="3"/>
        <v>3534080</v>
      </c>
      <c r="L58" s="12"/>
      <c r="O58" s="156"/>
      <c r="P58" s="151"/>
      <c r="Q58" s="43"/>
    </row>
    <row r="59" spans="2:17" s="9" customFormat="1" ht="45" x14ac:dyDescent="0.25">
      <c r="B59" s="11"/>
      <c r="C59" s="67">
        <v>38</v>
      </c>
      <c r="D59" s="67" t="s">
        <v>111</v>
      </c>
      <c r="E59" s="146" t="s">
        <v>111</v>
      </c>
      <c r="F59" s="67"/>
      <c r="G59" s="72" t="s">
        <v>68</v>
      </c>
      <c r="H59" s="73" t="s">
        <v>20</v>
      </c>
      <c r="I59" s="74">
        <v>10</v>
      </c>
      <c r="J59" s="91">
        <v>366748</v>
      </c>
      <c r="K59" s="71">
        <f t="shared" si="3"/>
        <v>3667480</v>
      </c>
      <c r="L59" s="12"/>
      <c r="O59" s="156"/>
      <c r="P59" s="151"/>
      <c r="Q59" s="43"/>
    </row>
    <row r="60" spans="2:17" s="9" customFormat="1" ht="30" customHeight="1" thickBot="1" x14ac:dyDescent="0.25">
      <c r="B60" s="11"/>
      <c r="C60" s="59" t="s">
        <v>17</v>
      </c>
      <c r="D60" s="83"/>
      <c r="E60" s="83"/>
      <c r="F60" s="83"/>
      <c r="G60" s="84"/>
      <c r="H60" s="85"/>
      <c r="I60" s="78"/>
      <c r="J60" s="63"/>
      <c r="K60" s="64">
        <f>+SUM(K53:K59)</f>
        <v>84743731</v>
      </c>
      <c r="L60" s="12"/>
      <c r="Q60" s="43"/>
    </row>
    <row r="61" spans="2:17" s="9" customFormat="1" ht="30" customHeight="1" x14ac:dyDescent="0.2">
      <c r="B61" s="11"/>
      <c r="C61" s="46">
        <v>6</v>
      </c>
      <c r="D61" s="158" t="s">
        <v>29</v>
      </c>
      <c r="E61" s="158"/>
      <c r="F61" s="158"/>
      <c r="G61" s="158"/>
      <c r="H61" s="158"/>
      <c r="I61" s="158"/>
      <c r="J61" s="158"/>
      <c r="K61" s="159"/>
      <c r="L61" s="12"/>
      <c r="Q61" s="43"/>
    </row>
    <row r="62" spans="2:17" s="9" customFormat="1" ht="45" x14ac:dyDescent="0.25">
      <c r="B62" s="11"/>
      <c r="C62" s="67">
        <v>39</v>
      </c>
      <c r="D62" s="67" t="s">
        <v>112</v>
      </c>
      <c r="E62" s="146" t="s">
        <v>112</v>
      </c>
      <c r="F62" s="67"/>
      <c r="G62" s="81" t="s">
        <v>76</v>
      </c>
      <c r="H62" s="67" t="s">
        <v>20</v>
      </c>
      <c r="I62" s="67">
        <v>15</v>
      </c>
      <c r="J62" s="91">
        <v>441345</v>
      </c>
      <c r="K62" s="97">
        <f t="shared" ref="K62:K65" si="4">+ROUND(J62*I62,0)</f>
        <v>6620175</v>
      </c>
      <c r="L62" s="12"/>
      <c r="O62" s="156"/>
      <c r="P62" s="151"/>
      <c r="Q62" s="43"/>
    </row>
    <row r="63" spans="2:17" s="9" customFormat="1" ht="45" x14ac:dyDescent="0.25">
      <c r="B63" s="11"/>
      <c r="C63" s="67">
        <v>40</v>
      </c>
      <c r="D63" s="67" t="s">
        <v>113</v>
      </c>
      <c r="E63" s="146" t="s">
        <v>113</v>
      </c>
      <c r="F63" s="67"/>
      <c r="G63" s="81" t="s">
        <v>59</v>
      </c>
      <c r="H63" s="67" t="s">
        <v>20</v>
      </c>
      <c r="I63" s="92">
        <v>150</v>
      </c>
      <c r="J63" s="91">
        <v>30096</v>
      </c>
      <c r="K63" s="97">
        <f t="shared" si="4"/>
        <v>4514400</v>
      </c>
      <c r="L63" s="12"/>
      <c r="O63" s="156"/>
      <c r="P63" s="151"/>
      <c r="Q63" s="43"/>
    </row>
    <row r="64" spans="2:17" s="9" customFormat="1" ht="30" x14ac:dyDescent="0.25">
      <c r="B64" s="11"/>
      <c r="C64" s="67">
        <v>41</v>
      </c>
      <c r="D64" s="67" t="s">
        <v>114</v>
      </c>
      <c r="E64" s="67" t="s">
        <v>114</v>
      </c>
      <c r="F64" s="67" t="s">
        <v>46</v>
      </c>
      <c r="G64" s="81" t="s">
        <v>69</v>
      </c>
      <c r="H64" s="67" t="s">
        <v>20</v>
      </c>
      <c r="I64" s="92">
        <v>30</v>
      </c>
      <c r="J64" s="91">
        <v>508411</v>
      </c>
      <c r="K64" s="97">
        <f t="shared" si="4"/>
        <v>15252330</v>
      </c>
      <c r="L64" s="12"/>
      <c r="O64" s="156"/>
      <c r="P64" s="151"/>
      <c r="Q64" s="43"/>
    </row>
    <row r="65" spans="2:17" s="9" customFormat="1" ht="39" customHeight="1" x14ac:dyDescent="0.25">
      <c r="B65" s="11"/>
      <c r="C65" s="67">
        <v>42</v>
      </c>
      <c r="D65" s="67" t="s">
        <v>115</v>
      </c>
      <c r="E65" s="67" t="s">
        <v>115</v>
      </c>
      <c r="F65" s="67"/>
      <c r="G65" s="81" t="s">
        <v>70</v>
      </c>
      <c r="H65" s="67" t="s">
        <v>20</v>
      </c>
      <c r="I65" s="92">
        <v>30</v>
      </c>
      <c r="J65" s="91">
        <v>267270</v>
      </c>
      <c r="K65" s="97">
        <f t="shared" si="4"/>
        <v>8018100</v>
      </c>
      <c r="L65" s="12"/>
      <c r="O65" s="156"/>
      <c r="P65" s="151"/>
      <c r="Q65" s="43"/>
    </row>
    <row r="66" spans="2:17" s="9" customFormat="1" ht="30" customHeight="1" thickBot="1" x14ac:dyDescent="0.25">
      <c r="B66" s="11"/>
      <c r="C66" s="59" t="s">
        <v>17</v>
      </c>
      <c r="D66" s="83"/>
      <c r="E66" s="83"/>
      <c r="F66" s="83"/>
      <c r="G66" s="84"/>
      <c r="H66" s="85"/>
      <c r="I66" s="78"/>
      <c r="J66" s="63"/>
      <c r="K66" s="64">
        <f>+SUM(K62:K65)</f>
        <v>34405005</v>
      </c>
      <c r="L66" s="12"/>
      <c r="Q66" s="43"/>
    </row>
    <row r="67" spans="2:17" s="9" customFormat="1" ht="30" customHeight="1" x14ac:dyDescent="0.2">
      <c r="B67" s="11"/>
      <c r="C67" s="46">
        <v>7</v>
      </c>
      <c r="D67" s="158" t="s">
        <v>30</v>
      </c>
      <c r="E67" s="158"/>
      <c r="F67" s="158"/>
      <c r="G67" s="158"/>
      <c r="H67" s="158"/>
      <c r="I67" s="158"/>
      <c r="J67" s="158"/>
      <c r="K67" s="159"/>
      <c r="L67" s="12"/>
      <c r="Q67" s="43"/>
    </row>
    <row r="68" spans="2:17" s="9" customFormat="1" ht="30" x14ac:dyDescent="0.25">
      <c r="B68" s="11"/>
      <c r="C68" s="93">
        <v>43</v>
      </c>
      <c r="D68" s="94" t="s">
        <v>116</v>
      </c>
      <c r="E68" s="147" t="s">
        <v>116</v>
      </c>
      <c r="F68" s="94"/>
      <c r="G68" s="95" t="s">
        <v>71</v>
      </c>
      <c r="H68" s="94" t="s">
        <v>20</v>
      </c>
      <c r="I68" s="94">
        <v>5253</v>
      </c>
      <c r="J68" s="96">
        <v>7397</v>
      </c>
      <c r="K68" s="97">
        <f t="shared" ref="K68:K74" si="5">+ROUND(J68*I68,0)</f>
        <v>38856441</v>
      </c>
      <c r="L68" s="12"/>
      <c r="O68" s="111"/>
      <c r="P68" s="151"/>
      <c r="Q68" s="43"/>
    </row>
    <row r="69" spans="2:17" s="9" customFormat="1" x14ac:dyDescent="0.25">
      <c r="B69" s="11"/>
      <c r="C69" s="93">
        <v>44</v>
      </c>
      <c r="D69" s="94" t="s">
        <v>117</v>
      </c>
      <c r="E69" s="147" t="s">
        <v>117</v>
      </c>
      <c r="F69" s="94"/>
      <c r="G69" s="95" t="s">
        <v>72</v>
      </c>
      <c r="H69" s="94" t="s">
        <v>20</v>
      </c>
      <c r="I69" s="94">
        <v>1030</v>
      </c>
      <c r="J69" s="96">
        <v>28987</v>
      </c>
      <c r="K69" s="97">
        <f t="shared" si="5"/>
        <v>29856610</v>
      </c>
      <c r="L69" s="12"/>
      <c r="O69" s="111"/>
      <c r="P69" s="151"/>
      <c r="Q69" s="43"/>
    </row>
    <row r="70" spans="2:17" s="9" customFormat="1" ht="30" x14ac:dyDescent="0.25">
      <c r="B70" s="11"/>
      <c r="C70" s="93">
        <v>45</v>
      </c>
      <c r="D70" s="94" t="s">
        <v>118</v>
      </c>
      <c r="E70" s="147" t="s">
        <v>118</v>
      </c>
      <c r="F70" s="94"/>
      <c r="G70" s="95" t="s">
        <v>45</v>
      </c>
      <c r="H70" s="94" t="s">
        <v>20</v>
      </c>
      <c r="I70" s="94">
        <v>4179.33</v>
      </c>
      <c r="J70" s="96">
        <v>10168</v>
      </c>
      <c r="K70" s="97">
        <f t="shared" si="5"/>
        <v>42495427</v>
      </c>
      <c r="L70" s="12"/>
      <c r="O70" s="111"/>
      <c r="P70" s="151"/>
      <c r="Q70" s="43"/>
    </row>
    <row r="71" spans="2:17" s="9" customFormat="1" ht="30" x14ac:dyDescent="0.25">
      <c r="B71" s="11"/>
      <c r="C71" s="93">
        <v>46</v>
      </c>
      <c r="D71" s="94" t="s">
        <v>119</v>
      </c>
      <c r="E71" s="147" t="s">
        <v>119</v>
      </c>
      <c r="F71" s="94"/>
      <c r="G71" s="95" t="s">
        <v>93</v>
      </c>
      <c r="H71" s="94" t="s">
        <v>20</v>
      </c>
      <c r="I71" s="94">
        <v>4914</v>
      </c>
      <c r="J71" s="96">
        <v>5275</v>
      </c>
      <c r="K71" s="97">
        <f t="shared" si="5"/>
        <v>25921350</v>
      </c>
      <c r="L71" s="12"/>
      <c r="O71" s="111"/>
      <c r="P71" s="151"/>
      <c r="Q71" s="43"/>
    </row>
    <row r="72" spans="2:17" s="9" customFormat="1" ht="30" x14ac:dyDescent="0.25">
      <c r="B72" s="11"/>
      <c r="C72" s="93">
        <v>47</v>
      </c>
      <c r="D72" s="94" t="s">
        <v>120</v>
      </c>
      <c r="E72" s="147" t="s">
        <v>120</v>
      </c>
      <c r="F72" s="94"/>
      <c r="G72" s="95" t="s">
        <v>31</v>
      </c>
      <c r="H72" s="94" t="s">
        <v>20</v>
      </c>
      <c r="I72" s="94">
        <v>1463</v>
      </c>
      <c r="J72" s="96">
        <v>27112</v>
      </c>
      <c r="K72" s="97">
        <f t="shared" si="5"/>
        <v>39664856</v>
      </c>
      <c r="L72" s="12"/>
      <c r="O72" s="111"/>
      <c r="P72" s="151"/>
      <c r="Q72" s="43"/>
    </row>
    <row r="73" spans="2:17" s="9" customFormat="1" ht="30" x14ac:dyDescent="0.25">
      <c r="B73" s="11"/>
      <c r="C73" s="93">
        <v>48</v>
      </c>
      <c r="D73" s="94" t="s">
        <v>126</v>
      </c>
      <c r="E73" s="147" t="s">
        <v>126</v>
      </c>
      <c r="F73" s="94"/>
      <c r="G73" s="95" t="s">
        <v>73</v>
      </c>
      <c r="H73" s="94" t="s">
        <v>20</v>
      </c>
      <c r="I73" s="94">
        <v>1231.5</v>
      </c>
      <c r="J73" s="96">
        <v>29375</v>
      </c>
      <c r="K73" s="97">
        <f t="shared" si="5"/>
        <v>36175313</v>
      </c>
      <c r="L73" s="12"/>
      <c r="O73" s="111"/>
      <c r="P73" s="151"/>
      <c r="Q73" s="43"/>
    </row>
    <row r="74" spans="2:17" s="9" customFormat="1" ht="45" x14ac:dyDescent="0.25">
      <c r="B74" s="11"/>
      <c r="C74" s="93">
        <v>49</v>
      </c>
      <c r="D74" s="94" t="s">
        <v>127</v>
      </c>
      <c r="E74" s="147" t="s">
        <v>127</v>
      </c>
      <c r="F74" s="94"/>
      <c r="G74" s="95" t="s">
        <v>125</v>
      </c>
      <c r="H74" s="94" t="s">
        <v>33</v>
      </c>
      <c r="I74" s="94">
        <v>11</v>
      </c>
      <c r="J74" s="96">
        <v>459809</v>
      </c>
      <c r="K74" s="97">
        <f t="shared" si="5"/>
        <v>5057899</v>
      </c>
      <c r="L74" s="12"/>
      <c r="O74" s="111"/>
      <c r="P74" s="151"/>
      <c r="Q74" s="43"/>
    </row>
    <row r="75" spans="2:17" s="9" customFormat="1" ht="30" customHeight="1" thickBot="1" x14ac:dyDescent="0.3">
      <c r="B75" s="11"/>
      <c r="C75" s="59" t="s">
        <v>17</v>
      </c>
      <c r="D75" s="83"/>
      <c r="E75" s="83"/>
      <c r="F75" s="83"/>
      <c r="G75" s="84"/>
      <c r="H75" s="85"/>
      <c r="I75" s="62"/>
      <c r="J75" s="63"/>
      <c r="K75" s="64">
        <f>+SUM(K68:K74)</f>
        <v>218027896</v>
      </c>
      <c r="L75" s="12"/>
      <c r="N75" s="98"/>
      <c r="O75" s="157"/>
      <c r="Q75" s="43"/>
    </row>
    <row r="76" spans="2:17" s="9" customFormat="1" ht="30" customHeight="1" x14ac:dyDescent="0.2">
      <c r="B76" s="11"/>
      <c r="C76" s="99">
        <v>8</v>
      </c>
      <c r="D76" s="160" t="s">
        <v>32</v>
      </c>
      <c r="E76" s="160"/>
      <c r="F76" s="160"/>
      <c r="G76" s="160"/>
      <c r="H76" s="160"/>
      <c r="I76" s="160"/>
      <c r="J76" s="160"/>
      <c r="K76" s="161"/>
      <c r="L76" s="12"/>
      <c r="Q76" s="43"/>
    </row>
    <row r="77" spans="2:17" s="9" customFormat="1" ht="30" customHeight="1" x14ac:dyDescent="0.25">
      <c r="B77" s="11"/>
      <c r="C77" s="93">
        <v>50</v>
      </c>
      <c r="D77" s="94" t="s">
        <v>121</v>
      </c>
      <c r="E77" s="94" t="s">
        <v>121</v>
      </c>
      <c r="F77" s="94"/>
      <c r="G77" s="95" t="s">
        <v>92</v>
      </c>
      <c r="H77" s="94" t="s">
        <v>33</v>
      </c>
      <c r="I77" s="94">
        <v>400</v>
      </c>
      <c r="J77" s="96">
        <v>82615</v>
      </c>
      <c r="K77" s="97">
        <f t="shared" ref="K77:K80" si="6">+ROUND(J77*I77,0)</f>
        <v>33046000</v>
      </c>
      <c r="L77" s="12"/>
      <c r="O77" s="111"/>
      <c r="P77" s="151"/>
      <c r="Q77" s="43"/>
    </row>
    <row r="78" spans="2:17" s="9" customFormat="1" ht="30" customHeight="1" x14ac:dyDescent="0.25">
      <c r="B78" s="11"/>
      <c r="C78" s="93">
        <v>51</v>
      </c>
      <c r="D78" s="94" t="s">
        <v>122</v>
      </c>
      <c r="E78" s="94" t="s">
        <v>122</v>
      </c>
      <c r="F78" s="94"/>
      <c r="G78" s="95" t="s">
        <v>147</v>
      </c>
      <c r="H78" s="94" t="s">
        <v>33</v>
      </c>
      <c r="I78" s="94">
        <v>400</v>
      </c>
      <c r="J78" s="96">
        <v>87570</v>
      </c>
      <c r="K78" s="97">
        <f t="shared" si="6"/>
        <v>35028000</v>
      </c>
      <c r="L78" s="12"/>
      <c r="O78" s="111"/>
      <c r="P78" s="151"/>
      <c r="Q78" s="43"/>
    </row>
    <row r="79" spans="2:17" s="9" customFormat="1" ht="30" customHeight="1" x14ac:dyDescent="0.25">
      <c r="B79" s="11"/>
      <c r="C79" s="93">
        <v>52</v>
      </c>
      <c r="D79" s="94" t="s">
        <v>123</v>
      </c>
      <c r="E79" s="94" t="s">
        <v>123</v>
      </c>
      <c r="F79" s="94"/>
      <c r="G79" s="95" t="s">
        <v>74</v>
      </c>
      <c r="H79" s="94" t="s">
        <v>33</v>
      </c>
      <c r="I79" s="94">
        <v>240</v>
      </c>
      <c r="J79" s="96">
        <v>70754</v>
      </c>
      <c r="K79" s="97">
        <f t="shared" si="6"/>
        <v>16980960</v>
      </c>
      <c r="L79" s="12"/>
      <c r="O79" s="111"/>
      <c r="P79" s="151"/>
      <c r="Q79" s="43"/>
    </row>
    <row r="80" spans="2:17" s="9" customFormat="1" ht="30" customHeight="1" x14ac:dyDescent="0.25">
      <c r="B80" s="11"/>
      <c r="C80" s="93">
        <v>53</v>
      </c>
      <c r="D80" s="94" t="s">
        <v>124</v>
      </c>
      <c r="E80" s="94" t="s">
        <v>124</v>
      </c>
      <c r="F80" s="94"/>
      <c r="G80" s="95" t="s">
        <v>75</v>
      </c>
      <c r="H80" s="94" t="s">
        <v>33</v>
      </c>
      <c r="I80" s="94">
        <v>240</v>
      </c>
      <c r="J80" s="96">
        <v>70754</v>
      </c>
      <c r="K80" s="97">
        <f t="shared" si="6"/>
        <v>16980960</v>
      </c>
      <c r="L80" s="12"/>
      <c r="O80" s="111"/>
      <c r="P80" s="151"/>
      <c r="Q80" s="43"/>
    </row>
    <row r="81" spans="2:18" s="9" customFormat="1" ht="30" customHeight="1" thickBot="1" x14ac:dyDescent="0.25">
      <c r="B81" s="11"/>
      <c r="C81" s="100" t="s">
        <v>17</v>
      </c>
      <c r="D81" s="101"/>
      <c r="E81" s="101"/>
      <c r="F81" s="101"/>
      <c r="G81" s="102"/>
      <c r="H81" s="103"/>
      <c r="I81" s="104"/>
      <c r="J81" s="105"/>
      <c r="K81" s="106">
        <f>+SUM(K77:K80)</f>
        <v>102035920</v>
      </c>
      <c r="L81" s="12"/>
      <c r="Q81" s="43"/>
    </row>
    <row r="82" spans="2:18" s="17" customFormat="1" ht="15" x14ac:dyDescent="0.2">
      <c r="B82" s="18"/>
      <c r="C82" s="107"/>
      <c r="D82" s="107"/>
      <c r="E82" s="107"/>
      <c r="F82" s="107"/>
      <c r="G82" s="108"/>
      <c r="H82" s="109"/>
      <c r="I82" s="110"/>
      <c r="J82" s="111"/>
      <c r="K82" s="112"/>
      <c r="L82" s="19"/>
      <c r="Q82" s="113"/>
    </row>
    <row r="83" spans="2:18" s="17" customFormat="1" ht="15" x14ac:dyDescent="0.2">
      <c r="B83" s="18"/>
      <c r="C83" s="107"/>
      <c r="D83" s="107"/>
      <c r="E83" s="107"/>
      <c r="F83" s="107"/>
      <c r="G83" s="108"/>
      <c r="H83" s="109"/>
      <c r="I83" s="110"/>
      <c r="J83" s="111"/>
      <c r="K83" s="112"/>
      <c r="L83" s="19"/>
      <c r="Q83" s="113"/>
    </row>
    <row r="84" spans="2:18" s="17" customFormat="1" thickBot="1" x14ac:dyDescent="0.25">
      <c r="B84" s="18"/>
      <c r="C84" s="107"/>
      <c r="D84" s="107"/>
      <c r="E84" s="107"/>
      <c r="F84" s="107"/>
      <c r="G84" s="108"/>
      <c r="H84" s="109"/>
      <c r="I84" s="110"/>
      <c r="J84" s="111"/>
      <c r="K84" s="112"/>
      <c r="L84" s="19"/>
      <c r="Q84" s="113"/>
    </row>
    <row r="85" spans="2:18" s="17" customFormat="1" ht="30" customHeight="1" thickBot="1" x14ac:dyDescent="0.25">
      <c r="B85" s="18"/>
      <c r="C85" s="114"/>
      <c r="D85" s="114"/>
      <c r="E85" s="114"/>
      <c r="F85" s="114"/>
      <c r="G85" s="178" t="s">
        <v>34</v>
      </c>
      <c r="H85" s="179"/>
      <c r="I85" s="179"/>
      <c r="J85" s="180"/>
      <c r="K85" s="115">
        <f>+K15+K30+K40+K51+K60+K66+K75+K81</f>
        <v>1113147959</v>
      </c>
      <c r="L85" s="19"/>
      <c r="Q85" s="113"/>
      <c r="R85" s="116"/>
    </row>
    <row r="86" spans="2:18" s="17" customFormat="1" ht="30" customHeight="1" thickBot="1" x14ac:dyDescent="0.25">
      <c r="B86" s="18"/>
      <c r="C86" s="114"/>
      <c r="D86" s="114"/>
      <c r="E86" s="114"/>
      <c r="F86" s="114"/>
      <c r="G86" s="117"/>
      <c r="H86" s="114"/>
      <c r="I86" s="114"/>
      <c r="J86" s="114"/>
      <c r="K86" s="118"/>
      <c r="L86" s="19"/>
      <c r="Q86" s="113"/>
    </row>
    <row r="87" spans="2:18" s="17" customFormat="1" ht="30" customHeight="1" thickBot="1" x14ac:dyDescent="0.25">
      <c r="B87" s="18"/>
      <c r="C87" s="119">
        <v>9</v>
      </c>
      <c r="D87" s="167" t="s">
        <v>130</v>
      </c>
      <c r="E87" s="168"/>
      <c r="F87" s="168"/>
      <c r="G87" s="168"/>
      <c r="H87" s="168"/>
      <c r="I87" s="168"/>
      <c r="J87" s="168"/>
      <c r="K87" s="169"/>
      <c r="L87" s="19"/>
      <c r="Q87" s="113"/>
    </row>
    <row r="88" spans="2:18" s="17" customFormat="1" ht="61.5" customHeight="1" x14ac:dyDescent="0.2">
      <c r="B88" s="18"/>
      <c r="C88" s="120">
        <v>54</v>
      </c>
      <c r="D88" s="33">
        <v>9</v>
      </c>
      <c r="E88" s="33">
        <v>9</v>
      </c>
      <c r="F88" s="33"/>
      <c r="G88" s="121" t="s">
        <v>134</v>
      </c>
      <c r="H88" s="33" t="s">
        <v>23</v>
      </c>
      <c r="I88" s="34">
        <v>1</v>
      </c>
      <c r="J88" s="35">
        <v>25000000</v>
      </c>
      <c r="K88" s="36">
        <f>+ROUND(J88*I88,0)</f>
        <v>25000000</v>
      </c>
      <c r="L88" s="19"/>
      <c r="Q88" s="150"/>
    </row>
    <row r="89" spans="2:18" s="17" customFormat="1" ht="30" customHeight="1" thickBot="1" x14ac:dyDescent="0.25">
      <c r="B89" s="18"/>
      <c r="C89" s="122"/>
      <c r="D89" s="37"/>
      <c r="E89" s="37"/>
      <c r="F89" s="37"/>
      <c r="G89" s="37"/>
      <c r="H89" s="37"/>
      <c r="I89" s="37"/>
      <c r="J89" s="123"/>
      <c r="K89" s="38">
        <f>+K88</f>
        <v>25000000</v>
      </c>
      <c r="L89" s="19"/>
      <c r="Q89" s="113"/>
      <c r="R89" s="124"/>
    </row>
    <row r="90" spans="2:18" s="17" customFormat="1" ht="30" customHeight="1" thickBot="1" x14ac:dyDescent="0.25">
      <c r="B90" s="18"/>
      <c r="C90" s="114"/>
      <c r="D90" s="114"/>
      <c r="E90" s="114"/>
      <c r="F90" s="114"/>
      <c r="G90" s="114"/>
      <c r="H90" s="114"/>
      <c r="I90" s="114"/>
      <c r="J90" s="114"/>
      <c r="K90" s="118"/>
      <c r="L90" s="19"/>
      <c r="Q90" s="113"/>
    </row>
    <row r="91" spans="2:18" s="17" customFormat="1" ht="30" customHeight="1" thickBot="1" x14ac:dyDescent="0.25">
      <c r="B91" s="18"/>
      <c r="C91" s="119">
        <v>10</v>
      </c>
      <c r="D91" s="167" t="s">
        <v>131</v>
      </c>
      <c r="E91" s="168"/>
      <c r="F91" s="168"/>
      <c r="G91" s="168"/>
      <c r="H91" s="168"/>
      <c r="I91" s="168"/>
      <c r="J91" s="168"/>
      <c r="K91" s="169"/>
      <c r="L91" s="19"/>
      <c r="Q91" s="113"/>
    </row>
    <row r="92" spans="2:18" s="17" customFormat="1" ht="58.5" customHeight="1" x14ac:dyDescent="0.2">
      <c r="B92" s="18"/>
      <c r="C92" s="120">
        <v>55</v>
      </c>
      <c r="D92" s="33">
        <v>10</v>
      </c>
      <c r="E92" s="33">
        <v>10</v>
      </c>
      <c r="F92" s="33"/>
      <c r="G92" s="121" t="s">
        <v>129</v>
      </c>
      <c r="H92" s="33" t="s">
        <v>23</v>
      </c>
      <c r="I92" s="34">
        <v>1</v>
      </c>
      <c r="J92" s="35">
        <v>40000000</v>
      </c>
      <c r="K92" s="36">
        <f>+ROUND(J92*I92,0)</f>
        <v>40000000</v>
      </c>
      <c r="L92" s="19"/>
      <c r="Q92" s="113"/>
    </row>
    <row r="93" spans="2:18" s="17" customFormat="1" ht="30" customHeight="1" thickBot="1" x14ac:dyDescent="0.25">
      <c r="B93" s="18"/>
      <c r="C93" s="122"/>
      <c r="D93" s="37"/>
      <c r="E93" s="37"/>
      <c r="F93" s="37"/>
      <c r="G93" s="37"/>
      <c r="H93" s="37"/>
      <c r="I93" s="37"/>
      <c r="J93" s="123"/>
      <c r="K93" s="38">
        <f>+K92</f>
        <v>40000000</v>
      </c>
      <c r="L93" s="19"/>
      <c r="Q93" s="113"/>
      <c r="R93" s="124"/>
    </row>
    <row r="94" spans="2:18" s="17" customFormat="1" ht="30" customHeight="1" thickBot="1" x14ac:dyDescent="0.25">
      <c r="B94" s="18"/>
      <c r="C94" s="114"/>
      <c r="D94" s="114"/>
      <c r="E94" s="114"/>
      <c r="F94" s="114"/>
      <c r="G94" s="117"/>
      <c r="H94" s="114"/>
      <c r="I94" s="114"/>
      <c r="J94" s="114"/>
      <c r="K94" s="118"/>
      <c r="L94" s="19"/>
      <c r="N94" s="125"/>
      <c r="Q94" s="113"/>
    </row>
    <row r="95" spans="2:18" s="17" customFormat="1" ht="30" customHeight="1" thickBot="1" x14ac:dyDescent="0.25">
      <c r="B95" s="18"/>
      <c r="C95" s="119">
        <v>11</v>
      </c>
      <c r="D95" s="167" t="s">
        <v>132</v>
      </c>
      <c r="E95" s="168"/>
      <c r="F95" s="168"/>
      <c r="G95" s="168"/>
      <c r="H95" s="168"/>
      <c r="I95" s="168"/>
      <c r="J95" s="168"/>
      <c r="K95" s="169"/>
      <c r="L95" s="19"/>
      <c r="N95" s="126"/>
      <c r="Q95" s="113"/>
      <c r="R95" s="124"/>
    </row>
    <row r="96" spans="2:18" s="17" customFormat="1" ht="105" x14ac:dyDescent="0.2">
      <c r="B96" s="18"/>
      <c r="C96" s="120">
        <v>56</v>
      </c>
      <c r="D96" s="33">
        <v>11</v>
      </c>
      <c r="E96" s="33">
        <v>11</v>
      </c>
      <c r="F96" s="33"/>
      <c r="G96" s="121" t="s">
        <v>133</v>
      </c>
      <c r="H96" s="33" t="s">
        <v>23</v>
      </c>
      <c r="I96" s="34">
        <v>1</v>
      </c>
      <c r="J96" s="35">
        <v>40000000</v>
      </c>
      <c r="K96" s="36">
        <f>+ROUND(J96*I96,0)</f>
        <v>40000000</v>
      </c>
      <c r="L96" s="19"/>
      <c r="N96" s="126"/>
      <c r="Q96" s="113"/>
      <c r="R96" s="124"/>
    </row>
    <row r="97" spans="2:18" s="17" customFormat="1" ht="30" customHeight="1" thickBot="1" x14ac:dyDescent="0.25">
      <c r="B97" s="18"/>
      <c r="C97" s="122"/>
      <c r="D97" s="37"/>
      <c r="E97" s="37"/>
      <c r="F97" s="37"/>
      <c r="G97" s="37"/>
      <c r="H97" s="37"/>
      <c r="I97" s="37"/>
      <c r="J97" s="123"/>
      <c r="K97" s="38">
        <f>+K96</f>
        <v>40000000</v>
      </c>
      <c r="L97" s="19"/>
      <c r="Q97" s="113"/>
    </row>
    <row r="98" spans="2:18" s="17" customFormat="1" ht="16.5" thickBot="1" x14ac:dyDescent="0.25">
      <c r="B98" s="18"/>
      <c r="C98" s="114"/>
      <c r="D98" s="114"/>
      <c r="E98" s="114"/>
      <c r="F98" s="114"/>
      <c r="G98" s="117"/>
      <c r="H98" s="114"/>
      <c r="I98" s="114"/>
      <c r="J98" s="114"/>
      <c r="K98" s="118"/>
      <c r="L98" s="19"/>
      <c r="Q98" s="113"/>
    </row>
    <row r="99" spans="2:18" s="17" customFormat="1" ht="51.4" customHeight="1" thickBot="1" x14ac:dyDescent="0.25">
      <c r="B99" s="18"/>
      <c r="C99" s="114"/>
      <c r="D99" s="114"/>
      <c r="E99" s="114"/>
      <c r="F99" s="114"/>
      <c r="G99" s="193" t="s">
        <v>136</v>
      </c>
      <c r="H99" s="194"/>
      <c r="I99" s="194"/>
      <c r="J99" s="195"/>
      <c r="K99" s="145">
        <f>+K93+K89+K85+K97</f>
        <v>1218147959</v>
      </c>
      <c r="L99" s="20"/>
      <c r="Q99" s="113"/>
      <c r="R99" s="124"/>
    </row>
    <row r="100" spans="2:18" s="17" customFormat="1" ht="32.25" customHeight="1" thickBot="1" x14ac:dyDescent="0.25">
      <c r="B100" s="18"/>
      <c r="C100" s="127"/>
      <c r="D100" s="127"/>
      <c r="E100" s="127"/>
      <c r="F100" s="127"/>
      <c r="G100" s="128"/>
      <c r="H100" s="127"/>
      <c r="I100" s="129"/>
      <c r="J100" s="130"/>
      <c r="K100" s="131"/>
      <c r="L100" s="21"/>
      <c r="Q100" s="113"/>
    </row>
    <row r="101" spans="2:18" s="17" customFormat="1" ht="30" customHeight="1" x14ac:dyDescent="0.2">
      <c r="B101" s="18"/>
      <c r="C101" s="132"/>
      <c r="D101" s="209"/>
      <c r="E101" s="209"/>
      <c r="F101" s="209"/>
      <c r="G101" s="209"/>
      <c r="H101" s="209"/>
      <c r="I101" s="209"/>
      <c r="J101" s="209"/>
      <c r="K101" s="210"/>
      <c r="L101" s="21"/>
      <c r="Q101" s="113"/>
    </row>
    <row r="102" spans="2:18" s="17" customFormat="1" ht="58.5" customHeight="1" x14ac:dyDescent="0.2">
      <c r="B102" s="18"/>
      <c r="C102" s="196" t="s">
        <v>153</v>
      </c>
      <c r="D102" s="197"/>
      <c r="E102" s="197"/>
      <c r="F102" s="197"/>
      <c r="G102" s="198"/>
      <c r="H102" s="204" t="s">
        <v>35</v>
      </c>
      <c r="I102" s="208"/>
      <c r="J102" s="205"/>
      <c r="K102" s="133" t="s">
        <v>36</v>
      </c>
      <c r="L102" s="19"/>
      <c r="Q102" s="113"/>
    </row>
    <row r="103" spans="2:18" s="9" customFormat="1" ht="57" customHeight="1" x14ac:dyDescent="0.2">
      <c r="B103" s="18"/>
      <c r="C103" s="196" t="s">
        <v>154</v>
      </c>
      <c r="D103" s="197"/>
      <c r="E103" s="197"/>
      <c r="F103" s="197"/>
      <c r="G103" s="198"/>
      <c r="H103" s="206" t="s">
        <v>37</v>
      </c>
      <c r="I103" s="207"/>
      <c r="J103" s="134" t="s">
        <v>38</v>
      </c>
      <c r="K103" s="135">
        <v>0.18</v>
      </c>
      <c r="L103" s="12"/>
      <c r="P103" s="152"/>
      <c r="Q103" s="43"/>
    </row>
    <row r="104" spans="2:18" s="9" customFormat="1" ht="20.25" customHeight="1" x14ac:dyDescent="0.2">
      <c r="B104" s="18"/>
      <c r="C104" s="196" t="s">
        <v>155</v>
      </c>
      <c r="D104" s="197"/>
      <c r="E104" s="197"/>
      <c r="F104" s="197"/>
      <c r="G104" s="198"/>
      <c r="H104" s="202" t="s">
        <v>60</v>
      </c>
      <c r="I104" s="203"/>
      <c r="J104" s="134" t="s">
        <v>39</v>
      </c>
      <c r="K104" s="135">
        <v>0.02</v>
      </c>
      <c r="L104" s="12"/>
      <c r="Q104" s="43"/>
    </row>
    <row r="105" spans="2:18" s="9" customFormat="1" ht="30" customHeight="1" x14ac:dyDescent="0.2">
      <c r="B105" s="18"/>
      <c r="C105" s="136"/>
      <c r="D105" s="127"/>
      <c r="E105" s="137"/>
      <c r="F105" s="137"/>
      <c r="G105" s="138"/>
      <c r="H105" s="204" t="s">
        <v>43</v>
      </c>
      <c r="I105" s="205"/>
      <c r="J105" s="134" t="s">
        <v>40</v>
      </c>
      <c r="K105" s="135">
        <v>0.05</v>
      </c>
      <c r="L105" s="12"/>
      <c r="Q105" s="43"/>
    </row>
    <row r="106" spans="2:18" s="9" customFormat="1" ht="23.25" customHeight="1" x14ac:dyDescent="0.2">
      <c r="B106" s="11"/>
      <c r="C106" s="139"/>
      <c r="D106" s="140"/>
      <c r="E106" s="140"/>
      <c r="F106" s="140"/>
      <c r="G106" s="141"/>
      <c r="H106" s="206" t="s">
        <v>41</v>
      </c>
      <c r="I106" s="207"/>
      <c r="J106" s="134" t="s">
        <v>42</v>
      </c>
      <c r="K106" s="135">
        <f>+SUM(K103:K105)</f>
        <v>0.25</v>
      </c>
      <c r="L106" s="12"/>
      <c r="Q106" s="43"/>
    </row>
    <row r="107" spans="2:18" s="9" customFormat="1" thickBot="1" x14ac:dyDescent="0.25">
      <c r="B107" s="11"/>
      <c r="C107" s="142"/>
      <c r="D107" s="143"/>
      <c r="E107" s="143"/>
      <c r="F107" s="143"/>
      <c r="G107" s="144"/>
      <c r="H107" s="190"/>
      <c r="I107" s="191"/>
      <c r="J107" s="191"/>
      <c r="K107" s="192"/>
      <c r="L107" s="12"/>
      <c r="Q107" s="43"/>
    </row>
    <row r="108" spans="2:18" s="9" customFormat="1" thickBot="1" x14ac:dyDescent="0.25">
      <c r="B108" s="22"/>
      <c r="C108" s="24"/>
      <c r="D108" s="24"/>
      <c r="E108" s="24"/>
      <c r="F108" s="24"/>
      <c r="G108" s="28"/>
      <c r="H108" s="24"/>
      <c r="I108" s="24"/>
      <c r="J108" s="31"/>
      <c r="K108" s="23"/>
      <c r="L108" s="12"/>
      <c r="Q108" s="43"/>
    </row>
    <row r="109" spans="2:18" ht="16.5" thickTop="1" x14ac:dyDescent="0.25">
      <c r="B109" s="9"/>
      <c r="C109" s="10"/>
      <c r="D109" s="10"/>
      <c r="E109" s="10"/>
      <c r="F109" s="10"/>
      <c r="G109" s="27"/>
      <c r="H109" s="10"/>
      <c r="I109" s="10"/>
      <c r="J109" s="32"/>
      <c r="K109" s="9"/>
      <c r="L109" s="9"/>
    </row>
    <row r="110" spans="2:18" x14ac:dyDescent="0.25">
      <c r="B110" s="9"/>
      <c r="C110" s="10"/>
      <c r="D110" s="10"/>
      <c r="E110" s="10"/>
      <c r="F110" s="10"/>
      <c r="G110" s="27"/>
      <c r="H110" s="10"/>
      <c r="I110" s="10"/>
      <c r="J110" s="32"/>
      <c r="K110" s="9"/>
    </row>
    <row r="111" spans="2:18" x14ac:dyDescent="0.25">
      <c r="B111" s="9"/>
      <c r="C111" s="10"/>
      <c r="D111" s="10"/>
      <c r="E111" s="10"/>
      <c r="F111" s="10"/>
      <c r="G111" s="27"/>
      <c r="H111" s="10"/>
      <c r="I111" s="10"/>
      <c r="J111" s="32"/>
      <c r="K111" s="9"/>
    </row>
    <row r="112" spans="2:18" x14ac:dyDescent="0.25">
      <c r="B112" s="9"/>
      <c r="C112" s="10"/>
      <c r="D112" s="10"/>
      <c r="E112" s="10"/>
      <c r="F112" s="10"/>
      <c r="G112" s="27" t="s">
        <v>159</v>
      </c>
      <c r="H112" s="10"/>
      <c r="I112" s="10"/>
      <c r="J112" s="32"/>
      <c r="K112" s="9"/>
    </row>
  </sheetData>
  <autoFilter ref="C11:K107" xr:uid="{00000000-0001-0000-0000-000000000000}">
    <filterColumn colId="2" showButton="0"/>
  </autoFilter>
  <mergeCells count="39">
    <mergeCell ref="N12:P12"/>
    <mergeCell ref="K11:K12"/>
    <mergeCell ref="N5:P5"/>
    <mergeCell ref="H107:K107"/>
    <mergeCell ref="G99:J99"/>
    <mergeCell ref="C103:G103"/>
    <mergeCell ref="C9:K9"/>
    <mergeCell ref="C104:G104"/>
    <mergeCell ref="H104:I104"/>
    <mergeCell ref="H105:I105"/>
    <mergeCell ref="H106:I106"/>
    <mergeCell ref="C102:G102"/>
    <mergeCell ref="H102:J102"/>
    <mergeCell ref="H103:I103"/>
    <mergeCell ref="D101:K101"/>
    <mergeCell ref="C10:K10"/>
    <mergeCell ref="D95:K95"/>
    <mergeCell ref="D91:K91"/>
    <mergeCell ref="C3:F3"/>
    <mergeCell ref="C6:K6"/>
    <mergeCell ref="C5:K5"/>
    <mergeCell ref="C8:K8"/>
    <mergeCell ref="C11:C12"/>
    <mergeCell ref="D11:D12"/>
    <mergeCell ref="G85:J85"/>
    <mergeCell ref="G11:G12"/>
    <mergeCell ref="D87:K87"/>
    <mergeCell ref="D16:K16"/>
    <mergeCell ref="D31:K31"/>
    <mergeCell ref="D41:K41"/>
    <mergeCell ref="D52:K52"/>
    <mergeCell ref="C7:K7"/>
    <mergeCell ref="D61:K61"/>
    <mergeCell ref="D67:K67"/>
    <mergeCell ref="D76:K76"/>
    <mergeCell ref="I11:I12"/>
    <mergeCell ref="J11:J12"/>
    <mergeCell ref="H11:H12"/>
    <mergeCell ref="E11:F11"/>
  </mergeCells>
  <phoneticPr fontId="49" type="noConversion"/>
  <pageMargins left="0.9" right="0.11811023622047245" top="0.15748031496062992" bottom="0.15748031496062992" header="0.31496062992125984" footer="0.31496062992125984"/>
  <pageSetup scale="39" orientation="portrait" horizontalDpi="1200" verticalDpi="1200" r:id="rId1"/>
  <rowBreaks count="1" manualBreakCount="1">
    <brk id="60" max="12" man="1"/>
  </row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(Proponent)</vt:lpstr>
      <vt:lpstr>'PRESUPUESTO OFICIAL (Proponent)'!Área_de_impresión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Mauricio Castro Murcia</cp:lastModifiedBy>
  <cp:revision/>
  <cp:lastPrinted>2024-07-17T20:10:12Z</cp:lastPrinted>
  <dcterms:created xsi:type="dcterms:W3CDTF">2006-06-27T16:47:25Z</dcterms:created>
  <dcterms:modified xsi:type="dcterms:W3CDTF">2024-08-12T19:19:20Z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