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C:\Users\rperez\Desktop\"/>
    </mc:Choice>
  </mc:AlternateContent>
  <xr:revisionPtr revIDLastSave="0" documentId="13_ncr:1_{B4ABBFFC-57E4-4F79-BC4B-D954028E2940}" xr6:coauthVersionLast="47" xr6:coauthVersionMax="47" xr10:uidLastSave="{00000000-0000-0000-0000-000000000000}"/>
  <bookViews>
    <workbookView xWindow="-120" yWindow="-120" windowWidth="29040" windowHeight="15720" xr2:uid="{00000000-000D-0000-FFFF-FFFF00000000}"/>
  </bookViews>
  <sheets>
    <sheet name="OPERATIVOS " sheetId="5" r:id="rId1"/>
    <sheet name="Hoja2" sheetId="7"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7" l="1"/>
  <c r="A11" i="7" s="1"/>
  <c r="A12" i="7" s="1"/>
  <c r="A13" i="7" s="1"/>
  <c r="A14" i="7" s="1"/>
  <c r="A15" i="7" s="1"/>
  <c r="A16" i="7" s="1"/>
  <c r="A17" i="7" s="1"/>
  <c r="A18" i="7" s="1"/>
  <c r="A19" i="7" s="1"/>
  <c r="A20" i="7" s="1"/>
  <c r="A21" i="7" s="1"/>
  <c r="F22" i="7"/>
  <c r="G22" i="7"/>
  <c r="E22" i="7"/>
  <c r="D22" i="7"/>
  <c r="H19" i="7"/>
  <c r="H17" i="7"/>
  <c r="H16" i="7"/>
  <c r="H15" i="7"/>
  <c r="H14" i="7"/>
  <c r="H11" i="7"/>
  <c r="H10" i="7"/>
  <c r="H12" i="7"/>
  <c r="H13" i="7"/>
  <c r="H18" i="7"/>
  <c r="H20" i="7"/>
  <c r="H21" i="7"/>
  <c r="H9" i="7"/>
  <c r="Y6" i="5"/>
  <c r="Y7" i="5"/>
  <c r="Y8" i="5"/>
  <c r="Y9" i="5"/>
  <c r="Y10" i="5"/>
  <c r="Y11" i="5"/>
  <c r="Y12" i="5"/>
  <c r="Y13" i="5"/>
  <c r="Y14" i="5"/>
  <c r="Y15" i="5"/>
  <c r="Y16" i="5"/>
  <c r="Y17" i="5"/>
  <c r="A6" i="5"/>
  <c r="A7" i="5" s="1"/>
  <c r="A8" i="5" s="1"/>
  <c r="A9" i="5" s="1"/>
  <c r="A10" i="5" s="1"/>
  <c r="A11" i="5" s="1"/>
  <c r="A12" i="5" s="1"/>
  <c r="A13" i="5" s="1"/>
  <c r="A14" i="5" s="1"/>
  <c r="A15" i="5" s="1"/>
  <c r="A16" i="5" s="1"/>
  <c r="A17" i="5" s="1"/>
  <c r="V7" i="5"/>
  <c r="V8" i="5"/>
  <c r="V9" i="5"/>
  <c r="V10" i="5"/>
  <c r="V11" i="5"/>
  <c r="V12" i="5"/>
  <c r="V13" i="5"/>
  <c r="V14" i="5"/>
  <c r="V15" i="5"/>
  <c r="V16" i="5"/>
  <c r="V17" i="5"/>
  <c r="V6" i="5"/>
  <c r="V5" i="5"/>
  <c r="V18" i="5" s="1"/>
  <c r="U15" i="5"/>
  <c r="U16" i="5"/>
  <c r="U17" i="5"/>
  <c r="T6" i="5"/>
  <c r="U6" i="5" s="1"/>
  <c r="T7" i="5"/>
  <c r="U7" i="5" s="1"/>
  <c r="T8" i="5"/>
  <c r="U8" i="5" s="1"/>
  <c r="T9" i="5"/>
  <c r="U9" i="5" s="1"/>
  <c r="T10" i="5"/>
  <c r="U10" i="5" s="1"/>
  <c r="T11" i="5"/>
  <c r="U11" i="5" s="1"/>
  <c r="T12" i="5"/>
  <c r="U12" i="5" s="1"/>
  <c r="T13" i="5"/>
  <c r="U13" i="5" s="1"/>
  <c r="T14" i="5"/>
  <c r="U14" i="5" s="1"/>
  <c r="T15" i="5"/>
  <c r="T16" i="5"/>
  <c r="T17" i="5"/>
  <c r="T5" i="5"/>
  <c r="U5" i="5" s="1"/>
  <c r="Q17" i="5"/>
  <c r="R17" i="5" s="1"/>
  <c r="Q16" i="5"/>
  <c r="R16" i="5" s="1"/>
  <c r="Q15" i="5"/>
  <c r="R15" i="5" s="1"/>
  <c r="Q14" i="5"/>
  <c r="R14" i="5" s="1"/>
  <c r="Q13" i="5"/>
  <c r="R13" i="5" s="1"/>
  <c r="Q12" i="5"/>
  <c r="R12" i="5" s="1"/>
  <c r="Q11" i="5"/>
  <c r="R11" i="5" s="1"/>
  <c r="Q10" i="5"/>
  <c r="R10" i="5" s="1"/>
  <c r="Q9" i="5"/>
  <c r="R9" i="5" s="1"/>
  <c r="Q8" i="5"/>
  <c r="R8" i="5" s="1"/>
  <c r="Q7" i="5"/>
  <c r="R7" i="5" s="1"/>
  <c r="Q6" i="5"/>
  <c r="R6" i="5" s="1"/>
  <c r="Q5" i="5"/>
  <c r="R5" i="5" s="1"/>
  <c r="H22" i="7" l="1"/>
  <c r="W17" i="5"/>
  <c r="O8" i="5"/>
  <c r="O9" i="5"/>
  <c r="O10" i="5"/>
  <c r="O11" i="5"/>
  <c r="O12" i="5"/>
  <c r="O13" i="5"/>
  <c r="O14" i="5"/>
  <c r="O15" i="5"/>
  <c r="O16" i="5"/>
  <c r="O17" i="5"/>
  <c r="O6" i="5"/>
  <c r="O7" i="5"/>
  <c r="O5" i="5"/>
  <c r="L17" i="5"/>
  <c r="X17" i="5" s="1"/>
  <c r="K14" i="5"/>
  <c r="K15" i="5"/>
  <c r="K16" i="5"/>
  <c r="K12" i="5"/>
  <c r="W12" i="5" s="1"/>
  <c r="K11" i="5"/>
  <c r="K10" i="5"/>
  <c r="K13" i="5"/>
  <c r="K9" i="5"/>
  <c r="K8" i="5"/>
  <c r="K7" i="5"/>
  <c r="K6" i="5"/>
  <c r="K5" i="5"/>
  <c r="L6" i="5" l="1"/>
  <c r="X6" i="5" s="1"/>
  <c r="W6" i="5"/>
  <c r="L13" i="5"/>
  <c r="X13" i="5" s="1"/>
  <c r="W13" i="5"/>
  <c r="L11" i="5"/>
  <c r="X11" i="5" s="1"/>
  <c r="W11" i="5"/>
  <c r="L5" i="5"/>
  <c r="X5" i="5" s="1"/>
  <c r="Y5" i="5" s="1"/>
  <c r="Y18" i="5" s="1"/>
  <c r="W5" i="5"/>
  <c r="L10" i="5"/>
  <c r="X10" i="5" s="1"/>
  <c r="W10" i="5"/>
  <c r="L12" i="5"/>
  <c r="X12" i="5" s="1"/>
  <c r="L7" i="5"/>
  <c r="X7" i="5" s="1"/>
  <c r="W7" i="5"/>
  <c r="L16" i="5"/>
  <c r="X16" i="5" s="1"/>
  <c r="W16" i="5"/>
  <c r="L8" i="5"/>
  <c r="X8" i="5" s="1"/>
  <c r="W8" i="5"/>
  <c r="L15" i="5"/>
  <c r="X15" i="5" s="1"/>
  <c r="W15" i="5"/>
  <c r="L9" i="5"/>
  <c r="X9" i="5" s="1"/>
  <c r="W9" i="5"/>
  <c r="L14" i="5"/>
  <c r="X14" i="5" s="1"/>
  <c r="W14" i="5"/>
  <c r="X18" i="5" l="1"/>
  <c r="W18"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tc={72A122EF-15BE-42A7-BB5B-C45453EFBFF7}</author>
  </authors>
  <commentList>
    <comment ref="Y4" authorId="0" shapeId="0" xr:uid="{72A122EF-15BE-42A7-BB5B-C45453EFBFF7}">
      <text>
        <t>[Comentario encadenado]
Su versión de Excel le permite leer este comentario encadenado; sin embargo, las ediciones que se apliquen se quitarán si el archivo se abre en una versión más reciente de Excel. Más información: https://go.microsoft.com/fwlink/?linkid=870924
Comentario:
    ES IMPORTANTE QUE PARA EL PROMEDIO SE EFECTUE EL REDONDEO EN LOS DECIMALES</t>
      </text>
    </comment>
  </commentList>
</comments>
</file>

<file path=xl/sharedStrings.xml><?xml version="1.0" encoding="utf-8"?>
<sst xmlns="http://schemas.openxmlformats.org/spreadsheetml/2006/main" count="149" uniqueCount="82">
  <si>
    <t>PELIGROS</t>
  </si>
  <si>
    <t>PARTE DEL CUERPO</t>
  </si>
  <si>
    <t>ELEMENTO DE PROTECCIÓN PERSONAL</t>
  </si>
  <si>
    <t>NORMA</t>
  </si>
  <si>
    <t>FUNCIONES /CAPACIDAD</t>
  </si>
  <si>
    <t>CAIDA DE OBJETOS, GLOPES CON OBJETOS, MANEJO DE CARGAS SUSPENDIDAS</t>
  </si>
  <si>
    <t>CABEZA</t>
  </si>
  <si>
    <t>NTC 1523
ANSI Z89.1</t>
  </si>
  <si>
    <t>DESLUMBRAMIENTOS, PROYECCION DE PARTICULAS DE AMBIENTE, PROYECCION DE PARTICULAS DERIVADAS DE LOS MATERIALES (QUIMICAS, FISICAS)</t>
  </si>
  <si>
    <t>OJOS</t>
  </si>
  <si>
    <t>GAFAS DE SEGURIDAD BASICA</t>
  </si>
  <si>
    <t>NTC 1825; ANSI Z87-1</t>
  </si>
  <si>
    <t>MANOS</t>
  </si>
  <si>
    <t>GOLPES CON OBJETOS, SUPERFICIES IRREGULARES, CAIDA DE OBJETOS</t>
  </si>
  <si>
    <t>PIES</t>
  </si>
  <si>
    <t>BOTAS DE SEGURIDAD CON PUNTERA REFORZADA</t>
  </si>
  <si>
    <t>TRONCO</t>
  </si>
  <si>
    <t>MANIPULACIÓN DE MATERIALES PESADOS, BORDES IRREGULARES, CADENAS, GANCHOS, MANILAS, ESLINGAS TEXTILES</t>
  </si>
  <si>
    <t>CUERPO</t>
  </si>
  <si>
    <t xml:space="preserve">NTMD-0254-A2 </t>
  </si>
  <si>
    <t>CHALECO REFLECTIVO</t>
  </si>
  <si>
    <t>Prenda de color visible con  reflectivo en espaldas tipo 600 lumines tipo 3M.</t>
  </si>
  <si>
    <t>TRANSITO EN VIA PUBLICA</t>
  </si>
  <si>
    <t>CASCO BLANCO ESTAMPADO AL FRENTE CON LOGO INVIAS. Diseñado para proteger la cabeza del impacto de objetos que caen libremente con ranuras para el anclaje de cualquier arnés. Diseño modular que permite el montaje de productos de protección facial, auditiva, ocular y soldadura. Fabricado en polietileno, Visera frontal de 3,5 cm que permita una óptima visión superior manteniendo las prestaciones de seguridad. Hebilla trasera para anclaje de mentonera de 3 puntos. Incluye Tafilete y barbuquejo de tres puntos. Propiedades dieléctricas por su condición de no ventilado, apto para Minería, Construcción, Logística, Naviera, Agro,. Fabircado con estándares  Norma NSI/ISEA Z89.1-2009 Type I-Class E</t>
  </si>
  <si>
    <t xml:space="preserve">CASCO DE SEGURIDAD CON BARBUQUEJO </t>
  </si>
  <si>
    <t>ANTEOJOS DE SEGURIDAD con  NEON LENTE OSCURO AF: Puente nasal universal con inserto soft inyectado que brinda confort y evita el deslizamiento. Cobertura de riesgos: Golpes leves, Chispas, Impacto de partículas, Polvo, Tratamientos : Anti-empaño (AF); Antirrayadura (HC) Protección UV  y que cumpla  con no ANSI Z-87.1</t>
  </si>
  <si>
    <t>NTC 2385  NTC-1741</t>
  </si>
  <si>
    <t>Bota Workman Safety, inyectada en PVC Bicolor, 100% impermeable, para la industria y la construcción que prevenga riesgos de caída de objetos pesados y corto punzantes. Suela antideslizante con labrado profundo y excelente agarre, resiste el deslizamiento, su diseño permite fácilmente la remoción de residuos. Puente estabilizador para el área del pie, que brinda mayor confort al caminar. Puntera en acero y que cumpla con norma NTC 2385  NTC-1741   Tallas 35 a 44</t>
  </si>
  <si>
    <t xml:space="preserve">BOTAS DE SEGURIDAD EN CAUCHO CON PUNTERA </t>
  </si>
  <si>
    <t>NTC 2257 /NTC 2835</t>
  </si>
  <si>
    <t>Bota de seguridad color café: Capillada, corte elaborado en cuero Mocasín, cuero semi graso, calibre 1,8 -2,0 mm., Suela: Poliuretano (PU), Liviana, confortable, caracterizada por ser Resistente a Hidrocarburos (R.H.) y Dieléctrica (D. , Puntera de Seguridad: Plástica, Dieléctrica y extra liviana, resistente al impacto cumple con la Norma EN 1256 / CUMPLE CON LA NORMA ntc2257. Tallas 35 a 44</t>
  </si>
  <si>
    <t xml:space="preserve">NTC 1726
NTC-2190
NTC-2220
</t>
  </si>
  <si>
    <t>NYLON GUANTE EN POLYESTER RECUBIERTO CON POLIURETANO</t>
  </si>
  <si>
    <t>GUANTE DE POLIURETANO KIMBERLY CLARK G40, TALLAS 7 A TALLLA 8,5. Apto para trabajo de archivo, altamente versátil para operaciones de precisión y la manipulación general. Debe permitir un mayor estiramiento y flexibilidad en áreas de gran tensión: la mano se mueve con más libertad, mejorando el confort y reduciendo la fatiga de las manos. Cumple con la norma EN388:2003</t>
  </si>
  <si>
    <t xml:space="preserve">GUANTES DESECHABLES DE NITRILO </t>
  </si>
  <si>
    <t>NTC 2190/EN 374-5: 2016</t>
  </si>
  <si>
    <t xml:space="preserve"> proporcionan una protección contra salpicaduras de químicos y micro organismos</t>
  </si>
  <si>
    <t>GUANTES DE PROTECCION CONTRA MICROORGANISMOS (virus , bacterias )</t>
  </si>
  <si>
    <t>CHALECO EN DRIL REFLECTIVO</t>
  </si>
  <si>
    <t>N/A</t>
  </si>
  <si>
    <t>PROYECCION DE PARTICULAS DE AMBIENTE, PROYECCION DE PARTICULAS DERIVADAS DE LOS MATERIALES (QUIMICAS, FISICAS)</t>
  </si>
  <si>
    <t>ANTEOJOS DE SEGURIDAD LENTE CLARO  AF: Puente nasal universal con inserto soft inyectado que brinda confort y evita el deslizamiento. Cobertura de riesgos: Golpes leves, Chispas, Impacto de partículas, Polvo, Tratamientos : Anti-empaño (AF); Antirrayadura (HC)   y que cumpla  con no ANSI Z-87.1</t>
  </si>
  <si>
    <t xml:space="preserve">OVEROL EN DRIL DOS PIEZAS </t>
  </si>
  <si>
    <t>NTC 472 / NTC 755/</t>
  </si>
  <si>
    <t>PLAN DE EMERGENCIAS</t>
  </si>
  <si>
    <t xml:space="preserve">  FISICO  ,PROYECCION DE PARTICULAS , SALPICADURAS ,GRASAS </t>
  </si>
  <si>
    <t xml:space="preserve">BATA CLIMA FRIO </t>
  </si>
  <si>
    <t xml:space="preserve">BATA CLIMA CALIDO </t>
  </si>
  <si>
    <t>CANTIDAD</t>
  </si>
  <si>
    <t>MATRIZ DE ELEMENTOS DE PROTECCION PERSONAL INSTITUTO NACIONAL DE VIAS - INVIAS</t>
  </si>
  <si>
    <t>DESCRIPCIÓN ESPECIFICACIONES TÉCNICAS TELA EXTERIOR: Tela en material de gabardina semi-impermeable, de fabricación nacional. FORRO INTERIOR: en tela de dacrón o polyalgodón. COLOR Los colores serán definidos por la entidad contratante. DISEÑO Cuello tipo sport, con 2 bolsillos frontales superiores y 2 bolsillos frontales inferiores sobrepuestos con cierres en la parte superior del borde de estos; cierre en la parte frontal con recubrimiento en tela. Fuelle en la espalda a nivel de cintura, en la parte inferior cinta reflectiva con cierre plástico con apertura de bolsillo. Tratamiento al pre encogido en telas e hilos. Cierres en material sintético tipo diente de caballo con llave de doble seguridad, sobre los cierres existirá una faja de tela (cubierta). Cinta reflectiva de alta resistencia, norma ASTM E809 y E810 de 2.5 cm. de ancho localizada en la parte frontal de la prenda (ubicada entre los bolsillos superiores e inferiores) que se extiende a la espalda (misma altura para una visualización de 360°). Doble costura y refuerzos donde se amerite para mayor resistencia. ETIQUETA La etiqueta deberá estar colocada en el chaleco parte posterior, con la talla de la prenda, nombre del fabricante, RUC y teléfono de contacto. Logo INVIAS con colores institucionales. Letrero en Hilo con nombre brigada de emergencias. Tamaño 3 cmts. tallas S,M,L Y XL.</t>
  </si>
  <si>
    <t>BATA PROFESIONAL, MANGA LARGA, el (LARGO BATA A MEDIA PIERNA) Elaborada en drill vulcano, azul oscuro, cosidas con hilo 100 % algodón, bolsillo superior bordado logo INVIAS. Tallas S,M,L Y XL.</t>
  </si>
  <si>
    <t>BATA PROFESIONAL, (LARGO BATA A MEDIA PIERNA) MANGA LARGA Elaborada en dacrón azul claro, cosidas con hilo 100 % algodón, bolsillo superior bordado logo INVIAS Tallas S,M,L Y XL.</t>
  </si>
  <si>
    <t xml:space="preserve">OVEROS DOS PIEZAS, elaborado en drill vulcano, color azul oscuro. Cosido con hilo 100% algodón, bolsillo superior bordado logo INVIAS. La camisa debe llevar dos bolsillos superiores frontales y el pantalón dos bolsillos frontales y dos bolsillos traseros, es una pieza de ropa amplia y larga que sirve para protegerse de cualquier daño que puedan hacer las diferentes sustancias a la ropa o a las personas. Tallas S,M,L Y XL.
</t>
  </si>
  <si>
    <t>VALOR UNITARIO</t>
  </si>
  <si>
    <t>VALOR IVA</t>
  </si>
  <si>
    <t>VALOR TOTAL IVA INCLUIDO</t>
  </si>
  <si>
    <r>
      <rPr>
        <b/>
        <sz val="11"/>
        <color theme="1"/>
        <rFont val="Arial"/>
        <family val="2"/>
      </rPr>
      <t xml:space="preserve">* Nota: </t>
    </r>
    <r>
      <rPr>
        <sz val="11"/>
        <color theme="1"/>
        <rFont val="Arial"/>
        <family val="2"/>
      </rPr>
      <t>las cantidades a adquirir estan sujetas a la disponibilidad presupuestal que tenga la Entidad</t>
    </r>
  </si>
  <si>
    <t>General</t>
  </si>
  <si>
    <t>BOTIQUINES</t>
  </si>
  <si>
    <t>RESOLUCION 705 DE 2007</t>
  </si>
  <si>
    <t>Gasa Esteril, Alcohol antiséptico, Vendas elásticas 2X5, 3X5, 5X5,Venda fija de algodón 3X5, Yodopovidona Solución, Tijera universal para trauma, Solución salina normal,Curas adhesivas,Silbato,Linterna,  Baja lengua, Aplicadores,toalla higienica Esteriles,maletin marcado.</t>
  </si>
  <si>
    <t>No</t>
  </si>
  <si>
    <t>PANAMERICANA</t>
  </si>
  <si>
    <t>MEGA HSEQ</t>
  </si>
  <si>
    <t>COMSECOL</t>
  </si>
  <si>
    <t>PROVEEDOR INDUSTRIAL ON LINE</t>
  </si>
  <si>
    <t>PROMEDIO TOTAL</t>
  </si>
  <si>
    <t>UNIDAD DE MEDIDA</t>
  </si>
  <si>
    <t>UNIDADES</t>
  </si>
  <si>
    <t>PARES</t>
  </si>
  <si>
    <t>CAJAS</t>
  </si>
  <si>
    <t>VALOR TOTAL IVA INCLUIDO POR UNIDAD</t>
  </si>
  <si>
    <t>DESCRIPCION ELEMENTO</t>
  </si>
  <si>
    <t>VALOR TOTAL</t>
  </si>
  <si>
    <t>TOTALES</t>
  </si>
  <si>
    <t>ITEM</t>
  </si>
  <si>
    <t>INSTITUTO NACIONAL DE VIAS INVIAS</t>
  </si>
  <si>
    <t>PRESUPUESTO</t>
  </si>
  <si>
    <t xml:space="preserve">SUBDIRECCIÓN DE GESTION HUMANA </t>
  </si>
  <si>
    <t>ELEMENTOS DE PROTECCION PERSONAL</t>
  </si>
  <si>
    <r>
      <rPr>
        <b/>
        <sz val="12"/>
        <color theme="1"/>
        <rFont val="Calibri"/>
        <family val="2"/>
        <scheme val="minor"/>
      </rPr>
      <t xml:space="preserve">OBJETO: </t>
    </r>
    <r>
      <rPr>
        <sz val="12"/>
        <color theme="1"/>
        <rFont val="Calibri"/>
        <family val="2"/>
        <scheme val="minor"/>
      </rPr>
      <t>“ADQUISICIÓN DE ELEMENTOS DE SEGURIDAD Y SALUD EN EL TRABAJO PARA LOS FUNCIONARIOS Y COLABORADORES DEL INSTITUTO NACIONAL DE VIAS - INVIAS”.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</si>
</sst>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_-;\-&quot;$&quot;\ * #,##0_-;_-&quot;$&quot;\ * &quot;-&quot;??_-;_-@_-"/>
    <numFmt numFmtId="165" formatCode="_-&quot;$&quot;* #,##0_-;\-&quot;$&quot;* #,##0_-;_-&quot;$&quot;* &quot;-&quot;_-;_-@_-"/>
    <numFmt numFmtId="166" formatCode="[$$-240A]\ #,##0.0"/>
    <numFmt numFmtId="167" formatCode="_-&quot;$&quot;\ * #,##0.0_-;\-&quot;$&quot;\ * #,##0.0_-;_-&quot;$&quot;\ * &quot;-&quot;?_-;_-@_-"/>
  </numFmts>
  <fonts count="17" x14ac:knownFonts="1">
    <font>
      <sz val="11"/>
      <color theme="1"/>
      <name val="Calibri"/>
      <family val="2"/>
      <scheme val="minor"/>
    </font>
    <font>
      <sz val="10"/>
      <color theme="1"/>
      <name val="Arial Narrow"/>
      <family val="2"/>
    </font>
    <font>
      <sz val="12"/>
      <color theme="1"/>
      <name val="Arial Narrow"/>
      <family val="2"/>
    </font>
    <font>
      <sz val="11"/>
      <color theme="1"/>
      <name val="Arial"/>
      <family val="2"/>
    </font>
    <font>
      <sz val="11"/>
      <name val="Arial"/>
      <family val="2"/>
    </font>
    <font>
      <b/>
      <sz val="18"/>
      <name val="Arial"/>
      <family val="2"/>
    </font>
    <font>
      <b/>
      <sz val="11"/>
      <name val="Arial"/>
      <family val="2"/>
    </font>
    <font>
      <b/>
      <sz val="11"/>
      <color theme="1"/>
      <name val="Arial"/>
      <family val="2"/>
    </font>
    <font>
      <sz val="11"/>
      <color theme="1"/>
      <name val="Calibri"/>
      <family val="2"/>
      <scheme val="minor"/>
    </font>
    <font>
      <b/>
      <sz val="11"/>
      <color theme="1"/>
      <name val="Calibri"/>
      <family val="2"/>
      <scheme val="minor"/>
    </font>
    <font>
      <sz val="11"/>
      <name val="Calibri"/>
      <family val="2"/>
    </font>
    <font>
      <sz val="12"/>
      <name val="Arial Nova Cond Light"/>
      <family val="2"/>
    </font>
    <font>
      <sz val="11"/>
      <color theme="1"/>
      <name val="Franklin Gothic Book"/>
      <family val="2"/>
    </font>
    <font>
      <b/>
      <sz val="12"/>
      <color theme="1"/>
      <name val="Arial Narrow"/>
      <family val="2"/>
    </font>
    <font>
      <sz val="12"/>
      <color theme="1"/>
      <name val="Calibri"/>
      <family val="2"/>
      <scheme val="minor"/>
    </font>
    <font>
      <b/>
      <sz val="12"/>
      <color theme="1"/>
      <name val="Calibri"/>
      <family val="2"/>
      <scheme val="minor"/>
    </font>
    <font>
      <sz val="9"/>
      <color indexed="81"/>
      <name val="Tahoma"/>
      <charset val="1"/>
    </font>
  </fonts>
  <fills count="8">
    <fill>
      <patternFill patternType="none"/>
    </fill>
    <fill>
      <patternFill patternType="gray125"/>
    </fill>
    <fill>
      <patternFill patternType="solid">
        <fgColor theme="6"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4"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8" fillId="0" borderId="0" applyFont="0" applyFill="0" applyBorder="0" applyAlignment="0" applyProtection="0"/>
    <xf numFmtId="42" fontId="8" fillId="0" borderId="0" applyFont="0" applyFill="0" applyBorder="0" applyAlignment="0" applyProtection="0"/>
  </cellStyleXfs>
  <cellXfs count="131">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1" xfId="0" applyBorder="1"/>
    <xf numFmtId="0" fontId="5" fillId="3" borderId="0" xfId="0" applyFont="1" applyFill="1" applyAlignment="1">
      <alignment vertical="center" wrapText="1"/>
    </xf>
    <xf numFmtId="0" fontId="5" fillId="4" borderId="0" xfId="0" applyFont="1" applyFill="1" applyAlignment="1">
      <alignment vertical="center" wrapText="1"/>
    </xf>
    <xf numFmtId="0" fontId="4"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7" fillId="0" borderId="0" xfId="0" applyFont="1" applyAlignment="1">
      <alignment horizontal="center" vertical="center" wrapText="1"/>
    </xf>
    <xf numFmtId="0" fontId="4" fillId="2" borderId="1" xfId="0" applyFont="1" applyFill="1" applyBorder="1" applyAlignment="1">
      <alignment horizontal="center" vertical="center" wrapText="1"/>
    </xf>
    <xf numFmtId="44" fontId="0" fillId="0" borderId="1" xfId="1" applyFont="1" applyBorder="1"/>
    <xf numFmtId="0" fontId="0" fillId="0" borderId="9" xfId="0" applyBorder="1" applyAlignment="1">
      <alignment horizontal="center" vertical="center" wrapText="1"/>
    </xf>
    <xf numFmtId="164" fontId="4" fillId="5" borderId="1" xfId="1" applyNumberFormat="1" applyFont="1" applyFill="1" applyBorder="1" applyAlignment="1" applyProtection="1">
      <alignment vertical="center"/>
    </xf>
    <xf numFmtId="164" fontId="0" fillId="5" borderId="1" xfId="1" applyNumberFormat="1" applyFont="1" applyFill="1" applyBorder="1" applyAlignment="1">
      <alignment horizontal="center" vertical="center" wrapText="1"/>
    </xf>
    <xf numFmtId="165" fontId="11" fillId="5" borderId="1" xfId="0" applyNumberFormat="1" applyFont="1" applyFill="1" applyBorder="1" applyAlignment="1" applyProtection="1">
      <alignment vertical="center"/>
      <protection locked="0"/>
    </xf>
    <xf numFmtId="166" fontId="12" fillId="5" borderId="1" xfId="0" applyNumberFormat="1" applyFont="1" applyFill="1" applyBorder="1" applyAlignment="1">
      <alignment horizontal="center" vertical="center"/>
    </xf>
    <xf numFmtId="164" fontId="4" fillId="5" borderId="12" xfId="1" applyNumberFormat="1" applyFont="1" applyFill="1" applyBorder="1" applyAlignment="1" applyProtection="1">
      <alignment vertical="center"/>
    </xf>
    <xf numFmtId="42" fontId="4" fillId="5" borderId="1" xfId="2" applyFont="1" applyFill="1" applyBorder="1" applyAlignment="1" applyProtection="1">
      <alignment vertical="center"/>
    </xf>
    <xf numFmtId="164" fontId="4" fillId="5" borderId="1" xfId="1"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167" fontId="4" fillId="5" borderId="1" xfId="0" applyNumberFormat="1" applyFont="1" applyFill="1" applyBorder="1" applyAlignment="1">
      <alignment horizontal="left" vertical="center" wrapText="1"/>
    </xf>
    <xf numFmtId="164" fontId="0" fillId="5" borderId="1" xfId="0" applyNumberFormat="1" applyFill="1" applyBorder="1" applyAlignment="1">
      <alignment horizontal="center" vertical="center" wrapText="1"/>
    </xf>
    <xf numFmtId="164" fontId="10" fillId="5" borderId="1" xfId="1" applyNumberFormat="1" applyFont="1" applyFill="1" applyBorder="1" applyAlignment="1" applyProtection="1">
      <alignment vertical="center"/>
    </xf>
    <xf numFmtId="0" fontId="0" fillId="0" borderId="6" xfId="0"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left" vertical="top" wrapText="1"/>
    </xf>
    <xf numFmtId="0" fontId="4" fillId="2" borderId="7" xfId="0" applyFont="1" applyFill="1" applyBorder="1" applyAlignment="1">
      <alignment horizontal="center" vertical="center" wrapText="1"/>
    </xf>
    <xf numFmtId="42" fontId="4" fillId="5" borderId="7" xfId="2" applyFont="1" applyFill="1" applyBorder="1" applyAlignment="1" applyProtection="1">
      <alignment vertical="center"/>
    </xf>
    <xf numFmtId="164" fontId="4" fillId="5" borderId="7" xfId="1" applyNumberFormat="1" applyFont="1" applyFill="1" applyBorder="1" applyAlignment="1" applyProtection="1">
      <alignment vertical="center"/>
    </xf>
    <xf numFmtId="164" fontId="4" fillId="5" borderId="7" xfId="1" applyNumberFormat="1" applyFont="1" applyFill="1" applyBorder="1" applyAlignment="1">
      <alignment horizontal="center" vertical="center" wrapText="1"/>
    </xf>
    <xf numFmtId="164" fontId="0" fillId="5" borderId="7" xfId="1" applyNumberFormat="1" applyFont="1" applyFill="1" applyBorder="1" applyAlignment="1">
      <alignment horizontal="center" vertical="center" wrapText="1"/>
    </xf>
    <xf numFmtId="164" fontId="4" fillId="5" borderId="7" xfId="0" applyNumberFormat="1" applyFont="1" applyFill="1" applyBorder="1" applyAlignment="1">
      <alignment horizontal="center" vertical="center" wrapText="1"/>
    </xf>
    <xf numFmtId="165" fontId="11" fillId="5" borderId="7" xfId="0" applyNumberFormat="1" applyFont="1" applyFill="1" applyBorder="1" applyAlignment="1" applyProtection="1">
      <alignment vertical="center"/>
      <protection locked="0"/>
    </xf>
    <xf numFmtId="166" fontId="12" fillId="5" borderId="7" xfId="0" applyNumberFormat="1" applyFont="1" applyFill="1" applyBorder="1" applyAlignment="1">
      <alignment horizontal="center" vertical="center"/>
    </xf>
    <xf numFmtId="167" fontId="4" fillId="5" borderId="7" xfId="0" applyNumberFormat="1" applyFont="1" applyFill="1" applyBorder="1" applyAlignment="1">
      <alignment horizontal="left" vertical="center" wrapText="1"/>
    </xf>
    <xf numFmtId="164" fontId="0" fillId="5" borderId="7" xfId="0" applyNumberFormat="1" applyFill="1" applyBorder="1" applyAlignment="1">
      <alignment horizontal="center" vertical="center" wrapText="1"/>
    </xf>
    <xf numFmtId="0" fontId="0" fillId="0" borderId="11" xfId="0" applyBorder="1" applyAlignment="1">
      <alignment horizontal="center" vertical="center" wrapText="1"/>
    </xf>
    <xf numFmtId="0" fontId="3" fillId="0" borderId="12" xfId="0" applyFont="1" applyBorder="1" applyAlignment="1">
      <alignment horizontal="center" vertical="center" wrapText="1"/>
    </xf>
    <xf numFmtId="0" fontId="0" fillId="0" borderId="12" xfId="0" applyBorder="1"/>
    <xf numFmtId="0" fontId="3" fillId="0" borderId="12" xfId="0" applyFont="1" applyBorder="1" applyAlignment="1">
      <alignment vertical="center" wrapText="1"/>
    </xf>
    <xf numFmtId="0" fontId="4" fillId="2" borderId="12" xfId="0" applyFont="1" applyFill="1" applyBorder="1" applyAlignment="1">
      <alignment horizontal="center" vertical="center" wrapText="1"/>
    </xf>
    <xf numFmtId="42" fontId="4" fillId="5" borderId="12" xfId="2" applyFont="1" applyFill="1" applyBorder="1" applyAlignment="1" applyProtection="1">
      <alignment vertical="center"/>
    </xf>
    <xf numFmtId="164" fontId="4" fillId="5" borderId="12" xfId="1" applyNumberFormat="1" applyFont="1" applyFill="1" applyBorder="1" applyAlignment="1">
      <alignment horizontal="center" vertical="center" wrapText="1"/>
    </xf>
    <xf numFmtId="164" fontId="0" fillId="5" borderId="12" xfId="1" applyNumberFormat="1" applyFont="1" applyFill="1" applyBorder="1" applyAlignment="1">
      <alignment horizontal="center" vertical="center" wrapText="1"/>
    </xf>
    <xf numFmtId="164" fontId="4" fillId="5" borderId="12" xfId="0" applyNumberFormat="1" applyFont="1" applyFill="1" applyBorder="1" applyAlignment="1">
      <alignment horizontal="center" vertical="center" wrapText="1"/>
    </xf>
    <xf numFmtId="165" fontId="11" fillId="5" borderId="12" xfId="0" applyNumberFormat="1" applyFont="1" applyFill="1" applyBorder="1" applyAlignment="1" applyProtection="1">
      <alignment vertical="center"/>
      <protection locked="0"/>
    </xf>
    <xf numFmtId="166" fontId="12" fillId="5" borderId="12" xfId="0" applyNumberFormat="1" applyFont="1" applyFill="1" applyBorder="1" applyAlignment="1">
      <alignment horizontal="center" vertical="center"/>
    </xf>
    <xf numFmtId="167" fontId="4" fillId="5" borderId="12" xfId="0" applyNumberFormat="1" applyFont="1" applyFill="1" applyBorder="1" applyAlignment="1">
      <alignment horizontal="left" vertical="center" wrapText="1"/>
    </xf>
    <xf numFmtId="164" fontId="0" fillId="5" borderId="12" xfId="0" applyNumberFormat="1" applyFill="1" applyBorder="1" applyAlignment="1">
      <alignment horizontal="center" vertical="center" wrapText="1"/>
    </xf>
    <xf numFmtId="0" fontId="0" fillId="0" borderId="30" xfId="0" applyBorder="1" applyAlignment="1">
      <alignment horizontal="center" vertical="center" wrapText="1"/>
    </xf>
    <xf numFmtId="0" fontId="4" fillId="0" borderId="2" xfId="0" applyFont="1" applyBorder="1" applyAlignment="1">
      <alignment horizontal="left" vertical="center" wrapText="1"/>
    </xf>
    <xf numFmtId="0" fontId="4" fillId="2" borderId="2" xfId="0" applyFont="1" applyFill="1" applyBorder="1" applyAlignment="1">
      <alignment horizontal="center" vertical="center" wrapText="1"/>
    </xf>
    <xf numFmtId="42" fontId="4" fillId="5" borderId="2" xfId="2" applyFont="1" applyFill="1" applyBorder="1" applyAlignment="1" applyProtection="1">
      <alignment vertical="center"/>
    </xf>
    <xf numFmtId="164" fontId="4" fillId="5" borderId="2" xfId="1" applyNumberFormat="1" applyFont="1" applyFill="1" applyBorder="1" applyAlignment="1" applyProtection="1">
      <alignment vertical="center"/>
    </xf>
    <xf numFmtId="164" fontId="4" fillId="5" borderId="2" xfId="1" applyNumberFormat="1" applyFont="1" applyFill="1" applyBorder="1" applyAlignment="1">
      <alignment horizontal="center" vertical="center" wrapText="1"/>
    </xf>
    <xf numFmtId="164" fontId="0" fillId="5" borderId="2" xfId="1" applyNumberFormat="1" applyFont="1" applyFill="1" applyBorder="1" applyAlignment="1">
      <alignment horizontal="center" vertical="center" wrapText="1"/>
    </xf>
    <xf numFmtId="164" fontId="4" fillId="5" borderId="2" xfId="0" applyNumberFormat="1" applyFont="1" applyFill="1" applyBorder="1" applyAlignment="1">
      <alignment horizontal="center" vertical="center" wrapText="1"/>
    </xf>
    <xf numFmtId="165" fontId="11" fillId="5" borderId="2" xfId="0" applyNumberFormat="1" applyFont="1" applyFill="1" applyBorder="1" applyAlignment="1" applyProtection="1">
      <alignment vertical="center"/>
      <protection locked="0"/>
    </xf>
    <xf numFmtId="166" fontId="12" fillId="5" borderId="2" xfId="0" applyNumberFormat="1" applyFont="1" applyFill="1" applyBorder="1" applyAlignment="1">
      <alignment horizontal="center" vertical="center"/>
    </xf>
    <xf numFmtId="167" fontId="4" fillId="5" borderId="2" xfId="0" applyNumberFormat="1" applyFont="1" applyFill="1" applyBorder="1" applyAlignment="1">
      <alignment horizontal="left" vertical="center" wrapText="1"/>
    </xf>
    <xf numFmtId="164" fontId="0" fillId="5" borderId="2" xfId="0" applyNumberFormat="1" applyFill="1" applyBorder="1" applyAlignment="1">
      <alignment horizontal="center" vertical="center" wrapText="1"/>
    </xf>
    <xf numFmtId="0" fontId="13"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6" fillId="3" borderId="32"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164" fontId="7" fillId="6" borderId="2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9" xfId="0" applyBorder="1" applyAlignment="1">
      <alignment horizontal="center"/>
    </xf>
    <xf numFmtId="44" fontId="0" fillId="0" borderId="10" xfId="1" applyFont="1" applyBorder="1"/>
    <xf numFmtId="0" fontId="9" fillId="0" borderId="12" xfId="0" applyFont="1" applyBorder="1" applyAlignment="1">
      <alignment horizontal="center"/>
    </xf>
    <xf numFmtId="44" fontId="9" fillId="0" borderId="12" xfId="0" applyNumberFormat="1" applyFont="1" applyBorder="1"/>
    <xf numFmtId="44" fontId="9" fillId="0" borderId="13" xfId="0" applyNumberFormat="1" applyFont="1" applyBorder="1"/>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28"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7" fillId="0" borderId="0" xfId="0" applyFont="1" applyAlignment="1">
      <alignment horizontal="center" vertical="center" wrapText="1"/>
    </xf>
    <xf numFmtId="0" fontId="9" fillId="7" borderId="35"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14" fillId="7" borderId="25" xfId="0" applyFont="1" applyFill="1" applyBorder="1" applyAlignment="1">
      <alignment horizontal="center" vertical="center" wrapText="1"/>
    </xf>
    <xf numFmtId="0" fontId="14" fillId="7" borderId="26" xfId="0" applyFont="1" applyFill="1" applyBorder="1" applyAlignment="1">
      <alignment horizontal="center" vertical="center" wrapText="1"/>
    </xf>
    <xf numFmtId="0" fontId="14" fillId="7" borderId="27" xfId="0" applyFont="1" applyFill="1" applyBorder="1" applyAlignment="1">
      <alignment horizontal="center" vertical="center" wrapText="1"/>
    </xf>
    <xf numFmtId="0" fontId="14" fillId="7" borderId="35" xfId="0" applyFont="1" applyFill="1" applyBorder="1" applyAlignment="1">
      <alignment horizontal="center" vertical="center" wrapText="1"/>
    </xf>
    <xf numFmtId="0" fontId="14" fillId="7" borderId="36" xfId="0" applyFont="1" applyFill="1" applyBorder="1" applyAlignment="1">
      <alignment horizontal="center" vertical="center" wrapText="1"/>
    </xf>
    <xf numFmtId="0" fontId="14" fillId="7" borderId="37" xfId="0" applyFont="1" applyFill="1" applyBorder="1" applyAlignment="1">
      <alignment horizontal="center" vertical="center" wrapText="1"/>
    </xf>
    <xf numFmtId="0" fontId="9" fillId="0" borderId="11" xfId="0" applyFont="1" applyBorder="1" applyAlignment="1">
      <alignment horizontal="center"/>
    </xf>
    <xf numFmtId="0" fontId="9" fillId="0" borderId="12" xfId="0" applyFont="1" applyBorder="1" applyAlignment="1">
      <alignment horizont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27" xfId="0" applyFont="1" applyFill="1" applyBorder="1" applyAlignment="1">
      <alignment horizontal="center" vertical="center"/>
    </xf>
    <xf numFmtId="0" fontId="9" fillId="7" borderId="20" xfId="0" applyFont="1" applyFill="1" applyBorder="1" applyAlignment="1">
      <alignment horizontal="center" vertical="center"/>
    </xf>
    <xf numFmtId="0" fontId="9" fillId="7" borderId="0" xfId="0" applyFont="1" applyFill="1" applyAlignment="1">
      <alignment horizontal="center" vertical="center"/>
    </xf>
    <xf numFmtId="0" fontId="9" fillId="7" borderId="28" xfId="0" applyFont="1" applyFill="1" applyBorder="1" applyAlignment="1">
      <alignment horizontal="center" vertical="center"/>
    </xf>
    <xf numFmtId="44" fontId="0" fillId="5" borderId="2" xfId="0" applyNumberFormat="1" applyFill="1" applyBorder="1" applyAlignment="1">
      <alignment horizontal="center" vertical="center" wrapText="1"/>
    </xf>
    <xf numFmtId="44" fontId="0" fillId="5" borderId="8" xfId="0" applyNumberFormat="1" applyFill="1" applyBorder="1" applyAlignment="1">
      <alignment horizontal="center" vertical="center" wrapText="1"/>
    </xf>
    <xf numFmtId="44" fontId="0" fillId="5" borderId="10" xfId="0" applyNumberFormat="1" applyFill="1" applyBorder="1" applyAlignment="1">
      <alignment horizontal="center" vertical="center" wrapText="1"/>
    </xf>
    <xf numFmtId="44" fontId="0" fillId="5" borderId="13" xfId="0" applyNumberFormat="1" applyFill="1" applyBorder="1" applyAlignment="1">
      <alignment horizontal="center" vertical="center" wrapText="1"/>
    </xf>
    <xf numFmtId="44" fontId="9" fillId="6" borderId="21" xfId="0" applyNumberFormat="1" applyFont="1" applyFill="1" applyBorder="1" applyAlignment="1">
      <alignment horizontal="center" vertic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4</xdr:col>
      <xdr:colOff>390525</xdr:colOff>
      <xdr:row>9</xdr:row>
      <xdr:rowOff>180975</xdr:rowOff>
    </xdr:from>
    <xdr:to>
      <xdr:col>4</xdr:col>
      <xdr:colOff>1133475</xdr:colOff>
      <xdr:row>9</xdr:row>
      <xdr:rowOff>988048</xdr:rowOff>
    </xdr:to>
    <xdr:pic>
      <xdr:nvPicPr>
        <xdr:cNvPr id="15" name="9 Imagen" descr="http://www.lafavorita649.com/images/chaleco.jpg">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62" t="4500" r="23846" b="4250"/>
        <a:stretch/>
      </xdr:blipFill>
      <xdr:spPr bwMode="auto">
        <a:xfrm>
          <a:off x="11325225" y="9963150"/>
          <a:ext cx="742950" cy="807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56029</xdr:rowOff>
    </xdr:from>
    <xdr:to>
      <xdr:col>1</xdr:col>
      <xdr:colOff>2355636</xdr:colOff>
      <xdr:row>2</xdr:row>
      <xdr:rowOff>369794</xdr:rowOff>
    </xdr:to>
    <xdr:pic>
      <xdr:nvPicPr>
        <xdr:cNvPr id="13" name="Imagen 12">
          <a:extLst>
            <a:ext uri="{FF2B5EF4-FFF2-40B4-BE49-F238E27FC236}">
              <a16:creationId xmlns:a16="http://schemas.microsoft.com/office/drawing/2014/main" id="{A36DAFCB-B771-4306-967C-080D424662E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56029"/>
          <a:ext cx="3117636" cy="1143000"/>
        </a:xfrm>
        <a:prstGeom prst="rect">
          <a:avLst/>
        </a:prstGeom>
      </xdr:spPr>
    </xdr:pic>
    <xdr:clientData/>
  </xdr:twoCellAnchor>
  <xdr:twoCellAnchor editAs="oneCell">
    <xdr:from>
      <xdr:col>4</xdr:col>
      <xdr:colOff>122465</xdr:colOff>
      <xdr:row>4</xdr:row>
      <xdr:rowOff>413815</xdr:rowOff>
    </xdr:from>
    <xdr:to>
      <xdr:col>4</xdr:col>
      <xdr:colOff>1386750</xdr:colOff>
      <xdr:row>4</xdr:row>
      <xdr:rowOff>1736910</xdr:rowOff>
    </xdr:to>
    <xdr:pic>
      <xdr:nvPicPr>
        <xdr:cNvPr id="17" name="Imagen 16">
          <a:extLst>
            <a:ext uri="{FF2B5EF4-FFF2-40B4-BE49-F238E27FC236}">
              <a16:creationId xmlns:a16="http://schemas.microsoft.com/office/drawing/2014/main" id="{1436EA57-5D1D-435B-96E8-D7F15D6B6CA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062083" y="2184344"/>
          <a:ext cx="1264285" cy="1323095"/>
        </a:xfrm>
        <a:prstGeom prst="rect">
          <a:avLst/>
        </a:prstGeom>
        <a:noFill/>
        <a:ln>
          <a:noFill/>
        </a:ln>
      </xdr:spPr>
    </xdr:pic>
    <xdr:clientData/>
  </xdr:twoCellAnchor>
  <xdr:twoCellAnchor editAs="oneCell">
    <xdr:from>
      <xdr:col>4</xdr:col>
      <xdr:colOff>313764</xdr:colOff>
      <xdr:row>10</xdr:row>
      <xdr:rowOff>403412</xdr:rowOff>
    </xdr:from>
    <xdr:to>
      <xdr:col>4</xdr:col>
      <xdr:colOff>1299882</xdr:colOff>
      <xdr:row>10</xdr:row>
      <xdr:rowOff>1703294</xdr:rowOff>
    </xdr:to>
    <xdr:pic>
      <xdr:nvPicPr>
        <xdr:cNvPr id="19" name="Imagen 18">
          <a:extLst>
            <a:ext uri="{FF2B5EF4-FFF2-40B4-BE49-F238E27FC236}">
              <a16:creationId xmlns:a16="http://schemas.microsoft.com/office/drawing/2014/main" id="{9FE032EC-8E8B-4751-8001-47136AE62E6A}"/>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253382" y="20551588"/>
          <a:ext cx="986118" cy="1299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100852</xdr:colOff>
      <xdr:row>11</xdr:row>
      <xdr:rowOff>212912</xdr:rowOff>
    </xdr:from>
    <xdr:to>
      <xdr:col>4</xdr:col>
      <xdr:colOff>1400735</xdr:colOff>
      <xdr:row>11</xdr:row>
      <xdr:rowOff>1344705</xdr:rowOff>
    </xdr:to>
    <xdr:pic>
      <xdr:nvPicPr>
        <xdr:cNvPr id="20" name="Imagen 19">
          <a:extLst>
            <a:ext uri="{FF2B5EF4-FFF2-40B4-BE49-F238E27FC236}">
              <a16:creationId xmlns:a16="http://schemas.microsoft.com/office/drawing/2014/main" id="{10F6FAAD-EF1C-4EE3-A3DF-F6F6F521BCDC}"/>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040470" y="19374971"/>
          <a:ext cx="1299883" cy="1131793"/>
        </a:xfrm>
        <a:prstGeom prst="rect">
          <a:avLst/>
        </a:prstGeom>
        <a:noFill/>
        <a:ln>
          <a:noFill/>
        </a:ln>
      </xdr:spPr>
    </xdr:pic>
    <xdr:clientData/>
  </xdr:twoCellAnchor>
  <xdr:twoCellAnchor editAs="oneCell">
    <xdr:from>
      <xdr:col>4</xdr:col>
      <xdr:colOff>0</xdr:colOff>
      <xdr:row>8</xdr:row>
      <xdr:rowOff>0</xdr:rowOff>
    </xdr:from>
    <xdr:to>
      <xdr:col>4</xdr:col>
      <xdr:colOff>304800</xdr:colOff>
      <xdr:row>8</xdr:row>
      <xdr:rowOff>304800</xdr:rowOff>
    </xdr:to>
    <xdr:sp macro="" textlink="">
      <xdr:nvSpPr>
        <xdr:cNvPr id="1027" name="AutoShape 3" descr="https://http2.mlstatic.com/guante-nitrilo-kimberly-talla-78-y-10-D_NQ_NP_656831-MCO40135205227_122019-F.webp">
          <a:extLst>
            <a:ext uri="{FF2B5EF4-FFF2-40B4-BE49-F238E27FC236}">
              <a16:creationId xmlns:a16="http://schemas.microsoft.com/office/drawing/2014/main" id="{E6E7DD08-8B80-49B1-B7CF-B156B39ED8D0}"/>
            </a:ext>
          </a:extLst>
        </xdr:cNvPr>
        <xdr:cNvSpPr>
          <a:spLocks noChangeAspect="1" noChangeArrowheads="1"/>
        </xdr:cNvSpPr>
      </xdr:nvSpPr>
      <xdr:spPr bwMode="auto">
        <a:xfrm>
          <a:off x="9934575" y="9505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xdr:row>
      <xdr:rowOff>0</xdr:rowOff>
    </xdr:from>
    <xdr:ext cx="304800" cy="304800"/>
    <xdr:sp macro="" textlink="">
      <xdr:nvSpPr>
        <xdr:cNvPr id="27" name="AutoShape 3" descr="https://http2.mlstatic.com/guante-nitrilo-kimberly-talla-78-y-10-D_NQ_NP_656831-MCO40135205227_122019-F.webp">
          <a:extLst>
            <a:ext uri="{FF2B5EF4-FFF2-40B4-BE49-F238E27FC236}">
              <a16:creationId xmlns:a16="http://schemas.microsoft.com/office/drawing/2014/main" id="{9EBB3233-7163-4E1D-B4BD-17CD3340D747}"/>
            </a:ext>
          </a:extLst>
        </xdr:cNvPr>
        <xdr:cNvSpPr>
          <a:spLocks noChangeAspect="1" noChangeArrowheads="1"/>
        </xdr:cNvSpPr>
      </xdr:nvSpPr>
      <xdr:spPr bwMode="auto">
        <a:xfrm>
          <a:off x="9939618" y="123040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212911</xdr:colOff>
      <xdr:row>7</xdr:row>
      <xdr:rowOff>67235</xdr:rowOff>
    </xdr:from>
    <xdr:ext cx="1038225" cy="1304290"/>
    <xdr:pic>
      <xdr:nvPicPr>
        <xdr:cNvPr id="28" name="Imagen 27">
          <a:extLst>
            <a:ext uri="{FF2B5EF4-FFF2-40B4-BE49-F238E27FC236}">
              <a16:creationId xmlns:a16="http://schemas.microsoft.com/office/drawing/2014/main" id="{F7A16A7B-EA6B-4745-BA85-DD9B603586EF}"/>
            </a:ext>
          </a:extLst>
        </xdr:cNvPr>
        <xdr:cNvPicPr/>
      </xdr:nvPicPr>
      <xdr:blipFill>
        <a:blip xmlns:r="http://schemas.openxmlformats.org/officeDocument/2006/relationships" r:embed="rId6"/>
        <a:stretch>
          <a:fillRect/>
        </a:stretch>
      </xdr:blipFill>
      <xdr:spPr>
        <a:xfrm>
          <a:off x="6443382" y="9816353"/>
          <a:ext cx="1038225" cy="1304290"/>
        </a:xfrm>
        <a:prstGeom prst="rect">
          <a:avLst/>
        </a:prstGeom>
      </xdr:spPr>
    </xdr:pic>
    <xdr:clientData/>
  </xdr:oneCellAnchor>
  <xdr:oneCellAnchor>
    <xdr:from>
      <xdr:col>4</xdr:col>
      <xdr:colOff>137260</xdr:colOff>
      <xdr:row>8</xdr:row>
      <xdr:rowOff>190500</xdr:rowOff>
    </xdr:from>
    <xdr:ext cx="1229086" cy="1116665"/>
    <xdr:pic>
      <xdr:nvPicPr>
        <xdr:cNvPr id="29" name="Imagen 28" descr="Compre Guantes Desechables De Látex De Nitrilo 5 Tipos De ...">
          <a:extLst>
            <a:ext uri="{FF2B5EF4-FFF2-40B4-BE49-F238E27FC236}">
              <a16:creationId xmlns:a16="http://schemas.microsoft.com/office/drawing/2014/main" id="{F04AD6A8-6AD2-44CC-B0D2-61A2BA14935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flipH="1">
          <a:off x="10076878" y="12494559"/>
          <a:ext cx="1229086" cy="11166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134471</xdr:colOff>
      <xdr:row>12</xdr:row>
      <xdr:rowOff>134470</xdr:rowOff>
    </xdr:from>
    <xdr:to>
      <xdr:col>4</xdr:col>
      <xdr:colOff>1398756</xdr:colOff>
      <xdr:row>12</xdr:row>
      <xdr:rowOff>1511785</xdr:rowOff>
    </xdr:to>
    <xdr:pic>
      <xdr:nvPicPr>
        <xdr:cNvPr id="32" name="Imagen 31">
          <a:extLst>
            <a:ext uri="{FF2B5EF4-FFF2-40B4-BE49-F238E27FC236}">
              <a16:creationId xmlns:a16="http://schemas.microsoft.com/office/drawing/2014/main" id="{C18CCD3F-D48B-4EA4-A980-D07E26AB1E8A}"/>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074089" y="18344029"/>
          <a:ext cx="1264285" cy="1377315"/>
        </a:xfrm>
        <a:prstGeom prst="rect">
          <a:avLst/>
        </a:prstGeom>
        <a:noFill/>
        <a:ln>
          <a:noFill/>
        </a:ln>
      </xdr:spPr>
    </xdr:pic>
    <xdr:clientData/>
  </xdr:twoCellAnchor>
  <xdr:oneCellAnchor>
    <xdr:from>
      <xdr:col>4</xdr:col>
      <xdr:colOff>84845</xdr:colOff>
      <xdr:row>5</xdr:row>
      <xdr:rowOff>327372</xdr:rowOff>
    </xdr:from>
    <xdr:ext cx="1264285" cy="1308686"/>
    <xdr:pic>
      <xdr:nvPicPr>
        <xdr:cNvPr id="34" name="Imagen 33">
          <a:extLst>
            <a:ext uri="{FF2B5EF4-FFF2-40B4-BE49-F238E27FC236}">
              <a16:creationId xmlns:a16="http://schemas.microsoft.com/office/drawing/2014/main" id="{10CCF386-6B12-46D6-9765-1452DE227DA9}"/>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0024463" y="4451137"/>
          <a:ext cx="1264285" cy="1308686"/>
        </a:xfrm>
        <a:prstGeom prst="rect">
          <a:avLst/>
        </a:prstGeom>
        <a:noFill/>
        <a:ln>
          <a:noFill/>
        </a:ln>
      </xdr:spPr>
    </xdr:pic>
    <xdr:clientData/>
  </xdr:oneCellAnchor>
  <xdr:twoCellAnchor editAs="oneCell">
    <xdr:from>
      <xdr:col>4</xdr:col>
      <xdr:colOff>0</xdr:colOff>
      <xdr:row>6</xdr:row>
      <xdr:rowOff>0</xdr:rowOff>
    </xdr:from>
    <xdr:to>
      <xdr:col>4</xdr:col>
      <xdr:colOff>304800</xdr:colOff>
      <xdr:row>6</xdr:row>
      <xdr:rowOff>304800</xdr:rowOff>
    </xdr:to>
    <xdr:sp macro="" textlink="">
      <xdr:nvSpPr>
        <xdr:cNvPr id="1031" name="AutoShape 7" descr="Lentes de Seguridad Transparente Truper 14301 - LEDE-ST | Linio ...">
          <a:extLst>
            <a:ext uri="{FF2B5EF4-FFF2-40B4-BE49-F238E27FC236}">
              <a16:creationId xmlns:a16="http://schemas.microsoft.com/office/drawing/2014/main" id="{3726310F-1A70-40F8-987A-44BD7B4306EB}"/>
            </a:ext>
          </a:extLst>
        </xdr:cNvPr>
        <xdr:cNvSpPr>
          <a:spLocks noChangeAspect="1" noChangeArrowheads="1"/>
        </xdr:cNvSpPr>
      </xdr:nvSpPr>
      <xdr:spPr bwMode="auto">
        <a:xfrm>
          <a:off x="9934575" y="639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190501</xdr:colOff>
      <xdr:row>6</xdr:row>
      <xdr:rowOff>280147</xdr:rowOff>
    </xdr:from>
    <xdr:to>
      <xdr:col>4</xdr:col>
      <xdr:colOff>1243853</xdr:colOff>
      <xdr:row>6</xdr:row>
      <xdr:rowOff>1759323</xdr:rowOff>
    </xdr:to>
    <xdr:pic>
      <xdr:nvPicPr>
        <xdr:cNvPr id="36" name="Imagen 35" descr="C:\Users\NEGRI\AppData\Local\Packages\Microsoft.Office.Desktop_8wekyb3d8bbwe\AC\INetCache\Content.MSO\CAEEA9ED.tmp">
          <a:extLst>
            <a:ext uri="{FF2B5EF4-FFF2-40B4-BE49-F238E27FC236}">
              <a16:creationId xmlns:a16="http://schemas.microsoft.com/office/drawing/2014/main" id="{0B9B790F-26E9-4A76-BEB3-FA4BC451E545}"/>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130119" y="6667500"/>
          <a:ext cx="1053352" cy="1479176"/>
        </a:xfrm>
        <a:prstGeom prst="rect">
          <a:avLst/>
        </a:prstGeom>
        <a:noFill/>
        <a:ln>
          <a:noFill/>
        </a:ln>
      </xdr:spPr>
    </xdr:pic>
    <xdr:clientData/>
  </xdr:twoCellAnchor>
  <xdr:twoCellAnchor editAs="oneCell">
    <xdr:from>
      <xdr:col>4</xdr:col>
      <xdr:colOff>291353</xdr:colOff>
      <xdr:row>13</xdr:row>
      <xdr:rowOff>168088</xdr:rowOff>
    </xdr:from>
    <xdr:to>
      <xdr:col>4</xdr:col>
      <xdr:colOff>1120588</xdr:colOff>
      <xdr:row>13</xdr:row>
      <xdr:rowOff>1557618</xdr:rowOff>
    </xdr:to>
    <xdr:pic>
      <xdr:nvPicPr>
        <xdr:cNvPr id="37" name="Imagen 36">
          <a:extLst>
            <a:ext uri="{FF2B5EF4-FFF2-40B4-BE49-F238E27FC236}">
              <a16:creationId xmlns:a16="http://schemas.microsoft.com/office/drawing/2014/main" id="{6029B059-6585-4B5F-A96B-B4F102987431}"/>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0230971" y="26535529"/>
          <a:ext cx="829235" cy="1389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313764</xdr:colOff>
      <xdr:row>14</xdr:row>
      <xdr:rowOff>324970</xdr:rowOff>
    </xdr:from>
    <xdr:ext cx="857250" cy="1257300"/>
    <xdr:pic>
      <xdr:nvPicPr>
        <xdr:cNvPr id="40" name="Imagen 39">
          <a:extLst>
            <a:ext uri="{FF2B5EF4-FFF2-40B4-BE49-F238E27FC236}">
              <a16:creationId xmlns:a16="http://schemas.microsoft.com/office/drawing/2014/main" id="{3115D2C2-6F00-4995-A738-0093A3665829}"/>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0253382" y="30278294"/>
          <a:ext cx="8572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257734</xdr:colOff>
      <xdr:row>15</xdr:row>
      <xdr:rowOff>179294</xdr:rowOff>
    </xdr:from>
    <xdr:to>
      <xdr:col>4</xdr:col>
      <xdr:colOff>1266263</xdr:colOff>
      <xdr:row>15</xdr:row>
      <xdr:rowOff>1490382</xdr:rowOff>
    </xdr:to>
    <xdr:pic>
      <xdr:nvPicPr>
        <xdr:cNvPr id="41" name="Imagen 40">
          <a:extLst>
            <a:ext uri="{FF2B5EF4-FFF2-40B4-BE49-F238E27FC236}">
              <a16:creationId xmlns:a16="http://schemas.microsoft.com/office/drawing/2014/main" id="{D5AA6710-8159-4D98-BA17-06EBEA47CB55}"/>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0197352" y="30132618"/>
          <a:ext cx="1008529" cy="131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123266</xdr:colOff>
      <xdr:row>16</xdr:row>
      <xdr:rowOff>235325</xdr:rowOff>
    </xdr:from>
    <xdr:to>
      <xdr:col>4</xdr:col>
      <xdr:colOff>1355041</xdr:colOff>
      <xdr:row>16</xdr:row>
      <xdr:rowOff>1658471</xdr:rowOff>
    </xdr:to>
    <xdr:pic>
      <xdr:nvPicPr>
        <xdr:cNvPr id="3" name="Imagen 2">
          <a:extLst>
            <a:ext uri="{FF2B5EF4-FFF2-40B4-BE49-F238E27FC236}">
              <a16:creationId xmlns:a16="http://schemas.microsoft.com/office/drawing/2014/main" id="{9758D42B-96FB-18FA-F693-8F40EAD15B5B}"/>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804648" y="32295354"/>
          <a:ext cx="1231775" cy="1423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Ruby Mercedes Perez Perez" id="{13254CD9-46EB-42CD-93FD-A79D549CEC50}" userId="S::rperez@invias.gov.co::47c948ce-7b71-4da8-9e17-5ae01ae3a8a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Y4" dT="2024-08-12T23:24:39.46" personId="{13254CD9-46EB-42CD-93FD-A79D549CEC50}" id="{72A122EF-15BE-42A7-BB5B-C45453EFBFF7}">
    <text>ES IMPORTANTE QUE PARA EL PROMEDIO SE EFECTUE EL REDONDEO EN LOS DECIMALES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2"/>
  <sheetViews>
    <sheetView showGridLines="0" tabSelected="1" topLeftCell="L1" zoomScale="112" zoomScaleNormal="112" workbookViewId="0">
      <selection activeCell="Y4" sqref="Y4"/>
    </sheetView>
  </sheetViews>
  <sheetFormatPr baseColWidth="10" defaultRowHeight="15" x14ac:dyDescent="0.25"/>
  <cols>
    <col min="2" max="2" width="40" customWidth="1"/>
    <col min="3" max="3" width="27.42578125" bestFit="1" customWidth="1"/>
    <col min="4" max="4" width="26" customWidth="1"/>
    <col min="5" max="5" width="93.5703125" bestFit="1" customWidth="1"/>
    <col min="6" max="6" width="17.5703125" customWidth="1"/>
    <col min="7" max="7" width="41.140625" customWidth="1"/>
    <col min="8" max="8" width="15.5703125" bestFit="1" customWidth="1"/>
    <col min="9" max="9" width="15.5703125" customWidth="1"/>
    <col min="10" max="10" width="26" customWidth="1"/>
    <col min="11" max="11" width="14.42578125" customWidth="1"/>
    <col min="12" max="12" width="31" bestFit="1" customWidth="1"/>
    <col min="13" max="13" width="11.28515625" bestFit="1" customWidth="1"/>
    <col min="14" max="14" width="10.28515625" bestFit="1" customWidth="1"/>
    <col min="15" max="15" width="15.85546875" bestFit="1" customWidth="1"/>
    <col min="16" max="16" width="11.28515625" bestFit="1" customWidth="1"/>
    <col min="17" max="17" width="10.7109375" bestFit="1" customWidth="1"/>
    <col min="18" max="18" width="15.85546875" bestFit="1" customWidth="1"/>
    <col min="19" max="19" width="11.28515625" bestFit="1" customWidth="1"/>
    <col min="20" max="20" width="10.7109375" bestFit="1" customWidth="1"/>
    <col min="21" max="21" width="15.85546875" bestFit="1" customWidth="1"/>
    <col min="22" max="22" width="19.140625" bestFit="1" customWidth="1"/>
    <col min="24" max="24" width="21" customWidth="1"/>
    <col min="25" max="25" width="17.7109375" bestFit="1" customWidth="1"/>
    <col min="255" max="255" width="27.140625" customWidth="1"/>
    <col min="256" max="258" width="40" customWidth="1"/>
    <col min="259" max="259" width="19.140625" customWidth="1"/>
    <col min="260" max="260" width="26" customWidth="1"/>
    <col min="261" max="261" width="22" customWidth="1"/>
    <col min="262" max="262" width="17.5703125" customWidth="1"/>
    <col min="263" max="264" width="57.42578125" customWidth="1"/>
    <col min="265" max="265" width="66.5703125" customWidth="1"/>
    <col min="266" max="268" width="30.85546875" customWidth="1"/>
    <col min="511" max="511" width="27.140625" customWidth="1"/>
    <col min="512" max="514" width="40" customWidth="1"/>
    <col min="515" max="515" width="19.140625" customWidth="1"/>
    <col min="516" max="516" width="26" customWidth="1"/>
    <col min="517" max="517" width="22" customWidth="1"/>
    <col min="518" max="518" width="17.5703125" customWidth="1"/>
    <col min="519" max="520" width="57.42578125" customWidth="1"/>
    <col min="521" max="521" width="66.5703125" customWidth="1"/>
    <col min="522" max="524" width="30.85546875" customWidth="1"/>
    <col min="767" max="767" width="27.140625" customWidth="1"/>
    <col min="768" max="770" width="40" customWidth="1"/>
    <col min="771" max="771" width="19.140625" customWidth="1"/>
    <col min="772" max="772" width="26" customWidth="1"/>
    <col min="773" max="773" width="22" customWidth="1"/>
    <col min="774" max="774" width="17.5703125" customWidth="1"/>
    <col min="775" max="776" width="57.42578125" customWidth="1"/>
    <col min="777" max="777" width="66.5703125" customWidth="1"/>
    <col min="778" max="780" width="30.85546875" customWidth="1"/>
    <col min="1023" max="1023" width="27.140625" customWidth="1"/>
    <col min="1024" max="1026" width="40" customWidth="1"/>
    <col min="1027" max="1027" width="19.140625" customWidth="1"/>
    <col min="1028" max="1028" width="26" customWidth="1"/>
    <col min="1029" max="1029" width="22" customWidth="1"/>
    <col min="1030" max="1030" width="17.5703125" customWidth="1"/>
    <col min="1031" max="1032" width="57.42578125" customWidth="1"/>
    <col min="1033" max="1033" width="66.5703125" customWidth="1"/>
    <col min="1034" max="1036" width="30.85546875" customWidth="1"/>
    <col min="1279" max="1279" width="27.140625" customWidth="1"/>
    <col min="1280" max="1282" width="40" customWidth="1"/>
    <col min="1283" max="1283" width="19.140625" customWidth="1"/>
    <col min="1284" max="1284" width="26" customWidth="1"/>
    <col min="1285" max="1285" width="22" customWidth="1"/>
    <col min="1286" max="1286" width="17.5703125" customWidth="1"/>
    <col min="1287" max="1288" width="57.42578125" customWidth="1"/>
    <col min="1289" max="1289" width="66.5703125" customWidth="1"/>
    <col min="1290" max="1292" width="30.85546875" customWidth="1"/>
    <col min="1535" max="1535" width="27.140625" customWidth="1"/>
    <col min="1536" max="1538" width="40" customWidth="1"/>
    <col min="1539" max="1539" width="19.140625" customWidth="1"/>
    <col min="1540" max="1540" width="26" customWidth="1"/>
    <col min="1541" max="1541" width="22" customWidth="1"/>
    <col min="1542" max="1542" width="17.5703125" customWidth="1"/>
    <col min="1543" max="1544" width="57.42578125" customWidth="1"/>
    <col min="1545" max="1545" width="66.5703125" customWidth="1"/>
    <col min="1546" max="1548" width="30.85546875" customWidth="1"/>
    <col min="1791" max="1791" width="27.140625" customWidth="1"/>
    <col min="1792" max="1794" width="40" customWidth="1"/>
    <col min="1795" max="1795" width="19.140625" customWidth="1"/>
    <col min="1796" max="1796" width="26" customWidth="1"/>
    <col min="1797" max="1797" width="22" customWidth="1"/>
    <col min="1798" max="1798" width="17.5703125" customWidth="1"/>
    <col min="1799" max="1800" width="57.42578125" customWidth="1"/>
    <col min="1801" max="1801" width="66.5703125" customWidth="1"/>
    <col min="1802" max="1804" width="30.85546875" customWidth="1"/>
    <col min="2047" max="2047" width="27.140625" customWidth="1"/>
    <col min="2048" max="2050" width="40" customWidth="1"/>
    <col min="2051" max="2051" width="19.140625" customWidth="1"/>
    <col min="2052" max="2052" width="26" customWidth="1"/>
    <col min="2053" max="2053" width="22" customWidth="1"/>
    <col min="2054" max="2054" width="17.5703125" customWidth="1"/>
    <col min="2055" max="2056" width="57.42578125" customWidth="1"/>
    <col min="2057" max="2057" width="66.5703125" customWidth="1"/>
    <col min="2058" max="2060" width="30.85546875" customWidth="1"/>
    <col min="2303" max="2303" width="27.140625" customWidth="1"/>
    <col min="2304" max="2306" width="40" customWidth="1"/>
    <col min="2307" max="2307" width="19.140625" customWidth="1"/>
    <col min="2308" max="2308" width="26" customWidth="1"/>
    <col min="2309" max="2309" width="22" customWidth="1"/>
    <col min="2310" max="2310" width="17.5703125" customWidth="1"/>
    <col min="2311" max="2312" width="57.42578125" customWidth="1"/>
    <col min="2313" max="2313" width="66.5703125" customWidth="1"/>
    <col min="2314" max="2316" width="30.85546875" customWidth="1"/>
    <col min="2559" max="2559" width="27.140625" customWidth="1"/>
    <col min="2560" max="2562" width="40" customWidth="1"/>
    <col min="2563" max="2563" width="19.140625" customWidth="1"/>
    <col min="2564" max="2564" width="26" customWidth="1"/>
    <col min="2565" max="2565" width="22" customWidth="1"/>
    <col min="2566" max="2566" width="17.5703125" customWidth="1"/>
    <col min="2567" max="2568" width="57.42578125" customWidth="1"/>
    <col min="2569" max="2569" width="66.5703125" customWidth="1"/>
    <col min="2570" max="2572" width="30.85546875" customWidth="1"/>
    <col min="2815" max="2815" width="27.140625" customWidth="1"/>
    <col min="2816" max="2818" width="40" customWidth="1"/>
    <col min="2819" max="2819" width="19.140625" customWidth="1"/>
    <col min="2820" max="2820" width="26" customWidth="1"/>
    <col min="2821" max="2821" width="22" customWidth="1"/>
    <col min="2822" max="2822" width="17.5703125" customWidth="1"/>
    <col min="2823" max="2824" width="57.42578125" customWidth="1"/>
    <col min="2825" max="2825" width="66.5703125" customWidth="1"/>
    <col min="2826" max="2828" width="30.85546875" customWidth="1"/>
    <col min="3071" max="3071" width="27.140625" customWidth="1"/>
    <col min="3072" max="3074" width="40" customWidth="1"/>
    <col min="3075" max="3075" width="19.140625" customWidth="1"/>
    <col min="3076" max="3076" width="26" customWidth="1"/>
    <col min="3077" max="3077" width="22" customWidth="1"/>
    <col min="3078" max="3078" width="17.5703125" customWidth="1"/>
    <col min="3079" max="3080" width="57.42578125" customWidth="1"/>
    <col min="3081" max="3081" width="66.5703125" customWidth="1"/>
    <col min="3082" max="3084" width="30.85546875" customWidth="1"/>
    <col min="3327" max="3327" width="27.140625" customWidth="1"/>
    <col min="3328" max="3330" width="40" customWidth="1"/>
    <col min="3331" max="3331" width="19.140625" customWidth="1"/>
    <col min="3332" max="3332" width="26" customWidth="1"/>
    <col min="3333" max="3333" width="22" customWidth="1"/>
    <col min="3334" max="3334" width="17.5703125" customWidth="1"/>
    <col min="3335" max="3336" width="57.42578125" customWidth="1"/>
    <col min="3337" max="3337" width="66.5703125" customWidth="1"/>
    <col min="3338" max="3340" width="30.85546875" customWidth="1"/>
    <col min="3583" max="3583" width="27.140625" customWidth="1"/>
    <col min="3584" max="3586" width="40" customWidth="1"/>
    <col min="3587" max="3587" width="19.140625" customWidth="1"/>
    <col min="3588" max="3588" width="26" customWidth="1"/>
    <col min="3589" max="3589" width="22" customWidth="1"/>
    <col min="3590" max="3590" width="17.5703125" customWidth="1"/>
    <col min="3591" max="3592" width="57.42578125" customWidth="1"/>
    <col min="3593" max="3593" width="66.5703125" customWidth="1"/>
    <col min="3594" max="3596" width="30.85546875" customWidth="1"/>
    <col min="3839" max="3839" width="27.140625" customWidth="1"/>
    <col min="3840" max="3842" width="40" customWidth="1"/>
    <col min="3843" max="3843" width="19.140625" customWidth="1"/>
    <col min="3844" max="3844" width="26" customWidth="1"/>
    <col min="3845" max="3845" width="22" customWidth="1"/>
    <col min="3846" max="3846" width="17.5703125" customWidth="1"/>
    <col min="3847" max="3848" width="57.42578125" customWidth="1"/>
    <col min="3849" max="3849" width="66.5703125" customWidth="1"/>
    <col min="3850" max="3852" width="30.85546875" customWidth="1"/>
    <col min="4095" max="4095" width="27.140625" customWidth="1"/>
    <col min="4096" max="4098" width="40" customWidth="1"/>
    <col min="4099" max="4099" width="19.140625" customWidth="1"/>
    <col min="4100" max="4100" width="26" customWidth="1"/>
    <col min="4101" max="4101" width="22" customWidth="1"/>
    <col min="4102" max="4102" width="17.5703125" customWidth="1"/>
    <col min="4103" max="4104" width="57.42578125" customWidth="1"/>
    <col min="4105" max="4105" width="66.5703125" customWidth="1"/>
    <col min="4106" max="4108" width="30.85546875" customWidth="1"/>
    <col min="4351" max="4351" width="27.140625" customWidth="1"/>
    <col min="4352" max="4354" width="40" customWidth="1"/>
    <col min="4355" max="4355" width="19.140625" customWidth="1"/>
    <col min="4356" max="4356" width="26" customWidth="1"/>
    <col min="4357" max="4357" width="22" customWidth="1"/>
    <col min="4358" max="4358" width="17.5703125" customWidth="1"/>
    <col min="4359" max="4360" width="57.42578125" customWidth="1"/>
    <col min="4361" max="4361" width="66.5703125" customWidth="1"/>
    <col min="4362" max="4364" width="30.85546875" customWidth="1"/>
    <col min="4607" max="4607" width="27.140625" customWidth="1"/>
    <col min="4608" max="4610" width="40" customWidth="1"/>
    <col min="4611" max="4611" width="19.140625" customWidth="1"/>
    <col min="4612" max="4612" width="26" customWidth="1"/>
    <col min="4613" max="4613" width="22" customWidth="1"/>
    <col min="4614" max="4614" width="17.5703125" customWidth="1"/>
    <col min="4615" max="4616" width="57.42578125" customWidth="1"/>
    <col min="4617" max="4617" width="66.5703125" customWidth="1"/>
    <col min="4618" max="4620" width="30.85546875" customWidth="1"/>
    <col min="4863" max="4863" width="27.140625" customWidth="1"/>
    <col min="4864" max="4866" width="40" customWidth="1"/>
    <col min="4867" max="4867" width="19.140625" customWidth="1"/>
    <col min="4868" max="4868" width="26" customWidth="1"/>
    <col min="4869" max="4869" width="22" customWidth="1"/>
    <col min="4870" max="4870" width="17.5703125" customWidth="1"/>
    <col min="4871" max="4872" width="57.42578125" customWidth="1"/>
    <col min="4873" max="4873" width="66.5703125" customWidth="1"/>
    <col min="4874" max="4876" width="30.85546875" customWidth="1"/>
    <col min="5119" max="5119" width="27.140625" customWidth="1"/>
    <col min="5120" max="5122" width="40" customWidth="1"/>
    <col min="5123" max="5123" width="19.140625" customWidth="1"/>
    <col min="5124" max="5124" width="26" customWidth="1"/>
    <col min="5125" max="5125" width="22" customWidth="1"/>
    <col min="5126" max="5126" width="17.5703125" customWidth="1"/>
    <col min="5127" max="5128" width="57.42578125" customWidth="1"/>
    <col min="5129" max="5129" width="66.5703125" customWidth="1"/>
    <col min="5130" max="5132" width="30.85546875" customWidth="1"/>
    <col min="5375" max="5375" width="27.140625" customWidth="1"/>
    <col min="5376" max="5378" width="40" customWidth="1"/>
    <col min="5379" max="5379" width="19.140625" customWidth="1"/>
    <col min="5380" max="5380" width="26" customWidth="1"/>
    <col min="5381" max="5381" width="22" customWidth="1"/>
    <col min="5382" max="5382" width="17.5703125" customWidth="1"/>
    <col min="5383" max="5384" width="57.42578125" customWidth="1"/>
    <col min="5385" max="5385" width="66.5703125" customWidth="1"/>
    <col min="5386" max="5388" width="30.85546875" customWidth="1"/>
    <col min="5631" max="5631" width="27.140625" customWidth="1"/>
    <col min="5632" max="5634" width="40" customWidth="1"/>
    <col min="5635" max="5635" width="19.140625" customWidth="1"/>
    <col min="5636" max="5636" width="26" customWidth="1"/>
    <col min="5637" max="5637" width="22" customWidth="1"/>
    <col min="5638" max="5638" width="17.5703125" customWidth="1"/>
    <col min="5639" max="5640" width="57.42578125" customWidth="1"/>
    <col min="5641" max="5641" width="66.5703125" customWidth="1"/>
    <col min="5642" max="5644" width="30.85546875" customWidth="1"/>
    <col min="5887" max="5887" width="27.140625" customWidth="1"/>
    <col min="5888" max="5890" width="40" customWidth="1"/>
    <col min="5891" max="5891" width="19.140625" customWidth="1"/>
    <col min="5892" max="5892" width="26" customWidth="1"/>
    <col min="5893" max="5893" width="22" customWidth="1"/>
    <col min="5894" max="5894" width="17.5703125" customWidth="1"/>
    <col min="5895" max="5896" width="57.42578125" customWidth="1"/>
    <col min="5897" max="5897" width="66.5703125" customWidth="1"/>
    <col min="5898" max="5900" width="30.85546875" customWidth="1"/>
    <col min="6143" max="6143" width="27.140625" customWidth="1"/>
    <col min="6144" max="6146" width="40" customWidth="1"/>
    <col min="6147" max="6147" width="19.140625" customWidth="1"/>
    <col min="6148" max="6148" width="26" customWidth="1"/>
    <col min="6149" max="6149" width="22" customWidth="1"/>
    <col min="6150" max="6150" width="17.5703125" customWidth="1"/>
    <col min="6151" max="6152" width="57.42578125" customWidth="1"/>
    <col min="6153" max="6153" width="66.5703125" customWidth="1"/>
    <col min="6154" max="6156" width="30.85546875" customWidth="1"/>
    <col min="6399" max="6399" width="27.140625" customWidth="1"/>
    <col min="6400" max="6402" width="40" customWidth="1"/>
    <col min="6403" max="6403" width="19.140625" customWidth="1"/>
    <col min="6404" max="6404" width="26" customWidth="1"/>
    <col min="6405" max="6405" width="22" customWidth="1"/>
    <col min="6406" max="6406" width="17.5703125" customWidth="1"/>
    <col min="6407" max="6408" width="57.42578125" customWidth="1"/>
    <col min="6409" max="6409" width="66.5703125" customWidth="1"/>
    <col min="6410" max="6412" width="30.85546875" customWidth="1"/>
    <col min="6655" max="6655" width="27.140625" customWidth="1"/>
    <col min="6656" max="6658" width="40" customWidth="1"/>
    <col min="6659" max="6659" width="19.140625" customWidth="1"/>
    <col min="6660" max="6660" width="26" customWidth="1"/>
    <col min="6661" max="6661" width="22" customWidth="1"/>
    <col min="6662" max="6662" width="17.5703125" customWidth="1"/>
    <col min="6663" max="6664" width="57.42578125" customWidth="1"/>
    <col min="6665" max="6665" width="66.5703125" customWidth="1"/>
    <col min="6666" max="6668" width="30.85546875" customWidth="1"/>
    <col min="6911" max="6911" width="27.140625" customWidth="1"/>
    <col min="6912" max="6914" width="40" customWidth="1"/>
    <col min="6915" max="6915" width="19.140625" customWidth="1"/>
    <col min="6916" max="6916" width="26" customWidth="1"/>
    <col min="6917" max="6917" width="22" customWidth="1"/>
    <col min="6918" max="6918" width="17.5703125" customWidth="1"/>
    <col min="6919" max="6920" width="57.42578125" customWidth="1"/>
    <col min="6921" max="6921" width="66.5703125" customWidth="1"/>
    <col min="6922" max="6924" width="30.85546875" customWidth="1"/>
    <col min="7167" max="7167" width="27.140625" customWidth="1"/>
    <col min="7168" max="7170" width="40" customWidth="1"/>
    <col min="7171" max="7171" width="19.140625" customWidth="1"/>
    <col min="7172" max="7172" width="26" customWidth="1"/>
    <col min="7173" max="7173" width="22" customWidth="1"/>
    <col min="7174" max="7174" width="17.5703125" customWidth="1"/>
    <col min="7175" max="7176" width="57.42578125" customWidth="1"/>
    <col min="7177" max="7177" width="66.5703125" customWidth="1"/>
    <col min="7178" max="7180" width="30.85546875" customWidth="1"/>
    <col min="7423" max="7423" width="27.140625" customWidth="1"/>
    <col min="7424" max="7426" width="40" customWidth="1"/>
    <col min="7427" max="7427" width="19.140625" customWidth="1"/>
    <col min="7428" max="7428" width="26" customWidth="1"/>
    <col min="7429" max="7429" width="22" customWidth="1"/>
    <col min="7430" max="7430" width="17.5703125" customWidth="1"/>
    <col min="7431" max="7432" width="57.42578125" customWidth="1"/>
    <col min="7433" max="7433" width="66.5703125" customWidth="1"/>
    <col min="7434" max="7436" width="30.85546875" customWidth="1"/>
    <col min="7679" max="7679" width="27.140625" customWidth="1"/>
    <col min="7680" max="7682" width="40" customWidth="1"/>
    <col min="7683" max="7683" width="19.140625" customWidth="1"/>
    <col min="7684" max="7684" width="26" customWidth="1"/>
    <col min="7685" max="7685" width="22" customWidth="1"/>
    <col min="7686" max="7686" width="17.5703125" customWidth="1"/>
    <col min="7687" max="7688" width="57.42578125" customWidth="1"/>
    <col min="7689" max="7689" width="66.5703125" customWidth="1"/>
    <col min="7690" max="7692" width="30.85546875" customWidth="1"/>
    <col min="7935" max="7935" width="27.140625" customWidth="1"/>
    <col min="7936" max="7938" width="40" customWidth="1"/>
    <col min="7939" max="7939" width="19.140625" customWidth="1"/>
    <col min="7940" max="7940" width="26" customWidth="1"/>
    <col min="7941" max="7941" width="22" customWidth="1"/>
    <col min="7942" max="7942" width="17.5703125" customWidth="1"/>
    <col min="7943" max="7944" width="57.42578125" customWidth="1"/>
    <col min="7945" max="7945" width="66.5703125" customWidth="1"/>
    <col min="7946" max="7948" width="30.85546875" customWidth="1"/>
    <col min="8191" max="8191" width="27.140625" customWidth="1"/>
    <col min="8192" max="8194" width="40" customWidth="1"/>
    <col min="8195" max="8195" width="19.140625" customWidth="1"/>
    <col min="8196" max="8196" width="26" customWidth="1"/>
    <col min="8197" max="8197" width="22" customWidth="1"/>
    <col min="8198" max="8198" width="17.5703125" customWidth="1"/>
    <col min="8199" max="8200" width="57.42578125" customWidth="1"/>
    <col min="8201" max="8201" width="66.5703125" customWidth="1"/>
    <col min="8202" max="8204" width="30.85546875" customWidth="1"/>
    <col min="8447" max="8447" width="27.140625" customWidth="1"/>
    <col min="8448" max="8450" width="40" customWidth="1"/>
    <col min="8451" max="8451" width="19.140625" customWidth="1"/>
    <col min="8452" max="8452" width="26" customWidth="1"/>
    <col min="8453" max="8453" width="22" customWidth="1"/>
    <col min="8454" max="8454" width="17.5703125" customWidth="1"/>
    <col min="8455" max="8456" width="57.42578125" customWidth="1"/>
    <col min="8457" max="8457" width="66.5703125" customWidth="1"/>
    <col min="8458" max="8460" width="30.85546875" customWidth="1"/>
    <col min="8703" max="8703" width="27.140625" customWidth="1"/>
    <col min="8704" max="8706" width="40" customWidth="1"/>
    <col min="8707" max="8707" width="19.140625" customWidth="1"/>
    <col min="8708" max="8708" width="26" customWidth="1"/>
    <col min="8709" max="8709" width="22" customWidth="1"/>
    <col min="8710" max="8710" width="17.5703125" customWidth="1"/>
    <col min="8711" max="8712" width="57.42578125" customWidth="1"/>
    <col min="8713" max="8713" width="66.5703125" customWidth="1"/>
    <col min="8714" max="8716" width="30.85546875" customWidth="1"/>
    <col min="8959" max="8959" width="27.140625" customWidth="1"/>
    <col min="8960" max="8962" width="40" customWidth="1"/>
    <col min="8963" max="8963" width="19.140625" customWidth="1"/>
    <col min="8964" max="8964" width="26" customWidth="1"/>
    <col min="8965" max="8965" width="22" customWidth="1"/>
    <col min="8966" max="8966" width="17.5703125" customWidth="1"/>
    <col min="8967" max="8968" width="57.42578125" customWidth="1"/>
    <col min="8969" max="8969" width="66.5703125" customWidth="1"/>
    <col min="8970" max="8972" width="30.85546875" customWidth="1"/>
    <col min="9215" max="9215" width="27.140625" customWidth="1"/>
    <col min="9216" max="9218" width="40" customWidth="1"/>
    <col min="9219" max="9219" width="19.140625" customWidth="1"/>
    <col min="9220" max="9220" width="26" customWidth="1"/>
    <col min="9221" max="9221" width="22" customWidth="1"/>
    <col min="9222" max="9222" width="17.5703125" customWidth="1"/>
    <col min="9223" max="9224" width="57.42578125" customWidth="1"/>
    <col min="9225" max="9225" width="66.5703125" customWidth="1"/>
    <col min="9226" max="9228" width="30.85546875" customWidth="1"/>
    <col min="9471" max="9471" width="27.140625" customWidth="1"/>
    <col min="9472" max="9474" width="40" customWidth="1"/>
    <col min="9475" max="9475" width="19.140625" customWidth="1"/>
    <col min="9476" max="9476" width="26" customWidth="1"/>
    <col min="9477" max="9477" width="22" customWidth="1"/>
    <col min="9478" max="9478" width="17.5703125" customWidth="1"/>
    <col min="9479" max="9480" width="57.42578125" customWidth="1"/>
    <col min="9481" max="9481" width="66.5703125" customWidth="1"/>
    <col min="9482" max="9484" width="30.85546875" customWidth="1"/>
    <col min="9727" max="9727" width="27.140625" customWidth="1"/>
    <col min="9728" max="9730" width="40" customWidth="1"/>
    <col min="9731" max="9731" width="19.140625" customWidth="1"/>
    <col min="9732" max="9732" width="26" customWidth="1"/>
    <col min="9733" max="9733" width="22" customWidth="1"/>
    <col min="9734" max="9734" width="17.5703125" customWidth="1"/>
    <col min="9735" max="9736" width="57.42578125" customWidth="1"/>
    <col min="9737" max="9737" width="66.5703125" customWidth="1"/>
    <col min="9738" max="9740" width="30.85546875" customWidth="1"/>
    <col min="9983" max="9983" width="27.140625" customWidth="1"/>
    <col min="9984" max="9986" width="40" customWidth="1"/>
    <col min="9987" max="9987" width="19.140625" customWidth="1"/>
    <col min="9988" max="9988" width="26" customWidth="1"/>
    <col min="9989" max="9989" width="22" customWidth="1"/>
    <col min="9990" max="9990" width="17.5703125" customWidth="1"/>
    <col min="9991" max="9992" width="57.42578125" customWidth="1"/>
    <col min="9993" max="9993" width="66.5703125" customWidth="1"/>
    <col min="9994" max="9996" width="30.85546875" customWidth="1"/>
    <col min="10239" max="10239" width="27.140625" customWidth="1"/>
    <col min="10240" max="10242" width="40" customWidth="1"/>
    <col min="10243" max="10243" width="19.140625" customWidth="1"/>
    <col min="10244" max="10244" width="26" customWidth="1"/>
    <col min="10245" max="10245" width="22" customWidth="1"/>
    <col min="10246" max="10246" width="17.5703125" customWidth="1"/>
    <col min="10247" max="10248" width="57.42578125" customWidth="1"/>
    <col min="10249" max="10249" width="66.5703125" customWidth="1"/>
    <col min="10250" max="10252" width="30.85546875" customWidth="1"/>
    <col min="10495" max="10495" width="27.140625" customWidth="1"/>
    <col min="10496" max="10498" width="40" customWidth="1"/>
    <col min="10499" max="10499" width="19.140625" customWidth="1"/>
    <col min="10500" max="10500" width="26" customWidth="1"/>
    <col min="10501" max="10501" width="22" customWidth="1"/>
    <col min="10502" max="10502" width="17.5703125" customWidth="1"/>
    <col min="10503" max="10504" width="57.42578125" customWidth="1"/>
    <col min="10505" max="10505" width="66.5703125" customWidth="1"/>
    <col min="10506" max="10508" width="30.85546875" customWidth="1"/>
    <col min="10751" max="10751" width="27.140625" customWidth="1"/>
    <col min="10752" max="10754" width="40" customWidth="1"/>
    <col min="10755" max="10755" width="19.140625" customWidth="1"/>
    <col min="10756" max="10756" width="26" customWidth="1"/>
    <col min="10757" max="10757" width="22" customWidth="1"/>
    <col min="10758" max="10758" width="17.5703125" customWidth="1"/>
    <col min="10759" max="10760" width="57.42578125" customWidth="1"/>
    <col min="10761" max="10761" width="66.5703125" customWidth="1"/>
    <col min="10762" max="10764" width="30.85546875" customWidth="1"/>
    <col min="11007" max="11007" width="27.140625" customWidth="1"/>
    <col min="11008" max="11010" width="40" customWidth="1"/>
    <col min="11011" max="11011" width="19.140625" customWidth="1"/>
    <col min="11012" max="11012" width="26" customWidth="1"/>
    <col min="11013" max="11013" width="22" customWidth="1"/>
    <col min="11014" max="11014" width="17.5703125" customWidth="1"/>
    <col min="11015" max="11016" width="57.42578125" customWidth="1"/>
    <col min="11017" max="11017" width="66.5703125" customWidth="1"/>
    <col min="11018" max="11020" width="30.85546875" customWidth="1"/>
    <col min="11263" max="11263" width="27.140625" customWidth="1"/>
    <col min="11264" max="11266" width="40" customWidth="1"/>
    <col min="11267" max="11267" width="19.140625" customWidth="1"/>
    <col min="11268" max="11268" width="26" customWidth="1"/>
    <col min="11269" max="11269" width="22" customWidth="1"/>
    <col min="11270" max="11270" width="17.5703125" customWidth="1"/>
    <col min="11271" max="11272" width="57.42578125" customWidth="1"/>
    <col min="11273" max="11273" width="66.5703125" customWidth="1"/>
    <col min="11274" max="11276" width="30.85546875" customWidth="1"/>
    <col min="11519" max="11519" width="27.140625" customWidth="1"/>
    <col min="11520" max="11522" width="40" customWidth="1"/>
    <col min="11523" max="11523" width="19.140625" customWidth="1"/>
    <col min="11524" max="11524" width="26" customWidth="1"/>
    <col min="11525" max="11525" width="22" customWidth="1"/>
    <col min="11526" max="11526" width="17.5703125" customWidth="1"/>
    <col min="11527" max="11528" width="57.42578125" customWidth="1"/>
    <col min="11529" max="11529" width="66.5703125" customWidth="1"/>
    <col min="11530" max="11532" width="30.85546875" customWidth="1"/>
    <col min="11775" max="11775" width="27.140625" customWidth="1"/>
    <col min="11776" max="11778" width="40" customWidth="1"/>
    <col min="11779" max="11779" width="19.140625" customWidth="1"/>
    <col min="11780" max="11780" width="26" customWidth="1"/>
    <col min="11781" max="11781" width="22" customWidth="1"/>
    <col min="11782" max="11782" width="17.5703125" customWidth="1"/>
    <col min="11783" max="11784" width="57.42578125" customWidth="1"/>
    <col min="11785" max="11785" width="66.5703125" customWidth="1"/>
    <col min="11786" max="11788" width="30.85546875" customWidth="1"/>
    <col min="12031" max="12031" width="27.140625" customWidth="1"/>
    <col min="12032" max="12034" width="40" customWidth="1"/>
    <col min="12035" max="12035" width="19.140625" customWidth="1"/>
    <col min="12036" max="12036" width="26" customWidth="1"/>
    <col min="12037" max="12037" width="22" customWidth="1"/>
    <col min="12038" max="12038" width="17.5703125" customWidth="1"/>
    <col min="12039" max="12040" width="57.42578125" customWidth="1"/>
    <col min="12041" max="12041" width="66.5703125" customWidth="1"/>
    <col min="12042" max="12044" width="30.85546875" customWidth="1"/>
    <col min="12287" max="12287" width="27.140625" customWidth="1"/>
    <col min="12288" max="12290" width="40" customWidth="1"/>
    <col min="12291" max="12291" width="19.140625" customWidth="1"/>
    <col min="12292" max="12292" width="26" customWidth="1"/>
    <col min="12293" max="12293" width="22" customWidth="1"/>
    <col min="12294" max="12294" width="17.5703125" customWidth="1"/>
    <col min="12295" max="12296" width="57.42578125" customWidth="1"/>
    <col min="12297" max="12297" width="66.5703125" customWidth="1"/>
    <col min="12298" max="12300" width="30.85546875" customWidth="1"/>
    <col min="12543" max="12543" width="27.140625" customWidth="1"/>
    <col min="12544" max="12546" width="40" customWidth="1"/>
    <col min="12547" max="12547" width="19.140625" customWidth="1"/>
    <col min="12548" max="12548" width="26" customWidth="1"/>
    <col min="12549" max="12549" width="22" customWidth="1"/>
    <col min="12550" max="12550" width="17.5703125" customWidth="1"/>
    <col min="12551" max="12552" width="57.42578125" customWidth="1"/>
    <col min="12553" max="12553" width="66.5703125" customWidth="1"/>
    <col min="12554" max="12556" width="30.85546875" customWidth="1"/>
    <col min="12799" max="12799" width="27.140625" customWidth="1"/>
    <col min="12800" max="12802" width="40" customWidth="1"/>
    <col min="12803" max="12803" width="19.140625" customWidth="1"/>
    <col min="12804" max="12804" width="26" customWidth="1"/>
    <col min="12805" max="12805" width="22" customWidth="1"/>
    <col min="12806" max="12806" width="17.5703125" customWidth="1"/>
    <col min="12807" max="12808" width="57.42578125" customWidth="1"/>
    <col min="12809" max="12809" width="66.5703125" customWidth="1"/>
    <col min="12810" max="12812" width="30.85546875" customWidth="1"/>
    <col min="13055" max="13055" width="27.140625" customWidth="1"/>
    <col min="13056" max="13058" width="40" customWidth="1"/>
    <col min="13059" max="13059" width="19.140625" customWidth="1"/>
    <col min="13060" max="13060" width="26" customWidth="1"/>
    <col min="13061" max="13061" width="22" customWidth="1"/>
    <col min="13062" max="13062" width="17.5703125" customWidth="1"/>
    <col min="13063" max="13064" width="57.42578125" customWidth="1"/>
    <col min="13065" max="13065" width="66.5703125" customWidth="1"/>
    <col min="13066" max="13068" width="30.85546875" customWidth="1"/>
    <col min="13311" max="13311" width="27.140625" customWidth="1"/>
    <col min="13312" max="13314" width="40" customWidth="1"/>
    <col min="13315" max="13315" width="19.140625" customWidth="1"/>
    <col min="13316" max="13316" width="26" customWidth="1"/>
    <col min="13317" max="13317" width="22" customWidth="1"/>
    <col min="13318" max="13318" width="17.5703125" customWidth="1"/>
    <col min="13319" max="13320" width="57.42578125" customWidth="1"/>
    <col min="13321" max="13321" width="66.5703125" customWidth="1"/>
    <col min="13322" max="13324" width="30.85546875" customWidth="1"/>
    <col min="13567" max="13567" width="27.140625" customWidth="1"/>
    <col min="13568" max="13570" width="40" customWidth="1"/>
    <col min="13571" max="13571" width="19.140625" customWidth="1"/>
    <col min="13572" max="13572" width="26" customWidth="1"/>
    <col min="13573" max="13573" width="22" customWidth="1"/>
    <col min="13574" max="13574" width="17.5703125" customWidth="1"/>
    <col min="13575" max="13576" width="57.42578125" customWidth="1"/>
    <col min="13577" max="13577" width="66.5703125" customWidth="1"/>
    <col min="13578" max="13580" width="30.85546875" customWidth="1"/>
    <col min="13823" max="13823" width="27.140625" customWidth="1"/>
    <col min="13824" max="13826" width="40" customWidth="1"/>
    <col min="13827" max="13827" width="19.140625" customWidth="1"/>
    <col min="13828" max="13828" width="26" customWidth="1"/>
    <col min="13829" max="13829" width="22" customWidth="1"/>
    <col min="13830" max="13830" width="17.5703125" customWidth="1"/>
    <col min="13831" max="13832" width="57.42578125" customWidth="1"/>
    <col min="13833" max="13833" width="66.5703125" customWidth="1"/>
    <col min="13834" max="13836" width="30.85546875" customWidth="1"/>
    <col min="14079" max="14079" width="27.140625" customWidth="1"/>
    <col min="14080" max="14082" width="40" customWidth="1"/>
    <col min="14083" max="14083" width="19.140625" customWidth="1"/>
    <col min="14084" max="14084" width="26" customWidth="1"/>
    <col min="14085" max="14085" width="22" customWidth="1"/>
    <col min="14086" max="14086" width="17.5703125" customWidth="1"/>
    <col min="14087" max="14088" width="57.42578125" customWidth="1"/>
    <col min="14089" max="14089" width="66.5703125" customWidth="1"/>
    <col min="14090" max="14092" width="30.85546875" customWidth="1"/>
    <col min="14335" max="14335" width="27.140625" customWidth="1"/>
    <col min="14336" max="14338" width="40" customWidth="1"/>
    <col min="14339" max="14339" width="19.140625" customWidth="1"/>
    <col min="14340" max="14340" width="26" customWidth="1"/>
    <col min="14341" max="14341" width="22" customWidth="1"/>
    <col min="14342" max="14342" width="17.5703125" customWidth="1"/>
    <col min="14343" max="14344" width="57.42578125" customWidth="1"/>
    <col min="14345" max="14345" width="66.5703125" customWidth="1"/>
    <col min="14346" max="14348" width="30.85546875" customWidth="1"/>
    <col min="14591" max="14591" width="27.140625" customWidth="1"/>
    <col min="14592" max="14594" width="40" customWidth="1"/>
    <col min="14595" max="14595" width="19.140625" customWidth="1"/>
    <col min="14596" max="14596" width="26" customWidth="1"/>
    <col min="14597" max="14597" width="22" customWidth="1"/>
    <col min="14598" max="14598" width="17.5703125" customWidth="1"/>
    <col min="14599" max="14600" width="57.42578125" customWidth="1"/>
    <col min="14601" max="14601" width="66.5703125" customWidth="1"/>
    <col min="14602" max="14604" width="30.85546875" customWidth="1"/>
    <col min="14847" max="14847" width="27.140625" customWidth="1"/>
    <col min="14848" max="14850" width="40" customWidth="1"/>
    <col min="14851" max="14851" width="19.140625" customWidth="1"/>
    <col min="14852" max="14852" width="26" customWidth="1"/>
    <col min="14853" max="14853" width="22" customWidth="1"/>
    <col min="14854" max="14854" width="17.5703125" customWidth="1"/>
    <col min="14855" max="14856" width="57.42578125" customWidth="1"/>
    <col min="14857" max="14857" width="66.5703125" customWidth="1"/>
    <col min="14858" max="14860" width="30.85546875" customWidth="1"/>
    <col min="15103" max="15103" width="27.140625" customWidth="1"/>
    <col min="15104" max="15106" width="40" customWidth="1"/>
    <col min="15107" max="15107" width="19.140625" customWidth="1"/>
    <col min="15108" max="15108" width="26" customWidth="1"/>
    <col min="15109" max="15109" width="22" customWidth="1"/>
    <col min="15110" max="15110" width="17.5703125" customWidth="1"/>
    <col min="15111" max="15112" width="57.42578125" customWidth="1"/>
    <col min="15113" max="15113" width="66.5703125" customWidth="1"/>
    <col min="15114" max="15116" width="30.85546875" customWidth="1"/>
    <col min="15359" max="15359" width="27.140625" customWidth="1"/>
    <col min="15360" max="15362" width="40" customWidth="1"/>
    <col min="15363" max="15363" width="19.140625" customWidth="1"/>
    <col min="15364" max="15364" width="26" customWidth="1"/>
    <col min="15365" max="15365" width="22" customWidth="1"/>
    <col min="15366" max="15366" width="17.5703125" customWidth="1"/>
    <col min="15367" max="15368" width="57.42578125" customWidth="1"/>
    <col min="15369" max="15369" width="66.5703125" customWidth="1"/>
    <col min="15370" max="15372" width="30.85546875" customWidth="1"/>
    <col min="15615" max="15615" width="27.140625" customWidth="1"/>
    <col min="15616" max="15618" width="40" customWidth="1"/>
    <col min="15619" max="15619" width="19.140625" customWidth="1"/>
    <col min="15620" max="15620" width="26" customWidth="1"/>
    <col min="15621" max="15621" width="22" customWidth="1"/>
    <col min="15622" max="15622" width="17.5703125" customWidth="1"/>
    <col min="15623" max="15624" width="57.42578125" customWidth="1"/>
    <col min="15625" max="15625" width="66.5703125" customWidth="1"/>
    <col min="15626" max="15628" width="30.85546875" customWidth="1"/>
    <col min="15871" max="15871" width="27.140625" customWidth="1"/>
    <col min="15872" max="15874" width="40" customWidth="1"/>
    <col min="15875" max="15875" width="19.140625" customWidth="1"/>
    <col min="15876" max="15876" width="26" customWidth="1"/>
    <col min="15877" max="15877" width="22" customWidth="1"/>
    <col min="15878" max="15878" width="17.5703125" customWidth="1"/>
    <col min="15879" max="15880" width="57.42578125" customWidth="1"/>
    <col min="15881" max="15881" width="66.5703125" customWidth="1"/>
    <col min="15882" max="15884" width="30.85546875" customWidth="1"/>
    <col min="16127" max="16127" width="27.140625" customWidth="1"/>
    <col min="16128" max="16130" width="40" customWidth="1"/>
    <col min="16131" max="16131" width="19.140625" customWidth="1"/>
    <col min="16132" max="16132" width="26" customWidth="1"/>
    <col min="16133" max="16133" width="22" customWidth="1"/>
    <col min="16134" max="16134" width="17.5703125" customWidth="1"/>
    <col min="16135" max="16136" width="57.42578125" customWidth="1"/>
    <col min="16137" max="16137" width="66.5703125" customWidth="1"/>
    <col min="16138" max="16140" width="30.85546875" customWidth="1"/>
  </cols>
  <sheetData>
    <row r="1" spans="1:65" ht="42" customHeight="1" x14ac:dyDescent="0.25">
      <c r="A1" s="86" t="s">
        <v>49</v>
      </c>
      <c r="B1" s="87"/>
      <c r="C1" s="87"/>
      <c r="D1" s="87"/>
      <c r="E1" s="87"/>
      <c r="F1" s="87"/>
      <c r="G1" s="87"/>
      <c r="H1" s="87"/>
      <c r="I1" s="88"/>
      <c r="J1" s="92" t="s">
        <v>63</v>
      </c>
      <c r="K1" s="93"/>
      <c r="L1" s="101"/>
      <c r="M1" s="92" t="s">
        <v>64</v>
      </c>
      <c r="N1" s="93"/>
      <c r="O1" s="101"/>
      <c r="P1" s="105" t="s">
        <v>65</v>
      </c>
      <c r="Q1" s="93"/>
      <c r="R1" s="101"/>
      <c r="S1" s="92" t="s">
        <v>66</v>
      </c>
      <c r="T1" s="93"/>
      <c r="U1" s="94"/>
      <c r="V1" s="83" t="s">
        <v>67</v>
      </c>
      <c r="W1" s="84"/>
      <c r="X1" s="84"/>
      <c r="Y1" s="85"/>
    </row>
    <row r="2" spans="1:65" s="6" customFormat="1" ht="23.25" x14ac:dyDescent="0.25">
      <c r="A2" s="86"/>
      <c r="B2" s="87"/>
      <c r="C2" s="87"/>
      <c r="D2" s="87"/>
      <c r="E2" s="87"/>
      <c r="F2" s="87"/>
      <c r="G2" s="87"/>
      <c r="H2" s="87"/>
      <c r="I2" s="88"/>
      <c r="J2" s="95"/>
      <c r="K2" s="96"/>
      <c r="L2" s="102"/>
      <c r="M2" s="95"/>
      <c r="N2" s="96"/>
      <c r="O2" s="102"/>
      <c r="P2" s="106"/>
      <c r="Q2" s="96"/>
      <c r="R2" s="102"/>
      <c r="S2" s="95"/>
      <c r="T2" s="96"/>
      <c r="U2" s="97"/>
      <c r="V2" s="86"/>
      <c r="W2" s="87"/>
      <c r="X2" s="87"/>
      <c r="Y2" s="88"/>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row>
    <row r="3" spans="1:65" s="1" customFormat="1" ht="31.5" customHeight="1" thickBot="1" x14ac:dyDescent="0.25">
      <c r="A3" s="86"/>
      <c r="B3" s="87"/>
      <c r="C3" s="87"/>
      <c r="D3" s="87"/>
      <c r="E3" s="87"/>
      <c r="F3" s="87"/>
      <c r="G3" s="87"/>
      <c r="H3" s="87"/>
      <c r="I3" s="88"/>
      <c r="J3" s="98"/>
      <c r="K3" s="99"/>
      <c r="L3" s="103"/>
      <c r="M3" s="98"/>
      <c r="N3" s="99"/>
      <c r="O3" s="103"/>
      <c r="P3" s="107"/>
      <c r="Q3" s="99"/>
      <c r="R3" s="103"/>
      <c r="S3" s="98"/>
      <c r="T3" s="99"/>
      <c r="U3" s="100"/>
      <c r="V3" s="86"/>
      <c r="W3" s="87"/>
      <c r="X3" s="87"/>
      <c r="Y3" s="88"/>
    </row>
    <row r="4" spans="1:65" s="2" customFormat="1" ht="75.75" thickBot="1" x14ac:dyDescent="0.3">
      <c r="A4" s="66" t="s">
        <v>62</v>
      </c>
      <c r="B4" s="67" t="s">
        <v>0</v>
      </c>
      <c r="C4" s="68" t="s">
        <v>1</v>
      </c>
      <c r="D4" s="104" t="s">
        <v>2</v>
      </c>
      <c r="E4" s="104"/>
      <c r="F4" s="68" t="s">
        <v>3</v>
      </c>
      <c r="G4" s="68" t="s">
        <v>4</v>
      </c>
      <c r="H4" s="69" t="s">
        <v>68</v>
      </c>
      <c r="I4" s="69" t="s">
        <v>48</v>
      </c>
      <c r="J4" s="70" t="s">
        <v>54</v>
      </c>
      <c r="K4" s="68" t="s">
        <v>55</v>
      </c>
      <c r="L4" s="71" t="s">
        <v>56</v>
      </c>
      <c r="M4" s="70" t="s">
        <v>54</v>
      </c>
      <c r="N4" s="68" t="s">
        <v>55</v>
      </c>
      <c r="O4" s="71" t="s">
        <v>56</v>
      </c>
      <c r="P4" s="72" t="s">
        <v>54</v>
      </c>
      <c r="Q4" s="68" t="s">
        <v>55</v>
      </c>
      <c r="R4" s="71" t="s">
        <v>56</v>
      </c>
      <c r="S4" s="70" t="s">
        <v>54</v>
      </c>
      <c r="T4" s="68" t="s">
        <v>55</v>
      </c>
      <c r="U4" s="69" t="s">
        <v>56</v>
      </c>
      <c r="V4" s="70" t="s">
        <v>54</v>
      </c>
      <c r="W4" s="68" t="s">
        <v>55</v>
      </c>
      <c r="X4" s="71" t="s">
        <v>56</v>
      </c>
      <c r="Y4" s="71" t="s">
        <v>72</v>
      </c>
    </row>
    <row r="5" spans="1:65" s="4" customFormat="1" ht="271.5" thickBot="1" x14ac:dyDescent="0.3">
      <c r="A5" s="54">
        <v>1</v>
      </c>
      <c r="B5" s="9" t="s">
        <v>5</v>
      </c>
      <c r="C5" s="9" t="s">
        <v>6</v>
      </c>
      <c r="D5" s="9" t="s">
        <v>24</v>
      </c>
      <c r="E5" s="9"/>
      <c r="F5" s="9" t="s">
        <v>7</v>
      </c>
      <c r="G5" s="55" t="s">
        <v>23</v>
      </c>
      <c r="H5" s="56" t="s">
        <v>69</v>
      </c>
      <c r="I5" s="56">
        <v>750</v>
      </c>
      <c r="J5" s="57">
        <v>55000</v>
      </c>
      <c r="K5" s="58">
        <f t="shared" ref="K5:K12" si="0">+J5*19%</f>
        <v>10450</v>
      </c>
      <c r="L5" s="58">
        <f t="shared" ref="L5:L12" si="1">+J5+K5</f>
        <v>65450</v>
      </c>
      <c r="M5" s="59">
        <v>21178</v>
      </c>
      <c r="N5" s="60">
        <v>4024</v>
      </c>
      <c r="O5" s="61">
        <f>M5+N5</f>
        <v>25202</v>
      </c>
      <c r="P5" s="62">
        <v>19900</v>
      </c>
      <c r="Q5" s="63">
        <f t="shared" ref="Q5:Q17" si="2">SUM(P5*19%)</f>
        <v>3781</v>
      </c>
      <c r="R5" s="63">
        <f t="shared" ref="R5:R17" si="3">Q5+P5</f>
        <v>23681</v>
      </c>
      <c r="S5" s="62">
        <v>19000</v>
      </c>
      <c r="T5" s="63">
        <f>S5*19%</f>
        <v>3610</v>
      </c>
      <c r="U5" s="64">
        <f>S5+T5</f>
        <v>22610</v>
      </c>
      <c r="V5" s="65">
        <f>+AVERAGE(J5,M5,P5,S5)</f>
        <v>28769.5</v>
      </c>
      <c r="W5" s="65">
        <f t="shared" ref="W5:X17" si="4">+AVERAGE(K5,N5,Q5,T5)</f>
        <v>5466.25</v>
      </c>
      <c r="X5" s="65">
        <f t="shared" si="4"/>
        <v>34235.75</v>
      </c>
      <c r="Y5" s="126">
        <f>+I5*X5</f>
        <v>25676812.5</v>
      </c>
    </row>
    <row r="6" spans="1:65" s="4" customFormat="1" ht="178.5" customHeight="1" x14ac:dyDescent="0.25">
      <c r="A6" s="28">
        <f>1+A5</f>
        <v>2</v>
      </c>
      <c r="B6" s="29" t="s">
        <v>8</v>
      </c>
      <c r="C6" s="29" t="s">
        <v>9</v>
      </c>
      <c r="D6" s="29" t="s">
        <v>10</v>
      </c>
      <c r="E6" s="29"/>
      <c r="F6" s="29" t="s">
        <v>11</v>
      </c>
      <c r="G6" s="30" t="s">
        <v>25</v>
      </c>
      <c r="H6" s="31" t="s">
        <v>69</v>
      </c>
      <c r="I6" s="31">
        <v>750</v>
      </c>
      <c r="J6" s="32">
        <v>8000</v>
      </c>
      <c r="K6" s="33">
        <f t="shared" si="0"/>
        <v>1520</v>
      </c>
      <c r="L6" s="33">
        <f t="shared" si="1"/>
        <v>9520</v>
      </c>
      <c r="M6" s="34">
        <v>6466</v>
      </c>
      <c r="N6" s="35">
        <v>1229</v>
      </c>
      <c r="O6" s="36">
        <f t="shared" ref="O6:O17" si="5">M6+N6</f>
        <v>7695</v>
      </c>
      <c r="P6" s="37">
        <v>6900</v>
      </c>
      <c r="Q6" s="38">
        <f t="shared" si="2"/>
        <v>1311</v>
      </c>
      <c r="R6" s="38">
        <f t="shared" si="3"/>
        <v>8211</v>
      </c>
      <c r="S6" s="37">
        <v>2700</v>
      </c>
      <c r="T6" s="38">
        <f t="shared" ref="T6:T17" si="6">S6*19%</f>
        <v>513</v>
      </c>
      <c r="U6" s="39">
        <f t="shared" ref="U6:U17" si="7">S6+T6</f>
        <v>3213</v>
      </c>
      <c r="V6" s="40">
        <f>+AVERAGE(J6,M6,P6,S6)</f>
        <v>6016.5</v>
      </c>
      <c r="W6" s="40">
        <f t="shared" si="4"/>
        <v>1143.25</v>
      </c>
      <c r="X6" s="40">
        <f t="shared" si="4"/>
        <v>7159.75</v>
      </c>
      <c r="Y6" s="127">
        <f t="shared" ref="Y6:Y17" si="8">+I6*X6</f>
        <v>5369812.5</v>
      </c>
    </row>
    <row r="7" spans="1:65" s="4" customFormat="1" ht="178.5" customHeight="1" x14ac:dyDescent="0.25">
      <c r="A7" s="16">
        <f t="shared" ref="A7:A17" si="9">1+A6</f>
        <v>3</v>
      </c>
      <c r="B7" s="3" t="s">
        <v>40</v>
      </c>
      <c r="C7" s="3" t="s">
        <v>9</v>
      </c>
      <c r="D7" s="3" t="s">
        <v>10</v>
      </c>
      <c r="E7" s="3"/>
      <c r="F7" s="3" t="s">
        <v>11</v>
      </c>
      <c r="G7" s="12" t="s">
        <v>41</v>
      </c>
      <c r="H7" s="14" t="s">
        <v>69</v>
      </c>
      <c r="I7" s="14">
        <v>750</v>
      </c>
      <c r="J7" s="22">
        <v>8000</v>
      </c>
      <c r="K7" s="17">
        <f t="shared" si="0"/>
        <v>1520</v>
      </c>
      <c r="L7" s="17">
        <f t="shared" si="1"/>
        <v>9520</v>
      </c>
      <c r="M7" s="23">
        <v>6466</v>
      </c>
      <c r="N7" s="18">
        <v>1229</v>
      </c>
      <c r="O7" s="24">
        <f t="shared" si="5"/>
        <v>7695</v>
      </c>
      <c r="P7" s="19">
        <v>6900</v>
      </c>
      <c r="Q7" s="20">
        <f t="shared" si="2"/>
        <v>1311</v>
      </c>
      <c r="R7" s="20">
        <f t="shared" si="3"/>
        <v>8211</v>
      </c>
      <c r="S7" s="19">
        <v>2700</v>
      </c>
      <c r="T7" s="20">
        <f t="shared" si="6"/>
        <v>513</v>
      </c>
      <c r="U7" s="25">
        <f t="shared" si="7"/>
        <v>3213</v>
      </c>
      <c r="V7" s="26">
        <f t="shared" ref="V7:V17" si="10">+AVERAGE(J7,M7,P7,S7)</f>
        <v>6016.5</v>
      </c>
      <c r="W7" s="26">
        <f t="shared" si="4"/>
        <v>1143.25</v>
      </c>
      <c r="X7" s="26">
        <f t="shared" si="4"/>
        <v>7159.75</v>
      </c>
      <c r="Y7" s="128">
        <f t="shared" si="8"/>
        <v>5369812.5</v>
      </c>
    </row>
    <row r="8" spans="1:65" s="4" customFormat="1" ht="110.25" customHeight="1" x14ac:dyDescent="0.25">
      <c r="A8" s="16">
        <f t="shared" si="9"/>
        <v>4</v>
      </c>
      <c r="B8" s="3" t="s">
        <v>17</v>
      </c>
      <c r="C8" s="3" t="s">
        <v>12</v>
      </c>
      <c r="D8" s="3" t="s">
        <v>32</v>
      </c>
      <c r="E8" s="5"/>
      <c r="F8" s="3" t="s">
        <v>31</v>
      </c>
      <c r="G8" s="11" t="s">
        <v>33</v>
      </c>
      <c r="H8" s="14" t="s">
        <v>70</v>
      </c>
      <c r="I8" s="14">
        <v>750</v>
      </c>
      <c r="J8" s="27">
        <v>6200</v>
      </c>
      <c r="K8" s="17">
        <f t="shared" si="0"/>
        <v>1178</v>
      </c>
      <c r="L8" s="17">
        <f t="shared" si="1"/>
        <v>7378</v>
      </c>
      <c r="M8" s="23">
        <v>6875</v>
      </c>
      <c r="N8" s="18">
        <v>1306</v>
      </c>
      <c r="O8" s="24">
        <f t="shared" si="5"/>
        <v>8181</v>
      </c>
      <c r="P8" s="19">
        <v>7900</v>
      </c>
      <c r="Q8" s="20">
        <f t="shared" si="2"/>
        <v>1501</v>
      </c>
      <c r="R8" s="20">
        <f t="shared" si="3"/>
        <v>9401</v>
      </c>
      <c r="S8" s="19">
        <v>5900</v>
      </c>
      <c r="T8" s="20">
        <f t="shared" si="6"/>
        <v>1121</v>
      </c>
      <c r="U8" s="25">
        <f t="shared" si="7"/>
        <v>7021</v>
      </c>
      <c r="V8" s="26">
        <f t="shared" si="10"/>
        <v>6718.75</v>
      </c>
      <c r="W8" s="26">
        <f t="shared" si="4"/>
        <v>1276.5</v>
      </c>
      <c r="X8" s="26">
        <f t="shared" si="4"/>
        <v>7995.25</v>
      </c>
      <c r="Y8" s="128">
        <f t="shared" si="8"/>
        <v>5996437.5</v>
      </c>
    </row>
    <row r="9" spans="1:65" s="4" customFormat="1" ht="128.25" customHeight="1" x14ac:dyDescent="0.25">
      <c r="A9" s="16">
        <f t="shared" si="9"/>
        <v>5</v>
      </c>
      <c r="B9" s="3" t="s">
        <v>37</v>
      </c>
      <c r="C9" s="3" t="s">
        <v>12</v>
      </c>
      <c r="D9" s="3" t="s">
        <v>34</v>
      </c>
      <c r="E9" s="5"/>
      <c r="F9" s="3" t="s">
        <v>35</v>
      </c>
      <c r="G9" s="11" t="s">
        <v>36</v>
      </c>
      <c r="H9" s="14" t="s">
        <v>71</v>
      </c>
      <c r="I9" s="14">
        <v>100</v>
      </c>
      <c r="J9" s="22">
        <v>28000</v>
      </c>
      <c r="K9" s="17">
        <f t="shared" si="0"/>
        <v>5320</v>
      </c>
      <c r="L9" s="17">
        <f t="shared" si="1"/>
        <v>33320</v>
      </c>
      <c r="M9" s="23">
        <v>28568</v>
      </c>
      <c r="N9" s="18">
        <v>5428</v>
      </c>
      <c r="O9" s="24">
        <f t="shared" si="5"/>
        <v>33996</v>
      </c>
      <c r="P9" s="19">
        <v>39000</v>
      </c>
      <c r="Q9" s="20">
        <f t="shared" si="2"/>
        <v>7410</v>
      </c>
      <c r="R9" s="20">
        <f t="shared" si="3"/>
        <v>46410</v>
      </c>
      <c r="S9" s="19">
        <v>19000</v>
      </c>
      <c r="T9" s="20">
        <f t="shared" si="6"/>
        <v>3610</v>
      </c>
      <c r="U9" s="25">
        <f t="shared" si="7"/>
        <v>22610</v>
      </c>
      <c r="V9" s="26">
        <f t="shared" si="10"/>
        <v>28642</v>
      </c>
      <c r="W9" s="26">
        <f t="shared" si="4"/>
        <v>5442</v>
      </c>
      <c r="X9" s="26">
        <f t="shared" si="4"/>
        <v>34084</v>
      </c>
      <c r="Y9" s="128">
        <f t="shared" si="8"/>
        <v>3408400</v>
      </c>
    </row>
    <row r="10" spans="1:65" s="4" customFormat="1" ht="91.5" customHeight="1" x14ac:dyDescent="0.25">
      <c r="A10" s="16">
        <f t="shared" si="9"/>
        <v>6</v>
      </c>
      <c r="B10" s="3" t="s">
        <v>22</v>
      </c>
      <c r="C10" s="3" t="s">
        <v>16</v>
      </c>
      <c r="D10" s="3" t="s">
        <v>20</v>
      </c>
      <c r="E10" s="3"/>
      <c r="F10" s="3" t="s">
        <v>19</v>
      </c>
      <c r="G10" s="11" t="s">
        <v>21</v>
      </c>
      <c r="H10" s="14" t="s">
        <v>69</v>
      </c>
      <c r="I10" s="14">
        <v>750</v>
      </c>
      <c r="J10" s="27">
        <v>31300</v>
      </c>
      <c r="K10" s="17">
        <f t="shared" si="0"/>
        <v>5947</v>
      </c>
      <c r="L10" s="17">
        <f t="shared" si="1"/>
        <v>37247</v>
      </c>
      <c r="M10" s="23">
        <v>32340</v>
      </c>
      <c r="N10" s="18">
        <v>6145</v>
      </c>
      <c r="O10" s="24">
        <f t="shared" si="5"/>
        <v>38485</v>
      </c>
      <c r="P10" s="19">
        <v>15900</v>
      </c>
      <c r="Q10" s="20">
        <f t="shared" si="2"/>
        <v>3021</v>
      </c>
      <c r="R10" s="20">
        <f t="shared" si="3"/>
        <v>18921</v>
      </c>
      <c r="S10" s="19">
        <v>4900</v>
      </c>
      <c r="T10" s="20">
        <f t="shared" si="6"/>
        <v>931</v>
      </c>
      <c r="U10" s="25">
        <f t="shared" si="7"/>
        <v>5831</v>
      </c>
      <c r="V10" s="26">
        <f t="shared" si="10"/>
        <v>21110</v>
      </c>
      <c r="W10" s="26">
        <f t="shared" si="4"/>
        <v>4011</v>
      </c>
      <c r="X10" s="26">
        <f t="shared" si="4"/>
        <v>25121</v>
      </c>
      <c r="Y10" s="128">
        <f t="shared" si="8"/>
        <v>18840750</v>
      </c>
    </row>
    <row r="11" spans="1:65" s="4" customFormat="1" ht="182.25" customHeight="1" x14ac:dyDescent="0.25">
      <c r="A11" s="16">
        <f t="shared" si="9"/>
        <v>7</v>
      </c>
      <c r="B11" s="3" t="s">
        <v>13</v>
      </c>
      <c r="C11" s="3" t="s">
        <v>14</v>
      </c>
      <c r="D11" s="3" t="s">
        <v>28</v>
      </c>
      <c r="E11" s="3"/>
      <c r="F11" s="3" t="s">
        <v>26</v>
      </c>
      <c r="G11" s="11" t="s">
        <v>27</v>
      </c>
      <c r="H11" s="14" t="s">
        <v>69</v>
      </c>
      <c r="I11" s="14">
        <v>750</v>
      </c>
      <c r="J11" s="22">
        <v>98100</v>
      </c>
      <c r="K11" s="17">
        <f t="shared" si="0"/>
        <v>18639</v>
      </c>
      <c r="L11" s="17">
        <f t="shared" si="1"/>
        <v>116739</v>
      </c>
      <c r="M11" s="23">
        <v>85695</v>
      </c>
      <c r="N11" s="18">
        <v>16282</v>
      </c>
      <c r="O11" s="24">
        <f t="shared" si="5"/>
        <v>101977</v>
      </c>
      <c r="P11" s="19">
        <v>72900</v>
      </c>
      <c r="Q11" s="20">
        <f t="shared" si="2"/>
        <v>13851</v>
      </c>
      <c r="R11" s="20">
        <f t="shared" si="3"/>
        <v>86751</v>
      </c>
      <c r="S11" s="19">
        <v>48000</v>
      </c>
      <c r="T11" s="20">
        <f t="shared" si="6"/>
        <v>9120</v>
      </c>
      <c r="U11" s="25">
        <f t="shared" si="7"/>
        <v>57120</v>
      </c>
      <c r="V11" s="26">
        <f t="shared" si="10"/>
        <v>76173.75</v>
      </c>
      <c r="W11" s="26">
        <f t="shared" si="4"/>
        <v>14473</v>
      </c>
      <c r="X11" s="26">
        <f t="shared" si="4"/>
        <v>90646.75</v>
      </c>
      <c r="Y11" s="128">
        <f t="shared" si="8"/>
        <v>67985062.5</v>
      </c>
    </row>
    <row r="12" spans="1:65" s="4" customFormat="1" ht="165.75" customHeight="1" x14ac:dyDescent="0.25">
      <c r="A12" s="16">
        <f t="shared" si="9"/>
        <v>8</v>
      </c>
      <c r="B12" s="3" t="s">
        <v>13</v>
      </c>
      <c r="C12" s="3" t="s">
        <v>14</v>
      </c>
      <c r="D12" s="3" t="s">
        <v>15</v>
      </c>
      <c r="E12" s="3"/>
      <c r="F12" s="3" t="s">
        <v>29</v>
      </c>
      <c r="G12" s="11" t="s">
        <v>30</v>
      </c>
      <c r="H12" s="14" t="s">
        <v>70</v>
      </c>
      <c r="I12" s="14">
        <v>750</v>
      </c>
      <c r="J12" s="27">
        <v>170500</v>
      </c>
      <c r="K12" s="17">
        <f t="shared" si="0"/>
        <v>32395</v>
      </c>
      <c r="L12" s="17">
        <f t="shared" si="1"/>
        <v>202895</v>
      </c>
      <c r="M12" s="23">
        <v>183205</v>
      </c>
      <c r="N12" s="18">
        <v>34809</v>
      </c>
      <c r="O12" s="24">
        <f t="shared" si="5"/>
        <v>218014</v>
      </c>
      <c r="P12" s="19">
        <v>115900</v>
      </c>
      <c r="Q12" s="20">
        <f t="shared" si="2"/>
        <v>22021</v>
      </c>
      <c r="R12" s="20">
        <f t="shared" si="3"/>
        <v>137921</v>
      </c>
      <c r="S12" s="19">
        <v>62000</v>
      </c>
      <c r="T12" s="20">
        <f t="shared" si="6"/>
        <v>11780</v>
      </c>
      <c r="U12" s="25">
        <f t="shared" si="7"/>
        <v>73780</v>
      </c>
      <c r="V12" s="26">
        <f t="shared" si="10"/>
        <v>132901.25</v>
      </c>
      <c r="W12" s="26">
        <f t="shared" si="4"/>
        <v>25251.25</v>
      </c>
      <c r="X12" s="26">
        <f t="shared" si="4"/>
        <v>158152.5</v>
      </c>
      <c r="Y12" s="128">
        <f t="shared" si="8"/>
        <v>118614375</v>
      </c>
    </row>
    <row r="13" spans="1:65" s="4" customFormat="1" ht="141" customHeight="1" x14ac:dyDescent="0.25">
      <c r="A13" s="16">
        <f t="shared" si="9"/>
        <v>9</v>
      </c>
      <c r="B13" s="3" t="s">
        <v>44</v>
      </c>
      <c r="C13" s="3" t="s">
        <v>16</v>
      </c>
      <c r="D13" s="3" t="s">
        <v>38</v>
      </c>
      <c r="E13" s="3"/>
      <c r="F13" s="3" t="s">
        <v>39</v>
      </c>
      <c r="G13" s="11" t="s">
        <v>50</v>
      </c>
      <c r="H13" s="14" t="s">
        <v>69</v>
      </c>
      <c r="I13" s="14">
        <v>100</v>
      </c>
      <c r="J13" s="22">
        <v>141300</v>
      </c>
      <c r="K13" s="17">
        <f t="shared" ref="K13:K14" si="11">+J13*19%</f>
        <v>26847</v>
      </c>
      <c r="L13" s="17">
        <f t="shared" ref="L13:L14" si="12">+J13+K13</f>
        <v>168147</v>
      </c>
      <c r="M13" s="23">
        <v>55258</v>
      </c>
      <c r="N13" s="18">
        <v>10499</v>
      </c>
      <c r="O13" s="24">
        <f t="shared" si="5"/>
        <v>65757</v>
      </c>
      <c r="P13" s="19">
        <v>35900</v>
      </c>
      <c r="Q13" s="20">
        <f t="shared" si="2"/>
        <v>6821</v>
      </c>
      <c r="R13" s="20">
        <f t="shared" si="3"/>
        <v>42721</v>
      </c>
      <c r="S13" s="19">
        <v>45000</v>
      </c>
      <c r="T13" s="20">
        <f t="shared" si="6"/>
        <v>8550</v>
      </c>
      <c r="U13" s="25">
        <f t="shared" si="7"/>
        <v>53550</v>
      </c>
      <c r="V13" s="26">
        <f t="shared" si="10"/>
        <v>69364.5</v>
      </c>
      <c r="W13" s="26">
        <f t="shared" si="4"/>
        <v>13179.25</v>
      </c>
      <c r="X13" s="26">
        <f t="shared" si="4"/>
        <v>82543.75</v>
      </c>
      <c r="Y13" s="128">
        <f t="shared" si="8"/>
        <v>8254375</v>
      </c>
    </row>
    <row r="14" spans="1:65" s="4" customFormat="1" ht="141" customHeight="1" x14ac:dyDescent="0.25">
      <c r="A14" s="16">
        <f t="shared" si="9"/>
        <v>10</v>
      </c>
      <c r="B14" s="3" t="s">
        <v>45</v>
      </c>
      <c r="C14" s="3" t="s">
        <v>18</v>
      </c>
      <c r="D14" s="3" t="s">
        <v>42</v>
      </c>
      <c r="E14" s="3"/>
      <c r="F14" s="3" t="s">
        <v>43</v>
      </c>
      <c r="G14" s="8" t="s">
        <v>53</v>
      </c>
      <c r="H14" s="14" t="s">
        <v>69</v>
      </c>
      <c r="I14" s="14">
        <v>50</v>
      </c>
      <c r="J14" s="22">
        <v>147900</v>
      </c>
      <c r="K14" s="17">
        <f t="shared" si="11"/>
        <v>28101</v>
      </c>
      <c r="L14" s="17">
        <f t="shared" si="12"/>
        <v>176001</v>
      </c>
      <c r="M14" s="23">
        <v>74865</v>
      </c>
      <c r="N14" s="18">
        <v>14224</v>
      </c>
      <c r="O14" s="24">
        <f t="shared" si="5"/>
        <v>89089</v>
      </c>
      <c r="P14" s="19">
        <v>54900</v>
      </c>
      <c r="Q14" s="20">
        <f t="shared" si="2"/>
        <v>10431</v>
      </c>
      <c r="R14" s="20">
        <f t="shared" si="3"/>
        <v>65331</v>
      </c>
      <c r="S14" s="19">
        <v>89000</v>
      </c>
      <c r="T14" s="20">
        <f t="shared" si="6"/>
        <v>16910</v>
      </c>
      <c r="U14" s="25">
        <f t="shared" si="7"/>
        <v>105910</v>
      </c>
      <c r="V14" s="26">
        <f t="shared" si="10"/>
        <v>91666.25</v>
      </c>
      <c r="W14" s="26">
        <f t="shared" si="4"/>
        <v>17416.5</v>
      </c>
      <c r="X14" s="26">
        <f t="shared" si="4"/>
        <v>109082.75</v>
      </c>
      <c r="Y14" s="128">
        <f t="shared" si="8"/>
        <v>5454137.5</v>
      </c>
    </row>
    <row r="15" spans="1:65" s="4" customFormat="1" ht="141" customHeight="1" x14ac:dyDescent="0.25">
      <c r="A15" s="16">
        <f t="shared" si="9"/>
        <v>11</v>
      </c>
      <c r="B15" s="3" t="s">
        <v>45</v>
      </c>
      <c r="C15" s="3" t="s">
        <v>18</v>
      </c>
      <c r="D15" s="3" t="s">
        <v>46</v>
      </c>
      <c r="E15" s="3"/>
      <c r="F15" s="3" t="s">
        <v>43</v>
      </c>
      <c r="G15" s="10" t="s">
        <v>51</v>
      </c>
      <c r="H15" s="14" t="s">
        <v>69</v>
      </c>
      <c r="I15" s="14">
        <v>70</v>
      </c>
      <c r="J15" s="22">
        <v>119700</v>
      </c>
      <c r="K15" s="17">
        <f t="shared" ref="K15" si="13">+J15*19%</f>
        <v>22743</v>
      </c>
      <c r="L15" s="17">
        <f t="shared" ref="L15" si="14">+J15+K15</f>
        <v>142443</v>
      </c>
      <c r="M15" s="23">
        <v>46167</v>
      </c>
      <c r="N15" s="18">
        <v>8772</v>
      </c>
      <c r="O15" s="24">
        <f t="shared" si="5"/>
        <v>54939</v>
      </c>
      <c r="P15" s="19">
        <v>39900</v>
      </c>
      <c r="Q15" s="20">
        <f t="shared" si="2"/>
        <v>7581</v>
      </c>
      <c r="R15" s="20">
        <f t="shared" si="3"/>
        <v>47481</v>
      </c>
      <c r="S15" s="19">
        <v>43000</v>
      </c>
      <c r="T15" s="20">
        <f t="shared" si="6"/>
        <v>8170</v>
      </c>
      <c r="U15" s="25">
        <f t="shared" si="7"/>
        <v>51170</v>
      </c>
      <c r="V15" s="26">
        <f t="shared" si="10"/>
        <v>62191.75</v>
      </c>
      <c r="W15" s="26">
        <f t="shared" si="4"/>
        <v>11816.5</v>
      </c>
      <c r="X15" s="26">
        <f t="shared" si="4"/>
        <v>74008.25</v>
      </c>
      <c r="Y15" s="128">
        <f t="shared" si="8"/>
        <v>5180577.5</v>
      </c>
    </row>
    <row r="16" spans="1:65" s="4" customFormat="1" ht="141" customHeight="1" x14ac:dyDescent="0.25">
      <c r="A16" s="16">
        <f t="shared" si="9"/>
        <v>12</v>
      </c>
      <c r="B16" s="3" t="s">
        <v>45</v>
      </c>
      <c r="C16" s="3" t="s">
        <v>18</v>
      </c>
      <c r="D16" s="3" t="s">
        <v>47</v>
      </c>
      <c r="E16" s="3"/>
      <c r="F16" s="3" t="s">
        <v>43</v>
      </c>
      <c r="G16" s="10" t="s">
        <v>52</v>
      </c>
      <c r="H16" s="14" t="s">
        <v>69</v>
      </c>
      <c r="I16" s="14">
        <v>70</v>
      </c>
      <c r="J16" s="22">
        <v>72900</v>
      </c>
      <c r="K16" s="17">
        <f t="shared" ref="K16" si="15">+J16*19%</f>
        <v>13851</v>
      </c>
      <c r="L16" s="17">
        <f t="shared" ref="L16:L17" si="16">+J16+K16</f>
        <v>86751</v>
      </c>
      <c r="M16" s="23">
        <v>41889</v>
      </c>
      <c r="N16" s="18">
        <v>7959</v>
      </c>
      <c r="O16" s="24">
        <f t="shared" si="5"/>
        <v>49848</v>
      </c>
      <c r="P16" s="19">
        <v>39900</v>
      </c>
      <c r="Q16" s="20">
        <f t="shared" si="2"/>
        <v>7581</v>
      </c>
      <c r="R16" s="20">
        <f t="shared" si="3"/>
        <v>47481</v>
      </c>
      <c r="S16" s="19">
        <v>39500</v>
      </c>
      <c r="T16" s="20">
        <f t="shared" si="6"/>
        <v>7505</v>
      </c>
      <c r="U16" s="25">
        <f t="shared" si="7"/>
        <v>47005</v>
      </c>
      <c r="V16" s="26">
        <f t="shared" si="10"/>
        <v>48547.25</v>
      </c>
      <c r="W16" s="26">
        <f t="shared" si="4"/>
        <v>9224</v>
      </c>
      <c r="X16" s="26">
        <f t="shared" si="4"/>
        <v>57771.25</v>
      </c>
      <c r="Y16" s="128">
        <f t="shared" si="8"/>
        <v>4043987.5</v>
      </c>
    </row>
    <row r="17" spans="1:25" s="4" customFormat="1" ht="141" customHeight="1" thickBot="1" x14ac:dyDescent="0.3">
      <c r="A17" s="41">
        <f t="shared" si="9"/>
        <v>13</v>
      </c>
      <c r="B17" s="42" t="s">
        <v>44</v>
      </c>
      <c r="C17" s="42" t="s">
        <v>58</v>
      </c>
      <c r="D17" s="42" t="s">
        <v>59</v>
      </c>
      <c r="E17" s="43"/>
      <c r="F17" s="42" t="s">
        <v>60</v>
      </c>
      <c r="G17" s="44" t="s">
        <v>61</v>
      </c>
      <c r="H17" s="45" t="s">
        <v>69</v>
      </c>
      <c r="I17" s="45">
        <v>160</v>
      </c>
      <c r="J17" s="46">
        <v>118100</v>
      </c>
      <c r="K17" s="21">
        <v>0</v>
      </c>
      <c r="L17" s="21">
        <f t="shared" si="16"/>
        <v>118100</v>
      </c>
      <c r="M17" s="47">
        <v>147000</v>
      </c>
      <c r="N17" s="48">
        <v>0</v>
      </c>
      <c r="O17" s="49">
        <f t="shared" si="5"/>
        <v>147000</v>
      </c>
      <c r="P17" s="50">
        <v>35900</v>
      </c>
      <c r="Q17" s="51">
        <f t="shared" si="2"/>
        <v>6821</v>
      </c>
      <c r="R17" s="51">
        <f t="shared" si="3"/>
        <v>42721</v>
      </c>
      <c r="S17" s="50">
        <v>14000</v>
      </c>
      <c r="T17" s="51">
        <f t="shared" si="6"/>
        <v>2660</v>
      </c>
      <c r="U17" s="52">
        <f t="shared" si="7"/>
        <v>16660</v>
      </c>
      <c r="V17" s="53">
        <f t="shared" si="10"/>
        <v>78750</v>
      </c>
      <c r="W17" s="53">
        <f t="shared" si="4"/>
        <v>2370.25</v>
      </c>
      <c r="X17" s="53">
        <f t="shared" si="4"/>
        <v>81120.25</v>
      </c>
      <c r="Y17" s="129">
        <f t="shared" si="8"/>
        <v>12979240</v>
      </c>
    </row>
    <row r="18" spans="1:25" ht="42.75" customHeight="1" thickBot="1" x14ac:dyDescent="0.3">
      <c r="A18" s="89" t="s">
        <v>57</v>
      </c>
      <c r="B18" s="90"/>
      <c r="C18" s="90"/>
      <c r="D18" s="90"/>
      <c r="E18" s="90"/>
      <c r="F18" s="90"/>
      <c r="G18" s="90"/>
      <c r="H18" s="90"/>
      <c r="I18" s="90"/>
      <c r="J18" s="90"/>
      <c r="K18" s="90"/>
      <c r="L18" s="90"/>
      <c r="M18" s="90"/>
      <c r="N18" s="90"/>
      <c r="O18" s="90"/>
      <c r="P18" s="90"/>
      <c r="Q18" s="90"/>
      <c r="R18" s="90"/>
      <c r="S18" s="90"/>
      <c r="T18" s="90"/>
      <c r="U18" s="91"/>
      <c r="V18" s="73">
        <f>SUM(V5:V17)</f>
        <v>656868</v>
      </c>
      <c r="W18" s="73">
        <f t="shared" ref="W18:X18" si="17">SUM(W5:W17)</f>
        <v>112213</v>
      </c>
      <c r="X18" s="73">
        <f t="shared" si="17"/>
        <v>769081</v>
      </c>
      <c r="Y18" s="130">
        <f>SUM(Y5:Y17)</f>
        <v>287173780</v>
      </c>
    </row>
    <row r="19" spans="1:25" x14ac:dyDescent="0.25">
      <c r="Q19" s="13"/>
    </row>
    <row r="20" spans="1:25" x14ac:dyDescent="0.25">
      <c r="Q20" s="108"/>
    </row>
    <row r="21" spans="1:25" ht="26.25" customHeight="1" x14ac:dyDescent="0.25">
      <c r="Q21" s="108"/>
    </row>
    <row r="22" spans="1:25" x14ac:dyDescent="0.25">
      <c r="Q22" s="13"/>
    </row>
    <row r="23" spans="1:25" x14ac:dyDescent="0.25">
      <c r="Q23" s="108"/>
    </row>
    <row r="24" spans="1:25" x14ac:dyDescent="0.25">
      <c r="Q24" s="108"/>
    </row>
    <row r="25" spans="1:25" x14ac:dyDescent="0.25">
      <c r="Q25" s="108"/>
    </row>
    <row r="26" spans="1:25" x14ac:dyDescent="0.25">
      <c r="Q26" s="108"/>
    </row>
    <row r="27" spans="1:25" x14ac:dyDescent="0.25">
      <c r="Q27" s="108"/>
    </row>
    <row r="28" spans="1:25" x14ac:dyDescent="0.25">
      <c r="Q28" s="108"/>
    </row>
    <row r="29" spans="1:25" x14ac:dyDescent="0.25">
      <c r="Q29" s="13"/>
    </row>
    <row r="30" spans="1:25" x14ac:dyDescent="0.25">
      <c r="Q30" s="108"/>
    </row>
    <row r="31" spans="1:25" x14ac:dyDescent="0.25">
      <c r="Q31" s="108"/>
    </row>
    <row r="32" spans="1:25" x14ac:dyDescent="0.25">
      <c r="Q32" s="13"/>
    </row>
    <row r="33" spans="17:17" x14ac:dyDescent="0.25">
      <c r="Q33" s="108"/>
    </row>
    <row r="34" spans="17:17" x14ac:dyDescent="0.25">
      <c r="Q34" s="108"/>
    </row>
    <row r="35" spans="17:17" x14ac:dyDescent="0.25">
      <c r="Q35" s="13"/>
    </row>
    <row r="36" spans="17:17" x14ac:dyDescent="0.25">
      <c r="Q36" s="13"/>
    </row>
    <row r="37" spans="17:17" x14ac:dyDescent="0.25">
      <c r="Q37" s="4"/>
    </row>
    <row r="38" spans="17:17" x14ac:dyDescent="0.25">
      <c r="Q38" s="108"/>
    </row>
    <row r="39" spans="17:17" x14ac:dyDescent="0.25">
      <c r="Q39" s="108"/>
    </row>
    <row r="40" spans="17:17" x14ac:dyDescent="0.25">
      <c r="Q40" s="108"/>
    </row>
    <row r="41" spans="17:17" x14ac:dyDescent="0.25">
      <c r="Q41" s="108"/>
    </row>
    <row r="42" spans="17:17" x14ac:dyDescent="0.25">
      <c r="Q42" s="108"/>
    </row>
  </sheetData>
  <mergeCells count="16">
    <mergeCell ref="Q40:Q42"/>
    <mergeCell ref="Q20:Q21"/>
    <mergeCell ref="Q23:Q24"/>
    <mergeCell ref="Q25:Q26"/>
    <mergeCell ref="Q27:Q28"/>
    <mergeCell ref="Q30:Q31"/>
    <mergeCell ref="Q33:Q34"/>
    <mergeCell ref="Q38:Q39"/>
    <mergeCell ref="V1:Y3"/>
    <mergeCell ref="A1:I3"/>
    <mergeCell ref="A18:U18"/>
    <mergeCell ref="S1:U3"/>
    <mergeCell ref="J1:L3"/>
    <mergeCell ref="D4:E4"/>
    <mergeCell ref="M1:O3"/>
    <mergeCell ref="P1:R3"/>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BC29D-8AF1-482B-B7A0-CAC31F20450C}">
  <dimension ref="A1:H22"/>
  <sheetViews>
    <sheetView workbookViewId="0">
      <selection activeCell="D31" sqref="D31"/>
    </sheetView>
  </sheetViews>
  <sheetFormatPr baseColWidth="10" defaultRowHeight="15" x14ac:dyDescent="0.25"/>
  <cols>
    <col min="1" max="1" width="6.28515625" bestFit="1" customWidth="1"/>
    <col min="2" max="2" width="49.140625" bestFit="1" customWidth="1"/>
    <col min="3" max="3" width="21.85546875" bestFit="1" customWidth="1"/>
    <col min="4" max="4" width="26.28515625" customWidth="1"/>
    <col min="5" max="6" width="13" bestFit="1" customWidth="1"/>
    <col min="7" max="7" width="21.85546875" customWidth="1"/>
    <col min="8" max="8" width="16.7109375" bestFit="1" customWidth="1"/>
  </cols>
  <sheetData>
    <row r="1" spans="1:8" ht="15.75" thickBot="1" x14ac:dyDescent="0.3"/>
    <row r="2" spans="1:8" x14ac:dyDescent="0.25">
      <c r="A2" s="120" t="s">
        <v>77</v>
      </c>
      <c r="B2" s="121"/>
      <c r="C2" s="121"/>
      <c r="D2" s="121"/>
      <c r="E2" s="121"/>
      <c r="F2" s="121"/>
      <c r="G2" s="121"/>
      <c r="H2" s="122"/>
    </row>
    <row r="3" spans="1:8" x14ac:dyDescent="0.25">
      <c r="A3" s="123" t="s">
        <v>79</v>
      </c>
      <c r="B3" s="124"/>
      <c r="C3" s="124"/>
      <c r="D3" s="124"/>
      <c r="E3" s="124"/>
      <c r="F3" s="124"/>
      <c r="G3" s="124"/>
      <c r="H3" s="125"/>
    </row>
    <row r="4" spans="1:8" x14ac:dyDescent="0.25">
      <c r="A4" s="123" t="s">
        <v>80</v>
      </c>
      <c r="B4" s="124"/>
      <c r="C4" s="124"/>
      <c r="D4" s="124"/>
      <c r="E4" s="124"/>
      <c r="F4" s="124"/>
      <c r="G4" s="124"/>
      <c r="H4" s="125"/>
    </row>
    <row r="5" spans="1:8" ht="15.75" thickBot="1" x14ac:dyDescent="0.3">
      <c r="A5" s="109" t="s">
        <v>78</v>
      </c>
      <c r="B5" s="110"/>
      <c r="C5" s="110"/>
      <c r="D5" s="110"/>
      <c r="E5" s="110"/>
      <c r="F5" s="110"/>
      <c r="G5" s="110"/>
      <c r="H5" s="111"/>
    </row>
    <row r="6" spans="1:8" ht="15.75" customHeight="1" x14ac:dyDescent="0.25">
      <c r="A6" s="112" t="s">
        <v>81</v>
      </c>
      <c r="B6" s="113"/>
      <c r="C6" s="113"/>
      <c r="D6" s="113"/>
      <c r="E6" s="113"/>
      <c r="F6" s="113"/>
      <c r="G6" s="113"/>
      <c r="H6" s="114"/>
    </row>
    <row r="7" spans="1:8" ht="15.75" thickBot="1" x14ac:dyDescent="0.3">
      <c r="A7" s="115"/>
      <c r="B7" s="116"/>
      <c r="C7" s="116"/>
      <c r="D7" s="116"/>
      <c r="E7" s="116"/>
      <c r="F7" s="116"/>
      <c r="G7" s="116"/>
      <c r="H7" s="117"/>
    </row>
    <row r="8" spans="1:8" ht="45" x14ac:dyDescent="0.25">
      <c r="A8" s="80" t="s">
        <v>76</v>
      </c>
      <c r="B8" s="81" t="s">
        <v>73</v>
      </c>
      <c r="C8" s="81" t="s">
        <v>68</v>
      </c>
      <c r="D8" s="81" t="s">
        <v>48</v>
      </c>
      <c r="E8" s="81" t="s">
        <v>54</v>
      </c>
      <c r="F8" s="81" t="s">
        <v>55</v>
      </c>
      <c r="G8" s="81" t="s">
        <v>72</v>
      </c>
      <c r="H8" s="82" t="s">
        <v>74</v>
      </c>
    </row>
    <row r="9" spans="1:8" x14ac:dyDescent="0.25">
      <c r="A9" s="75">
        <v>1</v>
      </c>
      <c r="B9" s="3" t="s">
        <v>24</v>
      </c>
      <c r="C9" s="74" t="s">
        <v>69</v>
      </c>
      <c r="D9" s="74">
        <v>750</v>
      </c>
      <c r="E9" s="15">
        <v>28769.5</v>
      </c>
      <c r="F9" s="15">
        <v>5466.25</v>
      </c>
      <c r="G9" s="15">
        <v>34235.75</v>
      </c>
      <c r="H9" s="76">
        <f t="shared" ref="H9:H21" si="0">+D9*G9</f>
        <v>25676812.5</v>
      </c>
    </row>
    <row r="10" spans="1:8" x14ac:dyDescent="0.25">
      <c r="A10" s="75">
        <f>1+A9</f>
        <v>2</v>
      </c>
      <c r="B10" s="3" t="s">
        <v>10</v>
      </c>
      <c r="C10" s="74" t="s">
        <v>69</v>
      </c>
      <c r="D10" s="74">
        <v>750</v>
      </c>
      <c r="E10" s="15">
        <v>6016.5</v>
      </c>
      <c r="F10" s="15">
        <v>1143.25</v>
      </c>
      <c r="G10" s="15">
        <v>7159.75</v>
      </c>
      <c r="H10" s="76">
        <f t="shared" si="0"/>
        <v>5369812.5</v>
      </c>
    </row>
    <row r="11" spans="1:8" x14ac:dyDescent="0.25">
      <c r="A11" s="75">
        <f t="shared" ref="A11:A21" si="1">1+A10</f>
        <v>3</v>
      </c>
      <c r="B11" s="3" t="s">
        <v>10</v>
      </c>
      <c r="C11" s="74" t="s">
        <v>69</v>
      </c>
      <c r="D11" s="74">
        <v>750</v>
      </c>
      <c r="E11" s="15">
        <v>6016.5</v>
      </c>
      <c r="F11" s="15">
        <v>1143.25</v>
      </c>
      <c r="G11" s="15">
        <v>7159.75</v>
      </c>
      <c r="H11" s="76">
        <f t="shared" si="0"/>
        <v>5369812.5</v>
      </c>
    </row>
    <row r="12" spans="1:8" ht="28.5" x14ac:dyDescent="0.25">
      <c r="A12" s="75">
        <f t="shared" si="1"/>
        <v>4</v>
      </c>
      <c r="B12" s="3" t="s">
        <v>32</v>
      </c>
      <c r="C12" s="74" t="s">
        <v>70</v>
      </c>
      <c r="D12" s="74">
        <v>750</v>
      </c>
      <c r="E12" s="15">
        <v>6718.75</v>
      </c>
      <c r="F12" s="15">
        <v>1276.5</v>
      </c>
      <c r="G12" s="15">
        <v>7995.25</v>
      </c>
      <c r="H12" s="76">
        <f t="shared" si="0"/>
        <v>5996437.5</v>
      </c>
    </row>
    <row r="13" spans="1:8" x14ac:dyDescent="0.25">
      <c r="A13" s="75">
        <f t="shared" si="1"/>
        <v>5</v>
      </c>
      <c r="B13" s="3" t="s">
        <v>34</v>
      </c>
      <c r="C13" s="74" t="s">
        <v>71</v>
      </c>
      <c r="D13" s="74">
        <v>100</v>
      </c>
      <c r="E13" s="15">
        <v>28642</v>
      </c>
      <c r="F13" s="15">
        <v>5442</v>
      </c>
      <c r="G13" s="15">
        <v>34084</v>
      </c>
      <c r="H13" s="76">
        <f t="shared" si="0"/>
        <v>3408400</v>
      </c>
    </row>
    <row r="14" spans="1:8" x14ac:dyDescent="0.25">
      <c r="A14" s="75">
        <f t="shared" si="1"/>
        <v>6</v>
      </c>
      <c r="B14" s="3" t="s">
        <v>20</v>
      </c>
      <c r="C14" s="74" t="s">
        <v>69</v>
      </c>
      <c r="D14" s="74">
        <v>750</v>
      </c>
      <c r="E14" s="15">
        <v>21110</v>
      </c>
      <c r="F14" s="15">
        <v>4011</v>
      </c>
      <c r="G14" s="15">
        <v>25121</v>
      </c>
      <c r="H14" s="76">
        <f t="shared" si="0"/>
        <v>18840750</v>
      </c>
    </row>
    <row r="15" spans="1:8" ht="28.5" x14ac:dyDescent="0.25">
      <c r="A15" s="75">
        <f t="shared" si="1"/>
        <v>7</v>
      </c>
      <c r="B15" s="3" t="s">
        <v>28</v>
      </c>
      <c r="C15" s="74" t="s">
        <v>69</v>
      </c>
      <c r="D15" s="74">
        <v>750</v>
      </c>
      <c r="E15" s="15">
        <v>76173.75</v>
      </c>
      <c r="F15" s="15">
        <v>14473</v>
      </c>
      <c r="G15" s="15">
        <v>90646.75</v>
      </c>
      <c r="H15" s="76">
        <f t="shared" si="0"/>
        <v>67985062.5</v>
      </c>
    </row>
    <row r="16" spans="1:8" ht="28.5" x14ac:dyDescent="0.25">
      <c r="A16" s="75">
        <f t="shared" si="1"/>
        <v>8</v>
      </c>
      <c r="B16" s="3" t="s">
        <v>15</v>
      </c>
      <c r="C16" s="74" t="s">
        <v>70</v>
      </c>
      <c r="D16" s="74">
        <v>750</v>
      </c>
      <c r="E16" s="15">
        <v>132901.25</v>
      </c>
      <c r="F16" s="15">
        <v>25251.25</v>
      </c>
      <c r="G16" s="15">
        <v>158152.5</v>
      </c>
      <c r="H16" s="76">
        <f t="shared" si="0"/>
        <v>118614375</v>
      </c>
    </row>
    <row r="17" spans="1:8" x14ac:dyDescent="0.25">
      <c r="A17" s="75">
        <f t="shared" si="1"/>
        <v>9</v>
      </c>
      <c r="B17" s="3" t="s">
        <v>38</v>
      </c>
      <c r="C17" s="74" t="s">
        <v>69</v>
      </c>
      <c r="D17" s="74">
        <v>100</v>
      </c>
      <c r="E17" s="15">
        <v>69364.5</v>
      </c>
      <c r="F17" s="15">
        <v>13179.25</v>
      </c>
      <c r="G17" s="15">
        <v>82543.75</v>
      </c>
      <c r="H17" s="76">
        <f t="shared" si="0"/>
        <v>8254375</v>
      </c>
    </row>
    <row r="18" spans="1:8" x14ac:dyDescent="0.25">
      <c r="A18" s="75">
        <f t="shared" si="1"/>
        <v>10</v>
      </c>
      <c r="B18" s="3" t="s">
        <v>42</v>
      </c>
      <c r="C18" s="74" t="s">
        <v>69</v>
      </c>
      <c r="D18" s="74">
        <v>50</v>
      </c>
      <c r="E18" s="15">
        <v>91666.25</v>
      </c>
      <c r="F18" s="15">
        <v>17416.5</v>
      </c>
      <c r="G18" s="15">
        <v>109082.75</v>
      </c>
      <c r="H18" s="76">
        <f t="shared" si="0"/>
        <v>5454137.5</v>
      </c>
    </row>
    <row r="19" spans="1:8" x14ac:dyDescent="0.25">
      <c r="A19" s="75">
        <f t="shared" si="1"/>
        <v>11</v>
      </c>
      <c r="B19" s="3" t="s">
        <v>46</v>
      </c>
      <c r="C19" s="74" t="s">
        <v>69</v>
      </c>
      <c r="D19" s="74">
        <v>70</v>
      </c>
      <c r="E19" s="15">
        <v>62191.75</v>
      </c>
      <c r="F19" s="15">
        <v>11816.5</v>
      </c>
      <c r="G19" s="15">
        <v>74008.25</v>
      </c>
      <c r="H19" s="76">
        <f t="shared" si="0"/>
        <v>5180577.5</v>
      </c>
    </row>
    <row r="20" spans="1:8" x14ac:dyDescent="0.25">
      <c r="A20" s="75">
        <f t="shared" si="1"/>
        <v>12</v>
      </c>
      <c r="B20" s="3" t="s">
        <v>47</v>
      </c>
      <c r="C20" s="74" t="s">
        <v>69</v>
      </c>
      <c r="D20" s="74">
        <v>70</v>
      </c>
      <c r="E20" s="15">
        <v>48547.25</v>
      </c>
      <c r="F20" s="15">
        <v>9224</v>
      </c>
      <c r="G20" s="15">
        <v>57771.25</v>
      </c>
      <c r="H20" s="76">
        <f t="shared" si="0"/>
        <v>4043987.5</v>
      </c>
    </row>
    <row r="21" spans="1:8" x14ac:dyDescent="0.25">
      <c r="A21" s="75">
        <f t="shared" si="1"/>
        <v>13</v>
      </c>
      <c r="B21" s="3" t="s">
        <v>59</v>
      </c>
      <c r="C21" s="74" t="s">
        <v>69</v>
      </c>
      <c r="D21" s="74">
        <v>160</v>
      </c>
      <c r="E21" s="15">
        <v>78750</v>
      </c>
      <c r="F21" s="15">
        <v>2370.25</v>
      </c>
      <c r="G21" s="15">
        <v>81120.25</v>
      </c>
      <c r="H21" s="76">
        <f t="shared" si="0"/>
        <v>12979240</v>
      </c>
    </row>
    <row r="22" spans="1:8" ht="15.75" thickBot="1" x14ac:dyDescent="0.3">
      <c r="A22" s="118" t="s">
        <v>75</v>
      </c>
      <c r="B22" s="119"/>
      <c r="C22" s="119"/>
      <c r="D22" s="77">
        <f>SUM(D9:D21)</f>
        <v>5800</v>
      </c>
      <c r="E22" s="78">
        <f>SUM(E9:E21)</f>
        <v>656868</v>
      </c>
      <c r="F22" s="78">
        <f t="shared" ref="F22:H22" si="2">SUM(F9:F21)</f>
        <v>112213</v>
      </c>
      <c r="G22" s="78">
        <f t="shared" si="2"/>
        <v>769081</v>
      </c>
      <c r="H22" s="79">
        <f t="shared" si="2"/>
        <v>287173780</v>
      </c>
    </row>
  </sheetData>
  <mergeCells count="6">
    <mergeCell ref="A5:H5"/>
    <mergeCell ref="A6:H7"/>
    <mergeCell ref="A22:C22"/>
    <mergeCell ref="A2:H2"/>
    <mergeCell ref="A3:H3"/>
    <mergeCell ref="A4:H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OPERATIVOS </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Activos</dc:creator>
  <cp:lastModifiedBy>Administrador</cp:lastModifiedBy>
  <cp:lastPrinted>2018-09-26T22:05:42Z</cp:lastPrinted>
  <dcterms:created xsi:type="dcterms:W3CDTF">2018-09-26T17:16:15Z</dcterms:created>
  <dcterms:modified xsi:type="dcterms:W3CDTF">2024-08-12T23:24:41Z</dcterms:modified>
</cp:coreProperties>
</file>