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Mi unidad\ICANH\ICANH\CONTRATACIONES 2024\JARDINERIA\EVALUACION JARDINES\EVALUACION DEFINITIVA\"/>
    </mc:Choice>
  </mc:AlternateContent>
  <workbookProtection workbookAlgorithmName="SHA-512" workbookHashValue="7GlShvtZPeLxq7eD+8VXl2GAAyKc/PGKTcXnw9oL+/6YzPBasXMJxf34t7lDOwuPhoqgmcN6MXukHlsJXIjFAg==" workbookSaltValue="cW3m5xbi4VesFx12G1E8ug==" workbookSpinCount="100000" lockStructure="1"/>
  <bookViews>
    <workbookView xWindow="0" yWindow="0" windowWidth="17685" windowHeight="7200" tabRatio="887" firstSheet="1" activeTab="11"/>
  </bookViews>
  <sheets>
    <sheet name="OFERTA ECONÓMICA" sheetId="2" state="hidden" r:id="rId1"/>
    <sheet name="Ofertas Recibidas" sheetId="4" r:id="rId2"/>
    <sheet name="Posiciones" sheetId="14" r:id="rId3"/>
    <sheet name="Oferta 1 AGAC" sheetId="7" r:id="rId4"/>
    <sheet name="Oferta 2 BGT" sheetId="5" r:id="rId5"/>
    <sheet name="Oferta 3 Ecoprados" sheetId="6" r:id="rId6"/>
    <sheet name="Oferta 4 Fumi Espray" sheetId="8" r:id="rId7"/>
    <sheet name="Oferta 5 Ingresos" sheetId="9" r:id="rId8"/>
    <sheet name="Oferta 6 M&amp;C" sheetId="10" r:id="rId9"/>
    <sheet name="Oferta 7 Obras Civiles" sheetId="11" r:id="rId10"/>
    <sheet name="Oferta 8 RH" sheetId="12" r:id="rId11"/>
    <sheet name="Oferta 9 SIENSAS" sheetId="13"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1__123Graph_Aｸﾞﾗﾌ_7"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hidden="1">{0,#N/A,FALSE,0;0,#N/A,FALSE,0;0,#N/A,FALSE,0;0,#N/A,FALSE,0;0,#N/A,FALSE,0;0,#N/A,FALSE,0}</definedName>
    <definedName name="_Fill" hidden="1">#REF!</definedName>
    <definedName name="_xlnm._FilterDatabase" localSheetId="2" hidden="1">Posiciones!$B$7:$H$7</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hidden="1">#REF!</definedName>
    <definedName name="ABF" hidden="1">#REF!</definedName>
    <definedName name="AccessDatabase" hidden="1">"C:\My Documents\New MMR\INPUT.mdb"</definedName>
    <definedName name="ACCV" hidden="1">#REF!</definedName>
    <definedName name="ADSF" hidden="1">#REF!</definedName>
    <definedName name="afdgbva"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PLICA">#REF!</definedName>
    <definedName name="APLICA.">#REF!</definedName>
    <definedName name="_xlnm.Print_Area" localSheetId="3">'Oferta 1 AGAC'!$A$1:$XFB$32</definedName>
    <definedName name="_xlnm.Print_Area" localSheetId="4">'Oferta 2 BGT'!$A$1:$XFB$32</definedName>
    <definedName name="_xlnm.Print_Area" localSheetId="5">'Oferta 3 Ecoprados'!$A$1:$XFB$32</definedName>
    <definedName name="_xlnm.Print_Area" localSheetId="6">'Oferta 4 Fumi Espray'!$A$1:$XFB$32</definedName>
    <definedName name="_xlnm.Print_Area" localSheetId="7">'Oferta 5 Ingresos'!$A$1:$XFB$32</definedName>
    <definedName name="_xlnm.Print_Area" localSheetId="8">'Oferta 6 M&amp;C'!$A$1:$XFB$32</definedName>
    <definedName name="_xlnm.Print_Area" localSheetId="9">'Oferta 7 Obras Civiles'!$A$1:$XFB$32</definedName>
    <definedName name="_xlnm.Print_Area" localSheetId="10">'Oferta 8 RH'!$A$1:$XFB$32</definedName>
    <definedName name="_xlnm.Print_Area" localSheetId="11">'Oferta 9 SIENSAS'!$A$1:$XFB$32</definedName>
    <definedName name="_xlnm.Print_Area" localSheetId="0">'OFERTA ECONÓMICA'!$A$1:$K$32</definedName>
    <definedName name="ATGHH" hidden="1">#REF!</definedName>
    <definedName name="AVBC" hidden="1">#REF!</definedName>
    <definedName name="AXCC" hidden="1">#REF!</definedName>
    <definedName name="AXX"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[4]lista!$A$11:$A$13</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Comercio">[6]OCULTAR!$F$14:$G$17</definedName>
    <definedName name="Ｃグラフ" hidden="1">#REF!</definedName>
    <definedName name="dasd" hidden="1">#REF!</definedName>
    <definedName name="Decision">[4]lista!$A$6:$A$7</definedName>
    <definedName name="dependencia">'[7]Datos Inciales'!$B$5:$B$30</definedName>
    <definedName name="desayuno">'[3]Resumen Preparaciones'!$C$5:$C$50</definedName>
    <definedName name="DESAYUNOS">'[3]Resumen Preparaciones'!$C$5:$C$33</definedName>
    <definedName name="DFG" hidden="1">#REF!</definedName>
    <definedName name="dfgd56" hidden="1">{0,#N/A,FALSE,0;0,#N/A,FALSE,0;0,#N/A,FALSE,0;0,#N/A,FALSE,0;0,#N/A,FALSE,0;0,#N/A,FALSE,0}</definedName>
    <definedName name="DFGH"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nsayos">[5]PERSONAL!$P$100</definedName>
    <definedName name="Estrategia">[8]Tablas!$F$2:$F$34</definedName>
    <definedName name="ET" hidden="1">{"MG-2002-F1",#N/A,FALSE,"PPU-Telemig";"MG-2002-F2",#N/A,FALSE,"PPU-Telemig";"MG-2002-F3",#N/A,FALSE,"PPU-Telemig";"MG-2002-F4",#N/A,FALSE,"PPU-Telemig";"MG-2003-F1",#N/A,FALSE,"PPU-Telemig";"MG-2004-F1",#N/A,FALSE,"PPU-Telemig"}</definedName>
    <definedName name="EUR">'[2]DATOS ENTRADA'!$E$2</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[8]Tablas!$D$2:$D$10</definedName>
    <definedName name="FUENTES">'[7]Datos Inciales'!$B$40:$B$49</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RUPO">#REF!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[9]Seletor!$C$13</definedName>
    <definedName name="IVASobreUtilidad">[5]IMPUESTOS!$E$16</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3">BASE DE [10]DATOS!$B$2:$B$2</definedName>
    <definedName name="MmExcelLinker_A12B55A7_9F67_4A31_8ABE_1C1F4218B5AF" localSheetId="4">BASE DE [10]DATOS!$B$2:$B$2</definedName>
    <definedName name="MmExcelLinker_A12B55A7_9F67_4A31_8ABE_1C1F4218B5AF" localSheetId="5">BASE DE [10]DATOS!$B$2:$B$2</definedName>
    <definedName name="MmExcelLinker_A12B55A7_9F67_4A31_8ABE_1C1F4218B5AF" localSheetId="6">BASE DE [10]DATOS!$B$2:$B$2</definedName>
    <definedName name="MmExcelLinker_A12B55A7_9F67_4A31_8ABE_1C1F4218B5AF" localSheetId="7">BASE DE [10]DATOS!$B$2:$B$2</definedName>
    <definedName name="MmExcelLinker_A12B55A7_9F67_4A31_8ABE_1C1F4218B5AF" localSheetId="8">BASE DE [10]DATOS!$B$2:$B$2</definedName>
    <definedName name="MmExcelLinker_A12B55A7_9F67_4A31_8ABE_1C1F4218B5AF" localSheetId="9">BASE DE [10]DATOS!$B$2:$B$2</definedName>
    <definedName name="MmExcelLinker_A12B55A7_9F67_4A31_8ABE_1C1F4218B5AF" localSheetId="10">BASE DE [10]DATOS!$B$2:$B$2</definedName>
    <definedName name="MmExcelLinker_A12B55A7_9F67_4A31_8ABE_1C1F4218B5AF" localSheetId="11">BASE DE [10]DATOS!$B$2:$B$2</definedName>
    <definedName name="MmExcelLinker_A12B55A7_9F67_4A31_8ABE_1C1F4218B5AF" localSheetId="2">BASE DE [10]DATOS!$B$2:$B$2</definedName>
    <definedName name="MmExcelLinker_A12B55A7_9F67_4A31_8ABE_1C1F4218B5AF">BASE DE [10]DATOS!$B$2:$B$2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'[11]Cons Cotizac - Examenes médicos'!$M$12:$R$12</definedName>
    <definedName name="ndc" hidden="1">{"'内訳表'!$B$2:$N$64"}</definedName>
    <definedName name="NO_APLICA">#REF!</definedName>
    <definedName name="NoFacturable">[5]PERSONAL!$P$46</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ueva">[4]lista!$A$2:$A$3</definedName>
    <definedName name="O">[6]OCULTAR!$F$14:$F$17</definedName>
    <definedName name="Objetivos">[8]Tablas!$E$2:$E$17</definedName>
    <definedName name="Oficina">[5]PERSONAL!$P$69</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'[12]SALARIO DE REFERENCIA'!$B$7:$B$121</definedName>
    <definedName name="perfiles">'[13]SALARIO DE REFERENCIA'!$B$7:$B$121</definedName>
    <definedName name="pilares">[8]Tablas!$G$2:$G$6</definedName>
    <definedName name="Procedencia">[4]lista!$A$2:$A$3</definedName>
    <definedName name="productosdef">'[3]Precios Alimentos'!$A$5031:$A$5730</definedName>
    <definedName name="Profesional">[5]PERSONAL!$P$12</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[6]OCULTAR!$D$14:$D$17</definedName>
    <definedName name="salariosref">'[14]Salarios de Referencia'!$B$7:$B$120</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ervicio">[6]OCULTAR!$D$14:$E$17</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amaño">[6]OCULTAR!$A$14:$A$17</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 hidden="1">{"MG-2002-F1",#N/A,FALSE,"PPU-Telemig";"MG-2002-F2",#N/A,FALSE,"PPU-Telemig";"MG-2002-F3",#N/A,FALSE,"PPU-Telemig";"MG-2002-F4",#N/A,FALSE,"PPU-Telemig";"MG-2003-F1",#N/A,FALSE,"PPU-Telemig";"MG-2004-F1",#N/A,FALSE,"PPU-Telemig"}</definedName>
    <definedName name="USD">'[2]DATOS ENTRADA'!$E$1</definedName>
    <definedName name="v" hidden="1">#REF!</definedName>
    <definedName name="venc">'[2]Cash Flow (COP)'!$D$10</definedName>
    <definedName name="Viajes">[5]PERSONAL!$P$93</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[4]lista!$A$11:$A$13</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[15]Listas!$B$2:$B$34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 i="14" l="1"/>
  <c r="C13" i="14"/>
  <c r="D8" i="14"/>
  <c r="C8" i="14"/>
  <c r="D15" i="14"/>
  <c r="C15" i="14"/>
  <c r="D9" i="14"/>
  <c r="C9" i="14"/>
  <c r="D12" i="14"/>
  <c r="C12" i="14"/>
  <c r="D11" i="14"/>
  <c r="C11" i="14"/>
  <c r="D14" i="14"/>
  <c r="C14" i="14"/>
  <c r="D16" i="14"/>
  <c r="C16" i="14"/>
  <c r="D10" i="14"/>
  <c r="C10" i="14"/>
  <c r="H16" i="4"/>
  <c r="F16" i="4"/>
  <c r="B16" i="4"/>
  <c r="H15" i="4"/>
  <c r="F15" i="4"/>
  <c r="B15" i="4"/>
  <c r="XFB31" i="13" l="1"/>
  <c r="XEZ30" i="13"/>
  <c r="XFB30" i="13" s="1"/>
  <c r="J30" i="13"/>
  <c r="H30" i="13"/>
  <c r="XEZ29" i="13"/>
  <c r="XFB29" i="13" s="1"/>
  <c r="J29" i="13"/>
  <c r="H29" i="13"/>
  <c r="XEZ28" i="13"/>
  <c r="XFA28" i="13" s="1"/>
  <c r="J28" i="13"/>
  <c r="H28" i="13"/>
  <c r="XFB27" i="13"/>
  <c r="XFA27" i="13"/>
  <c r="XEZ27" i="13"/>
  <c r="J27" i="13"/>
  <c r="H27" i="13"/>
  <c r="XEZ26" i="13"/>
  <c r="XFB26" i="13" s="1"/>
  <c r="J26" i="13"/>
  <c r="H26" i="13"/>
  <c r="XEZ25" i="13"/>
  <c r="XFB25" i="13" s="1"/>
  <c r="J25" i="13"/>
  <c r="H25" i="13"/>
  <c r="XEZ24" i="13"/>
  <c r="XFA24" i="13" s="1"/>
  <c r="J24" i="13"/>
  <c r="H24" i="13"/>
  <c r="XFB23" i="13"/>
  <c r="XFA23" i="13"/>
  <c r="XEZ23" i="13"/>
  <c r="J23" i="13"/>
  <c r="J31" i="13" s="1"/>
  <c r="H23" i="13"/>
  <c r="H31" i="13" s="1"/>
  <c r="XFB24" i="13" l="1"/>
  <c r="XFA25" i="13"/>
  <c r="XFB28" i="13"/>
  <c r="XFA29" i="13"/>
  <c r="XFA26" i="13"/>
  <c r="XFA30" i="13"/>
  <c r="XFB31" i="12"/>
  <c r="XEZ30" i="12"/>
  <c r="XFB30" i="12" s="1"/>
  <c r="J30" i="12"/>
  <c r="H30" i="12"/>
  <c r="XEZ29" i="12"/>
  <c r="XFB29" i="12" s="1"/>
  <c r="J29" i="12"/>
  <c r="H29" i="12"/>
  <c r="XEZ28" i="12"/>
  <c r="XFA28" i="12" s="1"/>
  <c r="J28" i="12"/>
  <c r="H28" i="12"/>
  <c r="XFB27" i="12"/>
  <c r="XFA27" i="12"/>
  <c r="XEZ27" i="12"/>
  <c r="J27" i="12"/>
  <c r="H27" i="12"/>
  <c r="XEZ26" i="12"/>
  <c r="XFB26" i="12" s="1"/>
  <c r="J26" i="12"/>
  <c r="H26" i="12"/>
  <c r="XEZ25" i="12"/>
  <c r="XFB25" i="12" s="1"/>
  <c r="J25" i="12"/>
  <c r="H25" i="12"/>
  <c r="XFB24" i="12"/>
  <c r="XFA24" i="12"/>
  <c r="XEZ24" i="12"/>
  <c r="J24" i="12"/>
  <c r="H24" i="12"/>
  <c r="XFB23" i="12"/>
  <c r="XEZ23" i="12"/>
  <c r="XFA23" i="12" s="1"/>
  <c r="J23" i="12"/>
  <c r="J31" i="12" s="1"/>
  <c r="H23" i="12"/>
  <c r="H31" i="12" s="1"/>
  <c r="H14" i="4"/>
  <c r="F14" i="4"/>
  <c r="B14" i="4"/>
  <c r="XFB31" i="11"/>
  <c r="XEZ30" i="11"/>
  <c r="XFB30" i="11" s="1"/>
  <c r="J30" i="11"/>
  <c r="H30" i="11"/>
  <c r="XEZ29" i="11"/>
  <c r="XFB29" i="11" s="1"/>
  <c r="J29" i="11"/>
  <c r="H29" i="11"/>
  <c r="XEZ28" i="11"/>
  <c r="XFA28" i="11" s="1"/>
  <c r="J28" i="11"/>
  <c r="H28" i="11"/>
  <c r="XFA27" i="11"/>
  <c r="XEZ27" i="11"/>
  <c r="XFB27" i="11" s="1"/>
  <c r="J27" i="11"/>
  <c r="H27" i="11"/>
  <c r="XEZ26" i="11"/>
  <c r="XFB26" i="11" s="1"/>
  <c r="J26" i="11"/>
  <c r="H26" i="11"/>
  <c r="XEZ25" i="11"/>
  <c r="XFB25" i="11" s="1"/>
  <c r="J25" i="11"/>
  <c r="H25" i="11"/>
  <c r="XFA24" i="11"/>
  <c r="XEZ24" i="11"/>
  <c r="XFB24" i="11" s="1"/>
  <c r="J24" i="11"/>
  <c r="H24" i="11"/>
  <c r="XEZ23" i="11"/>
  <c r="XFB23" i="11" s="1"/>
  <c r="J23" i="11"/>
  <c r="H23" i="11"/>
  <c r="H31" i="11" s="1"/>
  <c r="XFA31" i="13" l="1"/>
  <c r="XFA32" i="13" s="1"/>
  <c r="XFA25" i="12"/>
  <c r="XFB28" i="12"/>
  <c r="XFA29" i="12"/>
  <c r="XFA26" i="12"/>
  <c r="XFA30" i="12"/>
  <c r="XFA23" i="11"/>
  <c r="J31" i="11"/>
  <c r="XFA25" i="11"/>
  <c r="XFB28" i="11"/>
  <c r="XFA29" i="11"/>
  <c r="XFA26" i="11"/>
  <c r="XFA30" i="11"/>
  <c r="H13" i="4"/>
  <c r="F13" i="4"/>
  <c r="B13" i="4"/>
  <c r="XFB31" i="10"/>
  <c r="XEZ30" i="10"/>
  <c r="XFA30" i="10" s="1"/>
  <c r="J30" i="10"/>
  <c r="H30" i="10"/>
  <c r="XFA29" i="10"/>
  <c r="XEZ29" i="10"/>
  <c r="XFB29" i="10" s="1"/>
  <c r="J29" i="10"/>
  <c r="H29" i="10"/>
  <c r="XFB28" i="10"/>
  <c r="XEZ28" i="10"/>
  <c r="XFA28" i="10" s="1"/>
  <c r="J28" i="10"/>
  <c r="H28" i="10"/>
  <c r="XEZ27" i="10"/>
  <c r="XFB27" i="10" s="1"/>
  <c r="J27" i="10"/>
  <c r="H27" i="10"/>
  <c r="XEZ26" i="10"/>
  <c r="XFB26" i="10" s="1"/>
  <c r="J26" i="10"/>
  <c r="H26" i="10"/>
  <c r="XFB25" i="10"/>
  <c r="XEZ25" i="10"/>
  <c r="XFA25" i="10" s="1"/>
  <c r="J25" i="10"/>
  <c r="H25" i="10"/>
  <c r="XFB24" i="10"/>
  <c r="XFA24" i="10"/>
  <c r="XEZ24" i="10"/>
  <c r="J24" i="10"/>
  <c r="H24" i="10"/>
  <c r="XEZ23" i="10"/>
  <c r="XFB23" i="10" s="1"/>
  <c r="J23" i="10"/>
  <c r="H23" i="10"/>
  <c r="H31" i="10" s="1"/>
  <c r="H12" i="4"/>
  <c r="F12" i="4"/>
  <c r="B12" i="4"/>
  <c r="XFB31" i="9"/>
  <c r="XEZ30" i="9"/>
  <c r="XFB30" i="9" s="1"/>
  <c r="J30" i="9"/>
  <c r="H30" i="9"/>
  <c r="XEZ29" i="9"/>
  <c r="XFB29" i="9" s="1"/>
  <c r="J29" i="9"/>
  <c r="H29" i="9"/>
  <c r="XEZ28" i="9"/>
  <c r="XFA28" i="9" s="1"/>
  <c r="J28" i="9"/>
  <c r="H28" i="9"/>
  <c r="XFA27" i="9"/>
  <c r="XEZ27" i="9"/>
  <c r="XFB27" i="9" s="1"/>
  <c r="J27" i="9"/>
  <c r="H27" i="9"/>
  <c r="XEZ26" i="9"/>
  <c r="XFB26" i="9" s="1"/>
  <c r="J26" i="9"/>
  <c r="H26" i="9"/>
  <c r="XEZ25" i="9"/>
  <c r="XFB25" i="9" s="1"/>
  <c r="J25" i="9"/>
  <c r="H25" i="9"/>
  <c r="XFA24" i="9"/>
  <c r="XEZ24" i="9"/>
  <c r="XFB24" i="9" s="1"/>
  <c r="J24" i="9"/>
  <c r="H24" i="9"/>
  <c r="XEZ23" i="9"/>
  <c r="XFB23" i="9" s="1"/>
  <c r="J23" i="9"/>
  <c r="H23" i="9"/>
  <c r="H31" i="9" s="1"/>
  <c r="H11" i="4"/>
  <c r="F11" i="4"/>
  <c r="B11" i="4"/>
  <c r="XFA31" i="12" l="1"/>
  <c r="XFA32" i="12" s="1"/>
  <c r="XFA31" i="11"/>
  <c r="XFA32" i="11" s="1"/>
  <c r="J31" i="10"/>
  <c r="XFA26" i="10"/>
  <c r="XFA23" i="10"/>
  <c r="XFA27" i="10"/>
  <c r="XFB30" i="10"/>
  <c r="XFA23" i="9"/>
  <c r="J31" i="9"/>
  <c r="XFA25" i="9"/>
  <c r="XFB28" i="9"/>
  <c r="XFA29" i="9"/>
  <c r="XFA26" i="9"/>
  <c r="XFA30" i="9"/>
  <c r="H10" i="4"/>
  <c r="F10" i="4"/>
  <c r="B10" i="4"/>
  <c r="H8" i="4"/>
  <c r="F8" i="4"/>
  <c r="B8" i="4"/>
  <c r="XFA31" i="10" l="1"/>
  <c r="XFA32" i="10" s="1"/>
  <c r="XFA31" i="9"/>
  <c r="XFA32" i="9" s="1"/>
  <c r="XFB31" i="8"/>
  <c r="XEZ30" i="8"/>
  <c r="XFB30" i="8" s="1"/>
  <c r="J30" i="8"/>
  <c r="H30" i="8"/>
  <c r="XEZ29" i="8"/>
  <c r="XFB29" i="8" s="1"/>
  <c r="J29" i="8"/>
  <c r="H29" i="8"/>
  <c r="XEZ28" i="8"/>
  <c r="XFA28" i="8" s="1"/>
  <c r="J28" i="8"/>
  <c r="H28" i="8"/>
  <c r="XFB27" i="8"/>
  <c r="XFA27" i="8"/>
  <c r="XEZ27" i="8"/>
  <c r="J27" i="8"/>
  <c r="H27" i="8"/>
  <c r="XEZ26" i="8"/>
  <c r="XFB26" i="8" s="1"/>
  <c r="J26" i="8"/>
  <c r="H26" i="8"/>
  <c r="XEZ25" i="8"/>
  <c r="XFB25" i="8" s="1"/>
  <c r="J25" i="8"/>
  <c r="H25" i="8"/>
  <c r="XEZ24" i="8"/>
  <c r="XFA24" i="8" s="1"/>
  <c r="J24" i="8"/>
  <c r="H24" i="8"/>
  <c r="XFB23" i="8"/>
  <c r="XFA23" i="8"/>
  <c r="XEZ23" i="8"/>
  <c r="J23" i="8"/>
  <c r="H23" i="8"/>
  <c r="H31" i="8" s="1"/>
  <c r="XFB31" i="7"/>
  <c r="XEZ30" i="7"/>
  <c r="XFA30" i="7" s="1"/>
  <c r="J30" i="7"/>
  <c r="H30" i="7"/>
  <c r="XFA29" i="7"/>
  <c r="XEZ29" i="7"/>
  <c r="XFB29" i="7" s="1"/>
  <c r="J29" i="7"/>
  <c r="H29" i="7"/>
  <c r="XFB28" i="7"/>
  <c r="XEZ28" i="7"/>
  <c r="XFA28" i="7" s="1"/>
  <c r="J28" i="7"/>
  <c r="H28" i="7"/>
  <c r="XEZ27" i="7"/>
  <c r="XFB27" i="7" s="1"/>
  <c r="J27" i="7"/>
  <c r="H27" i="7"/>
  <c r="XEZ26" i="7"/>
  <c r="XFB26" i="7" s="1"/>
  <c r="J26" i="7"/>
  <c r="H26" i="7"/>
  <c r="XFB25" i="7"/>
  <c r="XEZ25" i="7"/>
  <c r="XFA25" i="7" s="1"/>
  <c r="J25" i="7"/>
  <c r="H25" i="7"/>
  <c r="XEZ24" i="7"/>
  <c r="XFA24" i="7" s="1"/>
  <c r="J24" i="7"/>
  <c r="H24" i="7"/>
  <c r="XEZ23" i="7"/>
  <c r="XFB23" i="7" s="1"/>
  <c r="J23" i="7"/>
  <c r="H23" i="7"/>
  <c r="H31" i="7" s="1"/>
  <c r="XFA32" i="6"/>
  <c r="XFB31" i="6"/>
  <c r="XEZ30" i="6"/>
  <c r="XFB30" i="6" s="1"/>
  <c r="J30" i="6"/>
  <c r="H30" i="6"/>
  <c r="XEZ29" i="6"/>
  <c r="XFB29" i="6" s="1"/>
  <c r="J29" i="6"/>
  <c r="H29" i="6"/>
  <c r="XFA28" i="6"/>
  <c r="XEZ28" i="6"/>
  <c r="XFB28" i="6" s="1"/>
  <c r="J28" i="6"/>
  <c r="H28" i="6"/>
  <c r="XEZ27" i="6"/>
  <c r="XFA27" i="6" s="1"/>
  <c r="J27" i="6"/>
  <c r="H27" i="6"/>
  <c r="XEZ26" i="6"/>
  <c r="XFA26" i="6" s="1"/>
  <c r="J26" i="6"/>
  <c r="H26" i="6"/>
  <c r="XEZ25" i="6"/>
  <c r="XFB25" i="6" s="1"/>
  <c r="J25" i="6"/>
  <c r="H25" i="6"/>
  <c r="XEZ24" i="6"/>
  <c r="XFB24" i="6" s="1"/>
  <c r="J24" i="6"/>
  <c r="H24" i="6"/>
  <c r="XEZ23" i="6"/>
  <c r="XFA23" i="6" s="1"/>
  <c r="J23" i="6"/>
  <c r="H23" i="6"/>
  <c r="H31" i="6" s="1"/>
  <c r="XFB24" i="5"/>
  <c r="XFB25" i="5"/>
  <c r="XFB26" i="5"/>
  <c r="XFB27" i="5"/>
  <c r="XFB28" i="5"/>
  <c r="XFB29" i="5"/>
  <c r="XFB30" i="5"/>
  <c r="XFB31" i="5"/>
  <c r="XFB23" i="5"/>
  <c r="XEZ24" i="5"/>
  <c r="XFA24" i="5" s="1"/>
  <c r="XEZ25" i="5"/>
  <c r="XFA25" i="5" s="1"/>
  <c r="XEZ26" i="5"/>
  <c r="XFA26" i="5" s="1"/>
  <c r="XEZ27" i="5"/>
  <c r="XFA27" i="5" s="1"/>
  <c r="XEZ28" i="5"/>
  <c r="XFA28" i="5" s="1"/>
  <c r="XEZ29" i="5"/>
  <c r="XFA29" i="5" s="1"/>
  <c r="XEZ30" i="5"/>
  <c r="XFA30" i="5" s="1"/>
  <c r="XEZ23" i="5"/>
  <c r="XFA23" i="5" s="1"/>
  <c r="XFA31" i="5" s="1"/>
  <c r="F9" i="4" s="1"/>
  <c r="B9" i="4"/>
  <c r="XFB28" i="8" l="1"/>
  <c r="J31" i="8"/>
  <c r="XFB24" i="8"/>
  <c r="XFA25" i="8"/>
  <c r="XFA29" i="8"/>
  <c r="XFA26" i="8"/>
  <c r="XFA30" i="8"/>
  <c r="J31" i="7"/>
  <c r="XFB24" i="7"/>
  <c r="XFA26" i="7"/>
  <c r="XFA23" i="7"/>
  <c r="XFA27" i="7"/>
  <c r="XFB30" i="7"/>
  <c r="XFB23" i="6"/>
  <c r="XFA24" i="6"/>
  <c r="XFB27" i="6"/>
  <c r="J31" i="6"/>
  <c r="XFB26" i="6"/>
  <c r="XFA25" i="6"/>
  <c r="XFA29" i="6"/>
  <c r="XFA30" i="6"/>
  <c r="H9" i="4"/>
  <c r="J30" i="5"/>
  <c r="H30" i="5"/>
  <c r="J29" i="5"/>
  <c r="H29" i="5"/>
  <c r="J28" i="5"/>
  <c r="H28" i="5"/>
  <c r="J27" i="5"/>
  <c r="H27" i="5"/>
  <c r="J26" i="5"/>
  <c r="H26" i="5"/>
  <c r="J25" i="5"/>
  <c r="H25" i="5"/>
  <c r="J24" i="5"/>
  <c r="H24" i="5"/>
  <c r="J23" i="5"/>
  <c r="H23" i="5"/>
  <c r="H24" i="2"/>
  <c r="H25" i="2"/>
  <c r="H26" i="2"/>
  <c r="H27" i="2"/>
  <c r="H28" i="2"/>
  <c r="H29" i="2"/>
  <c r="H30" i="2"/>
  <c r="H23" i="2"/>
  <c r="J24" i="2"/>
  <c r="J25" i="2"/>
  <c r="J26" i="2"/>
  <c r="J27" i="2"/>
  <c r="J28" i="2"/>
  <c r="J29" i="2"/>
  <c r="J30" i="2"/>
  <c r="J23" i="2"/>
  <c r="XFA31" i="8" l="1"/>
  <c r="XFA32" i="8" s="1"/>
  <c r="XFA31" i="7"/>
  <c r="XFA32" i="7" s="1"/>
  <c r="XFA31" i="6"/>
  <c r="H31" i="5"/>
  <c r="J31" i="5"/>
  <c r="H31" i="2"/>
  <c r="J31" i="2"/>
</calcChain>
</file>

<file path=xl/sharedStrings.xml><?xml version="1.0" encoding="utf-8"?>
<sst xmlns="http://schemas.openxmlformats.org/spreadsheetml/2006/main" count="679" uniqueCount="116">
  <si>
    <t>República de Colombia</t>
  </si>
  <si>
    <t>Nombre o Razón Social</t>
  </si>
  <si>
    <t>Persona de contacto</t>
  </si>
  <si>
    <t>Correo electrónico</t>
  </si>
  <si>
    <t>NIT</t>
  </si>
  <si>
    <t>Teléfono celular</t>
  </si>
  <si>
    <t>Teléfono fijo</t>
  </si>
  <si>
    <t>PRECIO TOTAL IVA INCLUIDO</t>
  </si>
  <si>
    <t>Objeto</t>
  </si>
  <si>
    <r>
      <t xml:space="preserve">Plazo de ejecución estimado </t>
    </r>
    <r>
      <rPr>
        <b/>
        <sz val="9"/>
        <color rgb="FFFF0000"/>
        <rFont val="Arial Narrow"/>
        <family val="2"/>
      </rPr>
      <t>(Nota 1)</t>
    </r>
  </si>
  <si>
    <t>Formato oferta económica</t>
  </si>
  <si>
    <t>Instrucciones para el diligenciamiento de la oferta:</t>
  </si>
  <si>
    <t>FIRMA DEL REPRESENTANTE LEGAL</t>
  </si>
  <si>
    <t>C.C.</t>
  </si>
  <si>
    <t>3 meses</t>
  </si>
  <si>
    <t xml:space="preserve">ITEM </t>
  </si>
  <si>
    <r>
      <t xml:space="preserve">Detalle servicios </t>
    </r>
    <r>
      <rPr>
        <b/>
        <sz val="11"/>
        <color rgb="FFFF0000"/>
        <rFont val="Arial"/>
        <family val="2"/>
      </rPr>
      <t>(Nota 2)</t>
    </r>
  </si>
  <si>
    <t>Unidad de Medida</t>
  </si>
  <si>
    <t xml:space="preserve">	1. Inmueble ubicado en la calle 12 # 2-41 - CASA MISIONAL</t>
  </si>
  <si>
    <t xml:space="preserve">1.1 </t>
  </si>
  <si>
    <t>Servicio de mantenimiento para el jardín vertical y jardineras 1 y 2, incluye: el servicio mensual de podas del césped y árboles, corte de hiedras, entre otro material vegetativo existente y renovado, abonamiento del terreno, riego y fertilización, reparación de raíces, replantar jardín, soportes con los respectivos insumos como: abonos, herramienta menor, fertilizantes, mangueras, surtidores, etc. Por un periodo de tres (3) meses, un servicio por mes.</t>
  </si>
  <si>
    <t>MES</t>
  </si>
  <si>
    <t>1.2</t>
  </si>
  <si>
    <t xml:space="preserve">Mantenimiento y puesta y funcionamiento de la bomba dosificadora para jardín vertical, existente. Incluye suministro de batería. </t>
  </si>
  <si>
    <t>UN</t>
  </si>
  <si>
    <t xml:space="preserve">1.3 </t>
  </si>
  <si>
    <t>Mantenimiento y puesta en funcionamiento del sistema de riesgo existente en maguera de ½ pulgada</t>
  </si>
  <si>
    <t>ML</t>
  </si>
  <si>
    <t>1.4</t>
  </si>
  <si>
    <t>Plantar hiedras y siete cueros rastrero en coordinación con el diseño existente.</t>
  </si>
  <si>
    <t xml:space="preserve">2.1 </t>
  </si>
  <si>
    <t xml:space="preserve">2.2 </t>
  </si>
  <si>
    <t xml:space="preserve">UN </t>
  </si>
  <si>
    <t>2.3</t>
  </si>
  <si>
    <t xml:space="preserve">Servicio de mantenimiento post-siembra de las 50 jardineras, incluye el servicio mensual de podas del césped y árboles, corte de hiedras, entre otro material vegetativo existente y renovado, abonamiento del terreno, riego y fertilización, reparación de raíces, resiembras de jardín, soportes con los respectivos insumos como: abonos, herramienta menor, fertilizantes, mangueras, surtidores, etc. Por un periodo de tres (3) meses, un servicio cada 15 días. (6 servicios). </t>
  </si>
  <si>
    <t>Quincenal</t>
  </si>
  <si>
    <t>2.4</t>
  </si>
  <si>
    <t>Suministro e instalación de grava decorativa en cada una de las macetas, color a elegir por parte del supervisor en el momento de la instalación.</t>
  </si>
  <si>
    <t>Cantidad</t>
  </si>
  <si>
    <t>PRECIO UNITARIO IVA INCLUIDO</t>
  </si>
  <si>
    <t>Suministro y plantación de una especie jerarquica de mayor altura tipo: Agabe, Palma zica, cheflera, Helecho palma, palma carey, Aves del paraíso, palma carey roja, Bamboo, Cauchos, Drasena, Alocacia morada y/o similar. Las jardineras metálicas serán ubicadas en las terrazas de acuerdo con la indicación del supervisor.</t>
  </si>
  <si>
    <t xml:space="preserve">Suministro y plantación de tres especies en la base, alrededor de la planta jerárquica, tipo: Repolla, abrecaminos, afelandras, trasdescantias y/o similar. </t>
  </si>
  <si>
    <t>• Por favor diligenciar solo las celdas en AZUL.
• Los precios unitarios deberán ser expresado en PESOS COLOMBIANOS y en números enteros.
• El formato contiene los insumos de costos estimados por el Instituto por lo tanto no se permite modificar, agregar o quitar ningún ítem o sub-ítem.
• Para la estructuración de la propuesta por favor tener en cuenta el documento anexo "Ficha técnica" 
• Los precios deberán aproximarse por exceso o por defecto al entero más cercano así: (i) si es igual o superior a 50 centavos, se aproxima al entero siguiente; (ii) si es inferior a 50 centavos se baja al entero anterior.
• Los precios unitarios deben contemplar todos los rubros requeridos para la adecuada prestación del servicio y el cumplimiento de las obligaciones contractuales.
• Los precios unitarios ofertados no pueden superar los precios techo establecidos.
• Ningún ítem de la propuesta económica debe ser diligenciado con cero (0), so pena de ser rechazada.</t>
  </si>
  <si>
    <t xml:space="preserve">PRECIO UNITARIO IVA INCLUIDO </t>
  </si>
  <si>
    <r>
      <rPr>
        <b/>
        <sz val="9"/>
        <color theme="1"/>
        <rFont val="Arial Narrow"/>
        <family val="2"/>
      </rPr>
      <t>Notas:</t>
    </r>
    <r>
      <rPr>
        <sz val="9"/>
        <color theme="1"/>
        <rFont val="Arial Narrow"/>
        <family val="2"/>
      </rPr>
      <t xml:space="preserve">
</t>
    </r>
    <r>
      <rPr>
        <b/>
        <sz val="9"/>
        <color rgb="FFFF0000"/>
        <rFont val="Arial Narrow"/>
        <family val="2"/>
      </rPr>
      <t>(1)</t>
    </r>
    <r>
      <rPr>
        <sz val="9"/>
        <color rgb="FFFF0000"/>
        <rFont val="Arial Narrow"/>
        <family val="2"/>
      </rPr>
      <t xml:space="preserve"> </t>
    </r>
    <r>
      <rPr>
        <sz val="9"/>
        <color theme="1"/>
        <rFont val="Arial Narrow"/>
        <family val="2"/>
      </rPr>
      <t xml:space="preserve">Tener en cuenta en el momento de ofertar, que el plazo de ejecución es estimado y podrá ser inferior. 
</t>
    </r>
    <r>
      <rPr>
        <b/>
        <sz val="9"/>
        <color rgb="FFFF0000"/>
        <rFont val="Arial Narrow"/>
        <family val="2"/>
      </rPr>
      <t>(2)</t>
    </r>
    <r>
      <rPr>
        <sz val="9"/>
        <color theme="1"/>
        <rFont val="Arial Narrow"/>
        <family val="2"/>
      </rPr>
      <t xml:space="preserve"> Los valores unitarios deben incluir todos los costos y gastos directos e indirectos en que incurre el contratista durante la ejecución del contrato de acuerdo con las especificaciones de la ficha técnica, las obligaciones tributarias de acuerdo con las normas aplicables para el tipo de servicio y contrato correspondiente.
</t>
    </r>
  </si>
  <si>
    <t>INMUEBLE</t>
  </si>
  <si>
    <t xml:space="preserve">2.	Inmueble ubicado en la calle 12 B # 2-37 - EDIFICIO NUEVA SEDE </t>
  </si>
  <si>
    <t>Prestar el servicio de mantenimiento, plantación y suministro de jardinería para las sedes del ICANH, inmuebles ubicados en la calle 12 # 2 – 41 y calle 12 b # 2 – 37 de la Bogotá D.C</t>
  </si>
  <si>
    <t>PRECIO TECHO</t>
  </si>
  <si>
    <t>PRECIO OFERTADO</t>
  </si>
  <si>
    <t>Instituto Colombiano de Antropología e Historia
Proceso de Mínima Cuantía No. MC-ICANH-022-2024</t>
  </si>
  <si>
    <t>AGAC CONSTRUCCIÓN &amp; SERVICIOS DE INGENIERÍA S.A.S</t>
  </si>
  <si>
    <t>EDNA LIZETH ARIAS SALCEDO</t>
  </si>
  <si>
    <t>comercial.agac@gmail.com</t>
  </si>
  <si>
    <t>901.146.852-4</t>
  </si>
  <si>
    <t>CUMPLE/NO CUMPLE</t>
  </si>
  <si>
    <t>OFERTAS RECIBIDAS</t>
  </si>
  <si>
    <t>EMPRESA</t>
  </si>
  <si>
    <t>VALOR OFERTADO</t>
  </si>
  <si>
    <t>BGT CONSTRUCCIONES SAS</t>
  </si>
  <si>
    <t>ARMANDO JOSE VIZCAINO ORTIZ</t>
  </si>
  <si>
    <t>bgtconstruccionessas@gmail.com</t>
  </si>
  <si>
    <t>901.613.786-1</t>
  </si>
  <si>
    <t>OBSERVACIÓN</t>
  </si>
  <si>
    <t>NOTA</t>
  </si>
  <si>
    <t>Se realiza corrección aritmética</t>
  </si>
  <si>
    <t>CORRECIÓN ARITMÉTICA</t>
  </si>
  <si>
    <t>Ecoprados Ambientales SAS</t>
  </si>
  <si>
    <t>Luis Francisco Moreno Sandoval</t>
  </si>
  <si>
    <t>gerencia@ecopradosambientales.co</t>
  </si>
  <si>
    <t>901621427-4</t>
  </si>
  <si>
    <t>FUMI ESPRAYSAS</t>
  </si>
  <si>
    <t>LEIDY YOLIMA OCHOA GUIZA</t>
  </si>
  <si>
    <t>fumi_spray2004@hotmail.com</t>
  </si>
  <si>
    <t>900,654,916-2</t>
  </si>
  <si>
    <t>Oferta</t>
  </si>
  <si>
    <t>Oferta 1</t>
  </si>
  <si>
    <t>Oferta 2</t>
  </si>
  <si>
    <t>Oferta 3</t>
  </si>
  <si>
    <t>Oferta 4</t>
  </si>
  <si>
    <t>Oferta 5</t>
  </si>
  <si>
    <t>Oferta 6</t>
  </si>
  <si>
    <t>Oferta 7</t>
  </si>
  <si>
    <t>Oferta 8</t>
  </si>
  <si>
    <t>Oferta 9</t>
  </si>
  <si>
    <t>INGENIERIA Y GESTION PARA EL DESARROLLO SOSTENIBLE SAS (INGESOS SAS)</t>
  </si>
  <si>
    <t>Pablo Enrique Diaz Bernal</t>
  </si>
  <si>
    <t>ingesos@ingesos.com</t>
  </si>
  <si>
    <t>M&amp;C CONSTRUCCIONES Y SERVICIOS S.A.S</t>
  </si>
  <si>
    <t>juan carlos paez martinez</t>
  </si>
  <si>
    <t>mc.construservi@hotmail.com</t>
  </si>
  <si>
    <t xml:space="preserve">OBRAS CIVILES INTEGRALES SAS </t>
  </si>
  <si>
    <t>ALDO ESPINOSA RAPALINO</t>
  </si>
  <si>
    <t xml:space="preserve">gerencia@obrascivilesintegrales.com </t>
  </si>
  <si>
    <t>802.025.079-9</t>
  </si>
  <si>
    <t>(5) 4424570</t>
  </si>
  <si>
    <t>RH-ARQUITECTURA &amp; C. SAS</t>
  </si>
  <si>
    <t>ARQ JOSE F RHENALS A</t>
  </si>
  <si>
    <t>RHARQ.DIRECCION@GMAIL.COM</t>
  </si>
  <si>
    <t>901158622-9</t>
  </si>
  <si>
    <t>---</t>
  </si>
  <si>
    <t xml:space="preserve">Sistema Integrado de energias naturales </t>
  </si>
  <si>
    <t xml:space="preserve">Melissa Herrera </t>
  </si>
  <si>
    <t>gerencia.sien.sas@gmail.com</t>
  </si>
  <si>
    <t>900490302-5</t>
  </si>
  <si>
    <t>Posición</t>
  </si>
  <si>
    <t>Posición 1</t>
  </si>
  <si>
    <t>Posición 2</t>
  </si>
  <si>
    <t>Posición 3</t>
  </si>
  <si>
    <t>Posición 4</t>
  </si>
  <si>
    <t>Posición 5</t>
  </si>
  <si>
    <t>Posición 6</t>
  </si>
  <si>
    <t>Posición 7</t>
  </si>
  <si>
    <t>Posición 8</t>
  </si>
  <si>
    <t>Posición 9</t>
  </si>
  <si>
    <t>Posiciones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</si>
</sst>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
  </numFmts>
  <fonts count="21">
    <font>
      <sz val="11"/>
      <color theme="1"/>
      <name val="Calibri"/>
      <family val="2"/>
      <scheme val="minor"/>
    </font>
    <font>
      <sz val="11"/>
      <color theme="1"/>
      <name val="Calibri"/>
      <family val="2"/>
      <scheme val="minor"/>
    </font>
    <font>
      <sz val="10"/>
      <name val="Arial"/>
      <family val="2"/>
    </font>
    <font>
      <sz val="10"/>
      <name val="Univers"/>
      <family val="2"/>
    </font>
    <font>
      <b/>
      <sz val="11"/>
      <color rgb="FF000000"/>
      <name val="Arial Narrow"/>
      <family val="2"/>
    </font>
    <font>
      <sz val="11"/>
      <color theme="1"/>
      <name val="Arial Narrow"/>
      <family val="2"/>
    </font>
    <font>
      <b/>
      <sz val="11"/>
      <color theme="1"/>
      <name val="Arial Narrow"/>
      <family val="2"/>
    </font>
    <font>
      <sz val="9"/>
      <color theme="1"/>
      <name val="Arial Narrow"/>
      <family val="2"/>
    </font>
    <font>
      <sz val="9"/>
      <color rgb="FFFF0000"/>
      <name val="Arial Narrow"/>
      <family val="2"/>
    </font>
    <font>
      <b/>
      <sz val="9"/>
      <color theme="1"/>
      <name val="Arial Narrow"/>
      <family val="2"/>
    </font>
    <font>
      <b/>
      <sz val="9"/>
      <color rgb="FFFF0000"/>
      <name val="Arial Narrow"/>
      <family val="2"/>
    </font>
    <font>
      <sz val="10"/>
      <color rgb="FF000000"/>
      <name val="Arial"/>
      <family val="2"/>
    </font>
    <font>
      <sz val="11"/>
      <color rgb="FF000000"/>
      <name val="Arial"/>
      <family val="2"/>
    </font>
    <font>
      <b/>
      <sz val="10"/>
      <color rgb="FF000000"/>
      <name val="Arial"/>
      <family val="2"/>
    </font>
    <font>
      <b/>
      <sz val="11"/>
      <name val="Arial"/>
      <family val="2"/>
    </font>
    <font>
      <b/>
      <sz val="11"/>
      <color rgb="FFFF0000"/>
      <name val="Arial"/>
      <family val="2"/>
    </font>
    <font>
      <sz val="11"/>
      <color rgb="FF000000"/>
      <name val="Calibri"/>
      <family val="2"/>
      <scheme val="minor"/>
    </font>
    <font>
      <sz val="10"/>
      <color rgb="FF000000"/>
      <name val="Calibri"/>
      <family val="2"/>
      <scheme val="minor"/>
    </font>
    <font>
      <b/>
      <sz val="11"/>
      <color theme="1"/>
      <name val="Calibri"/>
      <family val="2"/>
      <scheme val="minor"/>
    </font>
    <font>
      <u/>
      <sz val="11"/>
      <color theme="10"/>
      <name val="Calibri"/>
      <family val="2"/>
      <scheme val="minor"/>
    </font>
    <font>
      <sz val="8"/>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0" tint="-0.14999847407452621"/>
        <bgColor indexed="64"/>
      </patternFill>
    </fill>
    <fill>
      <patternFill patternType="solid">
        <fgColor theme="2" tint="-9.9978637043366805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8">
    <xf numFmtId="0" fontId="0" fillId="0" borderId="0"/>
    <xf numFmtId="0" fontId="2" fillId="0" borderId="0"/>
    <xf numFmtId="0" fontId="3" fillId="0" borderId="0"/>
    <xf numFmtId="9" fontId="1" fillId="0" borderId="0" applyFont="0" applyFill="0" applyBorder="0" applyAlignment="0" applyProtection="0"/>
    <xf numFmtId="0" fontId="1" fillId="0" borderId="0"/>
    <xf numFmtId="0" fontId="1" fillId="0" borderId="0"/>
    <xf numFmtId="0" fontId="1" fillId="0" borderId="0"/>
    <xf numFmtId="0" fontId="19" fillId="0" borderId="0" applyNumberFormat="0" applyFill="0" applyBorder="0" applyAlignment="0" applyProtection="0"/>
  </cellStyleXfs>
  <cellXfs count="85">
    <xf numFmtId="0" fontId="0" fillId="0" borderId="0" xfId="0"/>
    <xf numFmtId="164" fontId="5" fillId="0" borderId="1" xfId="3" applyNumberFormat="1" applyFont="1" applyFill="1" applyBorder="1" applyAlignment="1" applyProtection="1">
      <alignment horizontal="right" vertical="center"/>
    </xf>
    <xf numFmtId="0" fontId="11" fillId="4" borderId="11" xfId="6" applyFont="1" applyFill="1" applyBorder="1" applyProtection="1">
      <protection locked="0"/>
    </xf>
    <xf numFmtId="0" fontId="12" fillId="4" borderId="11" xfId="6" applyFont="1" applyFill="1" applyBorder="1" applyProtection="1">
      <protection locked="0"/>
    </xf>
    <xf numFmtId="0" fontId="13" fillId="4" borderId="0" xfId="6" applyFont="1" applyFill="1" applyProtection="1">
      <protection locked="0"/>
    </xf>
    <xf numFmtId="0" fontId="12" fillId="4" borderId="0" xfId="6" applyFont="1" applyFill="1" applyProtection="1">
      <protection locked="0"/>
    </xf>
    <xf numFmtId="0" fontId="5" fillId="0" borderId="0" xfId="0" applyFont="1" applyProtection="1">
      <protection locked="0"/>
    </xf>
    <xf numFmtId="0" fontId="5" fillId="0" borderId="0" xfId="0" applyFont="1"/>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5" fillId="0" borderId="9" xfId="0" applyFont="1" applyBorder="1"/>
    <xf numFmtId="0" fontId="5" fillId="0" borderId="10" xfId="0" applyFont="1" applyBorder="1"/>
    <xf numFmtId="0" fontId="5" fillId="0" borderId="11" xfId="0" applyFont="1" applyBorder="1"/>
    <xf numFmtId="0" fontId="5" fillId="0" borderId="12" xfId="0" applyFont="1" applyBorder="1"/>
    <xf numFmtId="0" fontId="5" fillId="0" borderId="1" xfId="0" applyFont="1" applyBorder="1" applyAlignment="1">
      <alignment horizontal="justify" vertical="center" wrapText="1"/>
    </xf>
    <xf numFmtId="0" fontId="6" fillId="0" borderId="2" xfId="0" applyFont="1" applyBorder="1"/>
    <xf numFmtId="0" fontId="5" fillId="0" borderId="1" xfId="0" applyFont="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14" fillId="3"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5" fillId="0" borderId="14" xfId="0" applyFont="1" applyBorder="1" applyAlignment="1">
      <alignment horizontal="center" vertical="center" wrapText="1"/>
    </xf>
    <xf numFmtId="0" fontId="16" fillId="0" borderId="2" xfId="0" applyFont="1" applyBorder="1" applyAlignment="1">
      <alignment horizontal="center" vertical="center" wrapText="1"/>
    </xf>
    <xf numFmtId="0" fontId="5" fillId="0" borderId="1" xfId="0" applyFont="1" applyBorder="1" applyAlignment="1">
      <alignment horizontal="center" vertical="center" wrapText="1"/>
    </xf>
    <xf numFmtId="164" fontId="5" fillId="0" borderId="1" xfId="0" applyNumberFormat="1" applyFont="1" applyBorder="1" applyAlignment="1">
      <alignment horizontal="right" vertical="center" wrapText="1"/>
    </xf>
    <xf numFmtId="164" fontId="5" fillId="0" borderId="1" xfId="0" applyNumberFormat="1" applyFont="1" applyBorder="1" applyAlignment="1">
      <alignment horizontal="right" vertical="center"/>
    </xf>
    <xf numFmtId="0" fontId="5" fillId="0" borderId="1" xfId="0" applyFont="1" applyBorder="1" applyAlignment="1">
      <alignment vertical="center" wrapText="1"/>
    </xf>
    <xf numFmtId="0" fontId="17"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5" fillId="0" borderId="14" xfId="0" applyFont="1" applyBorder="1" applyAlignment="1">
      <alignment horizontal="justify" vertical="center" wrapText="1"/>
    </xf>
    <xf numFmtId="0" fontId="5" fillId="0" borderId="14" xfId="0" applyFont="1" applyBorder="1" applyAlignment="1">
      <alignment horizontal="center" vertical="center"/>
    </xf>
    <xf numFmtId="0" fontId="5" fillId="0" borderId="14" xfId="0" applyFont="1" applyBorder="1" applyAlignment="1">
      <alignment vertical="center" wrapText="1"/>
    </xf>
    <xf numFmtId="0" fontId="16" fillId="0" borderId="5" xfId="0" applyFont="1" applyBorder="1" applyAlignment="1">
      <alignment horizontal="center" vertical="center" wrapText="1"/>
    </xf>
    <xf numFmtId="164" fontId="5" fillId="0" borderId="14" xfId="0" applyNumberFormat="1" applyFont="1" applyBorder="1" applyAlignment="1">
      <alignment horizontal="right" vertical="center" wrapText="1"/>
    </xf>
    <xf numFmtId="0" fontId="5" fillId="0" borderId="0" xfId="0" applyFont="1" applyAlignment="1">
      <alignment vertical="center"/>
    </xf>
    <xf numFmtId="164" fontId="6" fillId="0" borderId="1" xfId="0" applyNumberFormat="1" applyFont="1" applyBorder="1" applyAlignment="1">
      <alignment horizontal="right" vertical="center"/>
    </xf>
    <xf numFmtId="9" fontId="5" fillId="0" borderId="0" xfId="0" applyNumberFormat="1" applyFont="1" applyAlignment="1">
      <alignment vertical="center"/>
    </xf>
    <xf numFmtId="164" fontId="5" fillId="2" borderId="1" xfId="3" applyNumberFormat="1" applyFont="1" applyFill="1" applyBorder="1" applyAlignment="1" applyProtection="1">
      <alignment horizontal="right" vertical="center"/>
      <protection locked="0"/>
    </xf>
    <xf numFmtId="0" fontId="5" fillId="0" borderId="0" xfId="0" applyFont="1" applyAlignment="1" applyProtection="1">
      <alignment vertical="center"/>
      <protection locked="0"/>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0" fillId="0" borderId="0" xfId="0"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0" fontId="5" fillId="0" borderId="12" xfId="0" applyFont="1" applyBorder="1" applyAlignment="1">
      <alignment vertical="center"/>
    </xf>
    <xf numFmtId="0" fontId="18" fillId="0" borderId="1" xfId="0" applyFont="1" applyBorder="1" applyAlignment="1">
      <alignment horizontal="center" vertical="center"/>
    </xf>
    <xf numFmtId="164" fontId="0" fillId="0" borderId="1" xfId="0" applyNumberFormat="1" applyBorder="1" applyAlignment="1">
      <alignment horizontal="center" vertical="center"/>
    </xf>
    <xf numFmtId="0" fontId="18" fillId="0" borderId="1" xfId="0" applyFont="1" applyBorder="1" applyAlignment="1">
      <alignment vertical="center"/>
    </xf>
    <xf numFmtId="0" fontId="0" fillId="0" borderId="1" xfId="0" applyBorder="1" applyAlignment="1">
      <alignment vertical="center"/>
    </xf>
    <xf numFmtId="164" fontId="6" fillId="0" borderId="0" xfId="0" applyNumberFormat="1" applyFont="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6" fillId="0" borderId="1" xfId="0" applyFont="1" applyBorder="1" applyAlignment="1">
      <alignment horizontal="center"/>
    </xf>
    <xf numFmtId="0" fontId="6" fillId="0" borderId="1" xfId="0" applyFont="1" applyBorder="1" applyAlignment="1">
      <alignment horizontal="center" wrapText="1"/>
    </xf>
    <xf numFmtId="0" fontId="6" fillId="0" borderId="1" xfId="0"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justify" vertical="center" wrapText="1"/>
    </xf>
    <xf numFmtId="0" fontId="6" fillId="6" borderId="1" xfId="0" applyFont="1" applyFill="1" applyBorder="1" applyAlignment="1">
      <alignment horizontal="center" vertical="center"/>
    </xf>
    <xf numFmtId="0" fontId="4" fillId="0" borderId="1" xfId="0" applyFont="1" applyBorder="1" applyAlignment="1">
      <alignment horizontal="left" vertical="center"/>
    </xf>
    <xf numFmtId="0" fontId="7" fillId="0" borderId="1" xfId="4" applyFont="1" applyBorder="1" applyAlignment="1">
      <alignment horizontal="left"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3" xfId="0" applyFont="1" applyBorder="1" applyAlignment="1">
      <alignment horizontal="center" vertical="center" wrapText="1"/>
    </xf>
    <xf numFmtId="0" fontId="6" fillId="5" borderId="1" xfId="0" applyFont="1" applyFill="1" applyBorder="1" applyAlignment="1">
      <alignment horizontal="center" vertical="center"/>
    </xf>
    <xf numFmtId="0" fontId="5" fillId="2" borderId="1" xfId="0" applyFont="1" applyFill="1" applyBorder="1" applyAlignment="1" applyProtection="1">
      <alignment horizontal="left"/>
      <protection locked="0"/>
    </xf>
    <xf numFmtId="0" fontId="9" fillId="3" borderId="1" xfId="0" applyFont="1" applyFill="1" applyBorder="1" applyAlignment="1">
      <alignment horizontal="center" vertical="center" wrapText="1"/>
    </xf>
    <xf numFmtId="0" fontId="6" fillId="0" borderId="1" xfId="0" applyFont="1" applyBorder="1" applyAlignment="1">
      <alignment horizontal="left"/>
    </xf>
    <xf numFmtId="0" fontId="7" fillId="0" borderId="2" xfId="0" applyFont="1" applyBorder="1" applyAlignment="1">
      <alignment horizontal="left" vertical="top" wrapText="1"/>
    </xf>
    <xf numFmtId="0" fontId="7" fillId="0" borderId="3" xfId="0" applyFont="1" applyBorder="1" applyAlignment="1">
      <alignment horizontal="left" vertical="top"/>
    </xf>
    <xf numFmtId="0" fontId="7" fillId="0" borderId="4" xfId="0" applyFont="1" applyBorder="1" applyAlignment="1">
      <alignment horizontal="left" vertical="top"/>
    </xf>
    <xf numFmtId="0" fontId="18" fillId="0" borderId="1" xfId="0" applyFont="1" applyBorder="1" applyAlignment="1">
      <alignment horizontal="center" vertical="center"/>
    </xf>
    <xf numFmtId="164" fontId="0" fillId="0" borderId="1" xfId="0" applyNumberForma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0" fillId="0" borderId="1" xfId="0" applyBorder="1" applyAlignment="1">
      <alignment horizontal="left" vertical="center"/>
    </xf>
    <xf numFmtId="0" fontId="5" fillId="0" borderId="1" xfId="0" applyFont="1" applyBorder="1" applyAlignment="1">
      <alignment horizontal="center" vertical="center" wrapText="1"/>
    </xf>
    <xf numFmtId="0" fontId="19" fillId="2" borderId="1" xfId="7" applyFill="1" applyBorder="1" applyAlignment="1" applyProtection="1">
      <alignment horizontal="left"/>
      <protection locked="0"/>
    </xf>
  </cellXfs>
  <cellStyles count="8">
    <cellStyle name="Hipervínculo" xfId="7" builtinId="8"/>
    <cellStyle name="Normal" xfId="0" builtinId="0"/>
    <cellStyle name="Normal 2 13" xfId="6"/>
    <cellStyle name="Normal 3 2" xfId="5"/>
    <cellStyle name="Normal 5" xfId="2"/>
    <cellStyle name="Normal 6" xfId="4"/>
    <cellStyle name="Normal 8" xfId="1"/>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2.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7.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512112</xdr:colOff>
      <xdr:row>1</xdr:row>
      <xdr:rowOff>42650</xdr:rowOff>
    </xdr:from>
    <xdr:to>
      <xdr:col>2</xdr:col>
      <xdr:colOff>436718</xdr:colOff>
      <xdr:row>2</xdr:row>
      <xdr:rowOff>396760</xdr:rowOff>
    </xdr:to>
    <xdr:pic>
      <xdr:nvPicPr>
        <xdr:cNvPr id="2" name="Imagen 1" descr="Imagen que contiene Icono&#10;&#10;Descripción generada automáticamente">
          <a:extLst>
            <a:ext uri="{FF2B5EF4-FFF2-40B4-BE49-F238E27FC236}">
              <a16:creationId xmlns:a16="http://schemas.microsoft.com/office/drawing/2014/main" id="{4757348A-4BF7-4CBF-9E05-4D3D24F8209A}"/>
            </a:ext>
          </a:extLst>
        </xdr:cNvPr>
        <xdr:cNvPicPr>
          <a:picLocks noChangeAspect="1"/>
        </xdr:cNvPicPr>
      </xdr:nvPicPr>
      <xdr:blipFill>
        <a:blip xmlns:r="http://schemas.openxmlformats.org/officeDocument/2006/relationships" r:embed="rId1"/>
        <a:stretch>
          <a:fillRect/>
        </a:stretch>
      </xdr:blipFill>
      <xdr:spPr>
        <a:xfrm>
          <a:off x="620969" y="137900"/>
          <a:ext cx="1530249" cy="548012"/>
        </a:xfrm>
        <a:prstGeom prst="rect">
          <a:avLst/>
        </a:prstGeom>
      </xdr:spPr>
    </xdr:pic>
    <xdr:clientData/>
  </xdr:twoCellAnchor>
  <xdr:twoCellAnchor editAs="oneCell">
    <xdr:from>
      <xdr:col>9</xdr:col>
      <xdr:colOff>118140</xdr:colOff>
      <xdr:row>1</xdr:row>
      <xdr:rowOff>97435</xdr:rowOff>
    </xdr:from>
    <xdr:to>
      <xdr:col>9</xdr:col>
      <xdr:colOff>1014212</xdr:colOff>
      <xdr:row>2</xdr:row>
      <xdr:rowOff>243826</xdr:rowOff>
    </xdr:to>
    <xdr:pic>
      <xdr:nvPicPr>
        <xdr:cNvPr id="3" name="Imagen 2" descr="Imagen que contiene Logotipo&#10;&#10;Descripción generada automáticamente">
          <a:extLst>
            <a:ext uri="{FF2B5EF4-FFF2-40B4-BE49-F238E27FC236}">
              <a16:creationId xmlns:a16="http://schemas.microsoft.com/office/drawing/2014/main" id="{0B30AA52-C335-4A7A-ACB6-7ECFD5A7C65D}"/>
            </a:ext>
          </a:extLst>
        </xdr:cNvPr>
        <xdr:cNvPicPr>
          <a:picLocks noChangeAspect="1"/>
        </xdr:cNvPicPr>
      </xdr:nvPicPr>
      <xdr:blipFill>
        <a:blip xmlns:r="http://schemas.openxmlformats.org/officeDocument/2006/relationships" r:embed="rId2"/>
        <a:stretch>
          <a:fillRect/>
        </a:stretch>
      </xdr:blipFill>
      <xdr:spPr>
        <a:xfrm>
          <a:off x="21169128" y="193423"/>
          <a:ext cx="896072" cy="2864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4550</xdr:rowOff>
    </xdr:from>
    <xdr:to>
      <xdr:col>1</xdr:col>
      <xdr:colOff>953306</xdr:colOff>
      <xdr:row>1</xdr:row>
      <xdr:rowOff>415810</xdr:rowOff>
    </xdr:to>
    <xdr:pic>
      <xdr:nvPicPr>
        <xdr:cNvPr id="2" name="Imagen 1" descr="Imagen que contiene Icono&#10;&#10;Descripción generada automáticamente">
          <a:extLst>
            <a:ext uri="{FF2B5EF4-FFF2-40B4-BE49-F238E27FC236}">
              <a16:creationId xmlns:a16="http://schemas.microsoft.com/office/drawing/2014/main" id="{146CDB75-F6A8-4C6A-8B9B-6723F8480E18}"/>
            </a:ext>
          </a:extLst>
        </xdr:cNvPr>
        <xdr:cNvPicPr>
          <a:picLocks noChangeAspect="1"/>
        </xdr:cNvPicPr>
      </xdr:nvPicPr>
      <xdr:blipFill>
        <a:blip xmlns:r="http://schemas.openxmlformats.org/officeDocument/2006/relationships" r:embed="rId1"/>
        <a:stretch>
          <a:fillRect/>
        </a:stretch>
      </xdr:blipFill>
      <xdr:spPr>
        <a:xfrm>
          <a:off x="0" y="4550"/>
          <a:ext cx="1524806" cy="620810"/>
        </a:xfrm>
        <a:prstGeom prst="rect">
          <a:avLst/>
        </a:prstGeom>
      </xdr:spPr>
    </xdr:pic>
    <xdr:clientData/>
  </xdr:twoCellAnchor>
  <xdr:twoCellAnchor editAs="oneCell">
    <xdr:from>
      <xdr:col>8</xdr:col>
      <xdr:colOff>384839</xdr:colOff>
      <xdr:row>0</xdr:row>
      <xdr:rowOff>68860</xdr:rowOff>
    </xdr:from>
    <xdr:to>
      <xdr:col>8</xdr:col>
      <xdr:colOff>1495424</xdr:colOff>
      <xdr:row>1</xdr:row>
      <xdr:rowOff>347681</xdr:rowOff>
    </xdr:to>
    <xdr:pic>
      <xdr:nvPicPr>
        <xdr:cNvPr id="3" name="Imagen 2" descr="Imagen que contiene Logotipo&#10;&#10;Descripción generada automáticamente">
          <a:extLst>
            <a:ext uri="{FF2B5EF4-FFF2-40B4-BE49-F238E27FC236}">
              <a16:creationId xmlns:a16="http://schemas.microsoft.com/office/drawing/2014/main" id="{9A0A2316-F2D2-4B09-888C-ACA790984E49}"/>
            </a:ext>
          </a:extLst>
        </xdr:cNvPr>
        <xdr:cNvPicPr>
          <a:picLocks noChangeAspect="1"/>
        </xdr:cNvPicPr>
      </xdr:nvPicPr>
      <xdr:blipFill>
        <a:blip xmlns:r="http://schemas.openxmlformats.org/officeDocument/2006/relationships" r:embed="rId2"/>
        <a:stretch>
          <a:fillRect/>
        </a:stretch>
      </xdr:blipFill>
      <xdr:spPr>
        <a:xfrm>
          <a:off x="6661814" y="68860"/>
          <a:ext cx="1110585" cy="4883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0</xdr:row>
      <xdr:rowOff>166475</xdr:rowOff>
    </xdr:from>
    <xdr:to>
      <xdr:col>0</xdr:col>
      <xdr:colOff>1362075</xdr:colOff>
      <xdr:row>2</xdr:row>
      <xdr:rowOff>44416</xdr:rowOff>
    </xdr:to>
    <xdr:pic>
      <xdr:nvPicPr>
        <xdr:cNvPr id="2" name="Imagen 1" descr="Imagen que contiene Icono&#10;&#10;Descripción generada automáticamente">
          <a:extLst>
            <a:ext uri="{FF2B5EF4-FFF2-40B4-BE49-F238E27FC236}">
              <a16:creationId xmlns:a16="http://schemas.microsoft.com/office/drawing/2014/main" id="{5ABE4F24-F324-4516-8753-228B2B4B0EC2}"/>
            </a:ext>
          </a:extLst>
        </xdr:cNvPr>
        <xdr:cNvPicPr>
          <a:picLocks noChangeAspect="1"/>
        </xdr:cNvPicPr>
      </xdr:nvPicPr>
      <xdr:blipFill>
        <a:blip xmlns:r="http://schemas.openxmlformats.org/officeDocument/2006/relationships" r:embed="rId1"/>
        <a:stretch>
          <a:fillRect/>
        </a:stretch>
      </xdr:blipFill>
      <xdr:spPr>
        <a:xfrm>
          <a:off x="47625" y="166475"/>
          <a:ext cx="1314450" cy="535166"/>
        </a:xfrm>
        <a:prstGeom prst="rect">
          <a:avLst/>
        </a:prstGeom>
      </xdr:spPr>
    </xdr:pic>
    <xdr:clientData/>
  </xdr:twoCellAnchor>
  <xdr:twoCellAnchor editAs="oneCell">
    <xdr:from>
      <xdr:col>3</xdr:col>
      <xdr:colOff>89564</xdr:colOff>
      <xdr:row>0</xdr:row>
      <xdr:rowOff>154585</xdr:rowOff>
    </xdr:from>
    <xdr:to>
      <xdr:col>3</xdr:col>
      <xdr:colOff>1200149</xdr:colOff>
      <xdr:row>1</xdr:row>
      <xdr:rowOff>433406</xdr:rowOff>
    </xdr:to>
    <xdr:pic>
      <xdr:nvPicPr>
        <xdr:cNvPr id="3" name="Imagen 2" descr="Imagen que contiene Logotipo&#10;&#10;Descripción generada automáticamente">
          <a:extLst>
            <a:ext uri="{FF2B5EF4-FFF2-40B4-BE49-F238E27FC236}">
              <a16:creationId xmlns:a16="http://schemas.microsoft.com/office/drawing/2014/main" id="{EB030E39-9135-41D6-AB33-F60C21492C36}"/>
            </a:ext>
          </a:extLst>
        </xdr:cNvPr>
        <xdr:cNvPicPr>
          <a:picLocks noChangeAspect="1"/>
        </xdr:cNvPicPr>
      </xdr:nvPicPr>
      <xdr:blipFill>
        <a:blip xmlns:r="http://schemas.openxmlformats.org/officeDocument/2006/relationships" r:embed="rId2"/>
        <a:stretch>
          <a:fillRect/>
        </a:stretch>
      </xdr:blipFill>
      <xdr:spPr>
        <a:xfrm>
          <a:off x="6871364" y="154585"/>
          <a:ext cx="1110585" cy="4883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512112</xdr:colOff>
      <xdr:row>1</xdr:row>
      <xdr:rowOff>42650</xdr:rowOff>
    </xdr:from>
    <xdr:to>
      <xdr:col>2</xdr:col>
      <xdr:colOff>436718</xdr:colOff>
      <xdr:row>2</xdr:row>
      <xdr:rowOff>396760</xdr:rowOff>
    </xdr:to>
    <xdr:pic>
      <xdr:nvPicPr>
        <xdr:cNvPr id="2" name="Imagen 1" descr="Imagen que contiene Icono&#10;&#10;Descripción generada automáticamente">
          <a:extLst>
            <a:ext uri="{FF2B5EF4-FFF2-40B4-BE49-F238E27FC236}">
              <a16:creationId xmlns:a16="http://schemas.microsoft.com/office/drawing/2014/main" id="{E2DBBB9F-4CC3-4485-95E6-B0C56AAD8DF1}"/>
            </a:ext>
          </a:extLst>
        </xdr:cNvPr>
        <xdr:cNvPicPr>
          <a:picLocks noChangeAspect="1"/>
        </xdr:cNvPicPr>
      </xdr:nvPicPr>
      <xdr:blipFill>
        <a:blip xmlns:r="http://schemas.openxmlformats.org/officeDocument/2006/relationships" r:embed="rId1"/>
        <a:stretch>
          <a:fillRect/>
        </a:stretch>
      </xdr:blipFill>
      <xdr:spPr>
        <a:xfrm>
          <a:off x="616887" y="137900"/>
          <a:ext cx="1524806" cy="563660"/>
        </a:xfrm>
        <a:prstGeom prst="rect">
          <a:avLst/>
        </a:prstGeom>
      </xdr:spPr>
    </xdr:pic>
    <xdr:clientData/>
  </xdr:twoCellAnchor>
  <xdr:twoCellAnchor editAs="oneCell">
    <xdr:from>
      <xdr:col>9</xdr:col>
      <xdr:colOff>118140</xdr:colOff>
      <xdr:row>1</xdr:row>
      <xdr:rowOff>97435</xdr:rowOff>
    </xdr:from>
    <xdr:to>
      <xdr:col>9</xdr:col>
      <xdr:colOff>1014212</xdr:colOff>
      <xdr:row>2</xdr:row>
      <xdr:rowOff>243826</xdr:rowOff>
    </xdr:to>
    <xdr:pic>
      <xdr:nvPicPr>
        <xdr:cNvPr id="3" name="Imagen 2" descr="Imagen que contiene Logotipo&#10;&#10;Descripción generada automáticamente">
          <a:extLst>
            <a:ext uri="{FF2B5EF4-FFF2-40B4-BE49-F238E27FC236}">
              <a16:creationId xmlns:a16="http://schemas.microsoft.com/office/drawing/2014/main" id="{4CF38A8C-A413-4F3C-BE8C-08846EAB3579}"/>
            </a:ext>
          </a:extLst>
        </xdr:cNvPr>
        <xdr:cNvPicPr>
          <a:picLocks noChangeAspect="1"/>
        </xdr:cNvPicPr>
      </xdr:nvPicPr>
      <xdr:blipFill>
        <a:blip xmlns:r="http://schemas.openxmlformats.org/officeDocument/2006/relationships" r:embed="rId2"/>
        <a:stretch>
          <a:fillRect/>
        </a:stretch>
      </xdr:blipFill>
      <xdr:spPr>
        <a:xfrm>
          <a:off x="13424565" y="192685"/>
          <a:ext cx="896072" cy="35594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512112</xdr:colOff>
      <xdr:row>1</xdr:row>
      <xdr:rowOff>42650</xdr:rowOff>
    </xdr:from>
    <xdr:to>
      <xdr:col>2</xdr:col>
      <xdr:colOff>436718</xdr:colOff>
      <xdr:row>2</xdr:row>
      <xdr:rowOff>396760</xdr:rowOff>
    </xdr:to>
    <xdr:pic>
      <xdr:nvPicPr>
        <xdr:cNvPr id="2" name="Imagen 1" descr="Imagen que contiene Icono&#10;&#10;Descripción generada automáticamente">
          <a:extLst>
            <a:ext uri="{FF2B5EF4-FFF2-40B4-BE49-F238E27FC236}">
              <a16:creationId xmlns:a16="http://schemas.microsoft.com/office/drawing/2014/main" id="{475A32B6-5567-4D69-A287-64F956B4BEA8}"/>
            </a:ext>
          </a:extLst>
        </xdr:cNvPr>
        <xdr:cNvPicPr>
          <a:picLocks noChangeAspect="1"/>
        </xdr:cNvPicPr>
      </xdr:nvPicPr>
      <xdr:blipFill>
        <a:blip xmlns:r="http://schemas.openxmlformats.org/officeDocument/2006/relationships" r:embed="rId1"/>
        <a:stretch>
          <a:fillRect/>
        </a:stretch>
      </xdr:blipFill>
      <xdr:spPr>
        <a:xfrm>
          <a:off x="616887" y="137900"/>
          <a:ext cx="1524806" cy="563660"/>
        </a:xfrm>
        <a:prstGeom prst="rect">
          <a:avLst/>
        </a:prstGeom>
      </xdr:spPr>
    </xdr:pic>
    <xdr:clientData/>
  </xdr:twoCellAnchor>
  <xdr:twoCellAnchor editAs="oneCell">
    <xdr:from>
      <xdr:col>9</xdr:col>
      <xdr:colOff>118140</xdr:colOff>
      <xdr:row>1</xdr:row>
      <xdr:rowOff>97435</xdr:rowOff>
    </xdr:from>
    <xdr:to>
      <xdr:col>9</xdr:col>
      <xdr:colOff>1014212</xdr:colOff>
      <xdr:row>2</xdr:row>
      <xdr:rowOff>243826</xdr:rowOff>
    </xdr:to>
    <xdr:pic>
      <xdr:nvPicPr>
        <xdr:cNvPr id="3" name="Imagen 2" descr="Imagen que contiene Logotipo&#10;&#10;Descripción generada automáticamente">
          <a:extLst>
            <a:ext uri="{FF2B5EF4-FFF2-40B4-BE49-F238E27FC236}">
              <a16:creationId xmlns:a16="http://schemas.microsoft.com/office/drawing/2014/main" id="{425B12B9-7B6F-482E-8D77-CCA8F8ABA5CC}"/>
            </a:ext>
          </a:extLst>
        </xdr:cNvPr>
        <xdr:cNvPicPr>
          <a:picLocks noChangeAspect="1"/>
        </xdr:cNvPicPr>
      </xdr:nvPicPr>
      <xdr:blipFill>
        <a:blip xmlns:r="http://schemas.openxmlformats.org/officeDocument/2006/relationships" r:embed="rId2"/>
        <a:stretch>
          <a:fillRect/>
        </a:stretch>
      </xdr:blipFill>
      <xdr:spPr>
        <a:xfrm>
          <a:off x="13424565" y="192685"/>
          <a:ext cx="896072" cy="35594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512112</xdr:colOff>
      <xdr:row>1</xdr:row>
      <xdr:rowOff>42650</xdr:rowOff>
    </xdr:from>
    <xdr:to>
      <xdr:col>2</xdr:col>
      <xdr:colOff>436718</xdr:colOff>
      <xdr:row>2</xdr:row>
      <xdr:rowOff>396760</xdr:rowOff>
    </xdr:to>
    <xdr:pic>
      <xdr:nvPicPr>
        <xdr:cNvPr id="2" name="Imagen 1" descr="Imagen que contiene Icono&#10;&#10;Descripción generada automáticamente">
          <a:extLst>
            <a:ext uri="{FF2B5EF4-FFF2-40B4-BE49-F238E27FC236}">
              <a16:creationId xmlns:a16="http://schemas.microsoft.com/office/drawing/2014/main" id="{B2C0EB1C-7DB0-42C0-A418-1C6A2686BC73}"/>
            </a:ext>
          </a:extLst>
        </xdr:cNvPr>
        <xdr:cNvPicPr>
          <a:picLocks noChangeAspect="1"/>
        </xdr:cNvPicPr>
      </xdr:nvPicPr>
      <xdr:blipFill>
        <a:blip xmlns:r="http://schemas.openxmlformats.org/officeDocument/2006/relationships" r:embed="rId1"/>
        <a:stretch>
          <a:fillRect/>
        </a:stretch>
      </xdr:blipFill>
      <xdr:spPr>
        <a:xfrm>
          <a:off x="616887" y="137900"/>
          <a:ext cx="1524806" cy="563660"/>
        </a:xfrm>
        <a:prstGeom prst="rect">
          <a:avLst/>
        </a:prstGeom>
      </xdr:spPr>
    </xdr:pic>
    <xdr:clientData/>
  </xdr:twoCellAnchor>
  <xdr:twoCellAnchor editAs="oneCell">
    <xdr:from>
      <xdr:col>9</xdr:col>
      <xdr:colOff>118140</xdr:colOff>
      <xdr:row>1</xdr:row>
      <xdr:rowOff>97435</xdr:rowOff>
    </xdr:from>
    <xdr:to>
      <xdr:col>9</xdr:col>
      <xdr:colOff>1014212</xdr:colOff>
      <xdr:row>2</xdr:row>
      <xdr:rowOff>243826</xdr:rowOff>
    </xdr:to>
    <xdr:pic>
      <xdr:nvPicPr>
        <xdr:cNvPr id="3" name="Imagen 2" descr="Imagen que contiene Logotipo&#10;&#10;Descripción generada automáticamente">
          <a:extLst>
            <a:ext uri="{FF2B5EF4-FFF2-40B4-BE49-F238E27FC236}">
              <a16:creationId xmlns:a16="http://schemas.microsoft.com/office/drawing/2014/main" id="{92DA8BD6-3F19-4EFA-9C3E-ED6023F6AC39}"/>
            </a:ext>
          </a:extLst>
        </xdr:cNvPr>
        <xdr:cNvPicPr>
          <a:picLocks noChangeAspect="1"/>
        </xdr:cNvPicPr>
      </xdr:nvPicPr>
      <xdr:blipFill>
        <a:blip xmlns:r="http://schemas.openxmlformats.org/officeDocument/2006/relationships" r:embed="rId2"/>
        <a:stretch>
          <a:fillRect/>
        </a:stretch>
      </xdr:blipFill>
      <xdr:spPr>
        <a:xfrm>
          <a:off x="13424565" y="192685"/>
          <a:ext cx="896072" cy="35594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512112</xdr:colOff>
      <xdr:row>1</xdr:row>
      <xdr:rowOff>42650</xdr:rowOff>
    </xdr:from>
    <xdr:to>
      <xdr:col>2</xdr:col>
      <xdr:colOff>436718</xdr:colOff>
      <xdr:row>2</xdr:row>
      <xdr:rowOff>396760</xdr:rowOff>
    </xdr:to>
    <xdr:pic>
      <xdr:nvPicPr>
        <xdr:cNvPr id="2" name="Imagen 1" descr="Imagen que contiene Icono&#10;&#10;Descripción generada automáticamente">
          <a:extLst>
            <a:ext uri="{FF2B5EF4-FFF2-40B4-BE49-F238E27FC236}">
              <a16:creationId xmlns:a16="http://schemas.microsoft.com/office/drawing/2014/main" id="{888BBC5E-A70E-4998-837D-AF2BB12C7EE4}"/>
            </a:ext>
          </a:extLst>
        </xdr:cNvPr>
        <xdr:cNvPicPr>
          <a:picLocks noChangeAspect="1"/>
        </xdr:cNvPicPr>
      </xdr:nvPicPr>
      <xdr:blipFill>
        <a:blip xmlns:r="http://schemas.openxmlformats.org/officeDocument/2006/relationships" r:embed="rId1"/>
        <a:stretch>
          <a:fillRect/>
        </a:stretch>
      </xdr:blipFill>
      <xdr:spPr>
        <a:xfrm>
          <a:off x="616887" y="137900"/>
          <a:ext cx="1524806" cy="563660"/>
        </a:xfrm>
        <a:prstGeom prst="rect">
          <a:avLst/>
        </a:prstGeom>
      </xdr:spPr>
    </xdr:pic>
    <xdr:clientData/>
  </xdr:twoCellAnchor>
  <xdr:twoCellAnchor editAs="oneCell">
    <xdr:from>
      <xdr:col>9</xdr:col>
      <xdr:colOff>118140</xdr:colOff>
      <xdr:row>1</xdr:row>
      <xdr:rowOff>97435</xdr:rowOff>
    </xdr:from>
    <xdr:to>
      <xdr:col>9</xdr:col>
      <xdr:colOff>1014212</xdr:colOff>
      <xdr:row>2</xdr:row>
      <xdr:rowOff>243826</xdr:rowOff>
    </xdr:to>
    <xdr:pic>
      <xdr:nvPicPr>
        <xdr:cNvPr id="3" name="Imagen 2" descr="Imagen que contiene Logotipo&#10;&#10;Descripción generada automáticamente">
          <a:extLst>
            <a:ext uri="{FF2B5EF4-FFF2-40B4-BE49-F238E27FC236}">
              <a16:creationId xmlns:a16="http://schemas.microsoft.com/office/drawing/2014/main" id="{28717D3B-1DF3-4158-B1D0-DA512B5EF60B}"/>
            </a:ext>
          </a:extLst>
        </xdr:cNvPr>
        <xdr:cNvPicPr>
          <a:picLocks noChangeAspect="1"/>
        </xdr:cNvPicPr>
      </xdr:nvPicPr>
      <xdr:blipFill>
        <a:blip xmlns:r="http://schemas.openxmlformats.org/officeDocument/2006/relationships" r:embed="rId2"/>
        <a:stretch>
          <a:fillRect/>
        </a:stretch>
      </xdr:blipFill>
      <xdr:spPr>
        <a:xfrm>
          <a:off x="13424565" y="192685"/>
          <a:ext cx="896072" cy="35594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512112</xdr:colOff>
      <xdr:row>1</xdr:row>
      <xdr:rowOff>42650</xdr:rowOff>
    </xdr:from>
    <xdr:to>
      <xdr:col>2</xdr:col>
      <xdr:colOff>436718</xdr:colOff>
      <xdr:row>2</xdr:row>
      <xdr:rowOff>396760</xdr:rowOff>
    </xdr:to>
    <xdr:pic>
      <xdr:nvPicPr>
        <xdr:cNvPr id="2" name="Imagen 1" descr="Imagen que contiene Icono&#10;&#10;Descripción generada automáticamente">
          <a:extLst>
            <a:ext uri="{FF2B5EF4-FFF2-40B4-BE49-F238E27FC236}">
              <a16:creationId xmlns:a16="http://schemas.microsoft.com/office/drawing/2014/main" id="{0F01F243-F019-40E5-90E3-D4EC45087D66}"/>
            </a:ext>
          </a:extLst>
        </xdr:cNvPr>
        <xdr:cNvPicPr>
          <a:picLocks noChangeAspect="1"/>
        </xdr:cNvPicPr>
      </xdr:nvPicPr>
      <xdr:blipFill>
        <a:blip xmlns:r="http://schemas.openxmlformats.org/officeDocument/2006/relationships" r:embed="rId1"/>
        <a:stretch>
          <a:fillRect/>
        </a:stretch>
      </xdr:blipFill>
      <xdr:spPr>
        <a:xfrm>
          <a:off x="616887" y="137900"/>
          <a:ext cx="1524806" cy="563660"/>
        </a:xfrm>
        <a:prstGeom prst="rect">
          <a:avLst/>
        </a:prstGeom>
      </xdr:spPr>
    </xdr:pic>
    <xdr:clientData/>
  </xdr:twoCellAnchor>
  <xdr:twoCellAnchor editAs="oneCell">
    <xdr:from>
      <xdr:col>9</xdr:col>
      <xdr:colOff>118140</xdr:colOff>
      <xdr:row>1</xdr:row>
      <xdr:rowOff>97435</xdr:rowOff>
    </xdr:from>
    <xdr:to>
      <xdr:col>9</xdr:col>
      <xdr:colOff>1014212</xdr:colOff>
      <xdr:row>2</xdr:row>
      <xdr:rowOff>243826</xdr:rowOff>
    </xdr:to>
    <xdr:pic>
      <xdr:nvPicPr>
        <xdr:cNvPr id="3" name="Imagen 2" descr="Imagen que contiene Logotipo&#10;&#10;Descripción generada automáticamente">
          <a:extLst>
            <a:ext uri="{FF2B5EF4-FFF2-40B4-BE49-F238E27FC236}">
              <a16:creationId xmlns:a16="http://schemas.microsoft.com/office/drawing/2014/main" id="{3166F4BE-1208-4BD9-B90D-743494AB1988}"/>
            </a:ext>
          </a:extLst>
        </xdr:cNvPr>
        <xdr:cNvPicPr>
          <a:picLocks noChangeAspect="1"/>
        </xdr:cNvPicPr>
      </xdr:nvPicPr>
      <xdr:blipFill>
        <a:blip xmlns:r="http://schemas.openxmlformats.org/officeDocument/2006/relationships" r:embed="rId2"/>
        <a:stretch>
          <a:fillRect/>
        </a:stretch>
      </xdr:blipFill>
      <xdr:spPr>
        <a:xfrm>
          <a:off x="13424565" y="192685"/>
          <a:ext cx="896072" cy="35594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512112</xdr:colOff>
      <xdr:row>1</xdr:row>
      <xdr:rowOff>42650</xdr:rowOff>
    </xdr:from>
    <xdr:to>
      <xdr:col>2</xdr:col>
      <xdr:colOff>436718</xdr:colOff>
      <xdr:row>2</xdr:row>
      <xdr:rowOff>396760</xdr:rowOff>
    </xdr:to>
    <xdr:pic>
      <xdr:nvPicPr>
        <xdr:cNvPr id="2" name="Imagen 1" descr="Imagen que contiene Icono&#10;&#10;Descripción generada automáticamente">
          <a:extLst>
            <a:ext uri="{FF2B5EF4-FFF2-40B4-BE49-F238E27FC236}">
              <a16:creationId xmlns:a16="http://schemas.microsoft.com/office/drawing/2014/main" id="{4F2621DC-B520-4270-87C2-3A0304FA3D70}"/>
            </a:ext>
          </a:extLst>
        </xdr:cNvPr>
        <xdr:cNvPicPr>
          <a:picLocks noChangeAspect="1"/>
        </xdr:cNvPicPr>
      </xdr:nvPicPr>
      <xdr:blipFill>
        <a:blip xmlns:r="http://schemas.openxmlformats.org/officeDocument/2006/relationships" r:embed="rId1"/>
        <a:stretch>
          <a:fillRect/>
        </a:stretch>
      </xdr:blipFill>
      <xdr:spPr>
        <a:xfrm>
          <a:off x="616887" y="137900"/>
          <a:ext cx="1524806" cy="563660"/>
        </a:xfrm>
        <a:prstGeom prst="rect">
          <a:avLst/>
        </a:prstGeom>
      </xdr:spPr>
    </xdr:pic>
    <xdr:clientData/>
  </xdr:twoCellAnchor>
  <xdr:twoCellAnchor editAs="oneCell">
    <xdr:from>
      <xdr:col>9</xdr:col>
      <xdr:colOff>118140</xdr:colOff>
      <xdr:row>1</xdr:row>
      <xdr:rowOff>97435</xdr:rowOff>
    </xdr:from>
    <xdr:to>
      <xdr:col>9</xdr:col>
      <xdr:colOff>1014212</xdr:colOff>
      <xdr:row>2</xdr:row>
      <xdr:rowOff>243826</xdr:rowOff>
    </xdr:to>
    <xdr:pic>
      <xdr:nvPicPr>
        <xdr:cNvPr id="3" name="Imagen 2" descr="Imagen que contiene Logotipo&#10;&#10;Descripción generada automáticamente">
          <a:extLst>
            <a:ext uri="{FF2B5EF4-FFF2-40B4-BE49-F238E27FC236}">
              <a16:creationId xmlns:a16="http://schemas.microsoft.com/office/drawing/2014/main" id="{2325F844-0171-46BA-B437-0213697EE2F8}"/>
            </a:ext>
          </a:extLst>
        </xdr:cNvPr>
        <xdr:cNvPicPr>
          <a:picLocks noChangeAspect="1"/>
        </xdr:cNvPicPr>
      </xdr:nvPicPr>
      <xdr:blipFill>
        <a:blip xmlns:r="http://schemas.openxmlformats.org/officeDocument/2006/relationships" r:embed="rId2"/>
        <a:stretch>
          <a:fillRect/>
        </a:stretch>
      </xdr:blipFill>
      <xdr:spPr>
        <a:xfrm>
          <a:off x="13424565" y="192685"/>
          <a:ext cx="896072" cy="35594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512112</xdr:colOff>
      <xdr:row>1</xdr:row>
      <xdr:rowOff>42650</xdr:rowOff>
    </xdr:from>
    <xdr:to>
      <xdr:col>2</xdr:col>
      <xdr:colOff>436718</xdr:colOff>
      <xdr:row>2</xdr:row>
      <xdr:rowOff>396760</xdr:rowOff>
    </xdr:to>
    <xdr:pic>
      <xdr:nvPicPr>
        <xdr:cNvPr id="2" name="Imagen 1" descr="Imagen que contiene Icono&#10;&#10;Descripción generada automáticamente">
          <a:extLst>
            <a:ext uri="{FF2B5EF4-FFF2-40B4-BE49-F238E27FC236}">
              <a16:creationId xmlns:a16="http://schemas.microsoft.com/office/drawing/2014/main" id="{BFAC47EF-E076-4723-B2C0-4CB1763304CF}"/>
            </a:ext>
          </a:extLst>
        </xdr:cNvPr>
        <xdr:cNvPicPr>
          <a:picLocks noChangeAspect="1"/>
        </xdr:cNvPicPr>
      </xdr:nvPicPr>
      <xdr:blipFill>
        <a:blip xmlns:r="http://schemas.openxmlformats.org/officeDocument/2006/relationships" r:embed="rId1"/>
        <a:stretch>
          <a:fillRect/>
        </a:stretch>
      </xdr:blipFill>
      <xdr:spPr>
        <a:xfrm>
          <a:off x="616887" y="137900"/>
          <a:ext cx="1524806" cy="563660"/>
        </a:xfrm>
        <a:prstGeom prst="rect">
          <a:avLst/>
        </a:prstGeom>
      </xdr:spPr>
    </xdr:pic>
    <xdr:clientData/>
  </xdr:twoCellAnchor>
  <xdr:twoCellAnchor editAs="oneCell">
    <xdr:from>
      <xdr:col>9</xdr:col>
      <xdr:colOff>118140</xdr:colOff>
      <xdr:row>1</xdr:row>
      <xdr:rowOff>97435</xdr:rowOff>
    </xdr:from>
    <xdr:to>
      <xdr:col>9</xdr:col>
      <xdr:colOff>1014212</xdr:colOff>
      <xdr:row>2</xdr:row>
      <xdr:rowOff>243826</xdr:rowOff>
    </xdr:to>
    <xdr:pic>
      <xdr:nvPicPr>
        <xdr:cNvPr id="3" name="Imagen 2" descr="Imagen que contiene Logotipo&#10;&#10;Descripción generada automáticamente">
          <a:extLst>
            <a:ext uri="{FF2B5EF4-FFF2-40B4-BE49-F238E27FC236}">
              <a16:creationId xmlns:a16="http://schemas.microsoft.com/office/drawing/2014/main" id="{2E9AE472-0239-46CF-BB5B-1CA09329D239}"/>
            </a:ext>
          </a:extLst>
        </xdr:cNvPr>
        <xdr:cNvPicPr>
          <a:picLocks noChangeAspect="1"/>
        </xdr:cNvPicPr>
      </xdr:nvPicPr>
      <xdr:blipFill>
        <a:blip xmlns:r="http://schemas.openxmlformats.org/officeDocument/2006/relationships" r:embed="rId2"/>
        <a:stretch>
          <a:fillRect/>
        </a:stretch>
      </xdr:blipFill>
      <xdr:spPr>
        <a:xfrm>
          <a:off x="13424565" y="192685"/>
          <a:ext cx="896072" cy="35594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512112</xdr:colOff>
      <xdr:row>1</xdr:row>
      <xdr:rowOff>42650</xdr:rowOff>
    </xdr:from>
    <xdr:to>
      <xdr:col>2</xdr:col>
      <xdr:colOff>436718</xdr:colOff>
      <xdr:row>2</xdr:row>
      <xdr:rowOff>396760</xdr:rowOff>
    </xdr:to>
    <xdr:pic>
      <xdr:nvPicPr>
        <xdr:cNvPr id="2" name="Imagen 1" descr="Imagen que contiene Icono&#10;&#10;Descripción generada automáticamente">
          <a:extLst>
            <a:ext uri="{FF2B5EF4-FFF2-40B4-BE49-F238E27FC236}">
              <a16:creationId xmlns:a16="http://schemas.microsoft.com/office/drawing/2014/main" id="{F23E8371-CCD4-4AF5-A388-0013ECD955FF}"/>
            </a:ext>
          </a:extLst>
        </xdr:cNvPr>
        <xdr:cNvPicPr>
          <a:picLocks noChangeAspect="1"/>
        </xdr:cNvPicPr>
      </xdr:nvPicPr>
      <xdr:blipFill>
        <a:blip xmlns:r="http://schemas.openxmlformats.org/officeDocument/2006/relationships" r:embed="rId1"/>
        <a:stretch>
          <a:fillRect/>
        </a:stretch>
      </xdr:blipFill>
      <xdr:spPr>
        <a:xfrm>
          <a:off x="616887" y="137900"/>
          <a:ext cx="1524806" cy="563660"/>
        </a:xfrm>
        <a:prstGeom prst="rect">
          <a:avLst/>
        </a:prstGeom>
      </xdr:spPr>
    </xdr:pic>
    <xdr:clientData/>
  </xdr:twoCellAnchor>
  <xdr:twoCellAnchor editAs="oneCell">
    <xdr:from>
      <xdr:col>9</xdr:col>
      <xdr:colOff>118140</xdr:colOff>
      <xdr:row>1</xdr:row>
      <xdr:rowOff>97435</xdr:rowOff>
    </xdr:from>
    <xdr:to>
      <xdr:col>9</xdr:col>
      <xdr:colOff>1014212</xdr:colOff>
      <xdr:row>2</xdr:row>
      <xdr:rowOff>243826</xdr:rowOff>
    </xdr:to>
    <xdr:pic>
      <xdr:nvPicPr>
        <xdr:cNvPr id="3" name="Imagen 2" descr="Imagen que contiene Logotipo&#10;&#10;Descripción generada automáticamente">
          <a:extLst>
            <a:ext uri="{FF2B5EF4-FFF2-40B4-BE49-F238E27FC236}">
              <a16:creationId xmlns:a16="http://schemas.microsoft.com/office/drawing/2014/main" id="{67E6D793-D8FE-4511-BDDF-E93C3A9F3CCC}"/>
            </a:ext>
          </a:extLst>
        </xdr:cNvPr>
        <xdr:cNvPicPr>
          <a:picLocks noChangeAspect="1"/>
        </xdr:cNvPicPr>
      </xdr:nvPicPr>
      <xdr:blipFill>
        <a:blip xmlns:r="http://schemas.openxmlformats.org/officeDocument/2006/relationships" r:embed="rId2"/>
        <a:stretch>
          <a:fillRect/>
        </a:stretch>
      </xdr:blipFill>
      <xdr:spPr>
        <a:xfrm>
          <a:off x="13424565" y="192685"/>
          <a:ext cx="896072" cy="35594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512112</xdr:colOff>
      <xdr:row>1</xdr:row>
      <xdr:rowOff>42650</xdr:rowOff>
    </xdr:from>
    <xdr:to>
      <xdr:col>2</xdr:col>
      <xdr:colOff>436718</xdr:colOff>
      <xdr:row>2</xdr:row>
      <xdr:rowOff>396760</xdr:rowOff>
    </xdr:to>
    <xdr:pic>
      <xdr:nvPicPr>
        <xdr:cNvPr id="2" name="Imagen 1" descr="Imagen que contiene Icono&#10;&#10;Descripción generada automáticamente">
          <a:extLst>
            <a:ext uri="{FF2B5EF4-FFF2-40B4-BE49-F238E27FC236}">
              <a16:creationId xmlns:a16="http://schemas.microsoft.com/office/drawing/2014/main" id="{5548F4A5-7107-44CD-BB92-79B2CA367CA7}"/>
            </a:ext>
          </a:extLst>
        </xdr:cNvPr>
        <xdr:cNvPicPr>
          <a:picLocks noChangeAspect="1"/>
        </xdr:cNvPicPr>
      </xdr:nvPicPr>
      <xdr:blipFill>
        <a:blip xmlns:r="http://schemas.openxmlformats.org/officeDocument/2006/relationships" r:embed="rId1"/>
        <a:stretch>
          <a:fillRect/>
        </a:stretch>
      </xdr:blipFill>
      <xdr:spPr>
        <a:xfrm>
          <a:off x="616887" y="137900"/>
          <a:ext cx="1524806" cy="563660"/>
        </a:xfrm>
        <a:prstGeom prst="rect">
          <a:avLst/>
        </a:prstGeom>
      </xdr:spPr>
    </xdr:pic>
    <xdr:clientData/>
  </xdr:twoCellAnchor>
  <xdr:twoCellAnchor editAs="oneCell">
    <xdr:from>
      <xdr:col>9</xdr:col>
      <xdr:colOff>118140</xdr:colOff>
      <xdr:row>1</xdr:row>
      <xdr:rowOff>97435</xdr:rowOff>
    </xdr:from>
    <xdr:to>
      <xdr:col>9</xdr:col>
      <xdr:colOff>1014212</xdr:colOff>
      <xdr:row>2</xdr:row>
      <xdr:rowOff>243826</xdr:rowOff>
    </xdr:to>
    <xdr:pic>
      <xdr:nvPicPr>
        <xdr:cNvPr id="3" name="Imagen 2" descr="Imagen que contiene Logotipo&#10;&#10;Descripción generada automáticamente">
          <a:extLst>
            <a:ext uri="{FF2B5EF4-FFF2-40B4-BE49-F238E27FC236}">
              <a16:creationId xmlns:a16="http://schemas.microsoft.com/office/drawing/2014/main" id="{10016636-2870-4470-A4CC-4B56D3211979}"/>
            </a:ext>
          </a:extLst>
        </xdr:cNvPr>
        <xdr:cNvPicPr>
          <a:picLocks noChangeAspect="1"/>
        </xdr:cNvPicPr>
      </xdr:nvPicPr>
      <xdr:blipFill>
        <a:blip xmlns:r="http://schemas.openxmlformats.org/officeDocument/2006/relationships" r:embed="rId2"/>
        <a:stretch>
          <a:fillRect/>
        </a:stretch>
      </xdr:blipFill>
      <xdr:spPr>
        <a:xfrm>
          <a:off x="13424565" y="192685"/>
          <a:ext cx="896072" cy="35594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icbfgob-my.sharepoint.com/172.16.9.31/ArchivosICBF/Users/Engree.Duica/AppData/Local/Microsoft/Windows/Temporary%20Internet%20Files/Content.Outlook/E4EMGSL4/DEVUELTOS/EQUIPOS%20DE%20METROLOGIA/SDI/EQUIPOS%20METROLOGIA%20-%20SDI%20020713.xlsx?D09153DE" TargetMode="External"/><Relationship Id="rId1" Type="http://schemas.openxmlformats.org/officeDocument/2006/relationships/externalLinkPath" Target="file:///\\D09153DE\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FIGURACIÓN"/>
      <sheetName val="CALENDARIO"/>
      <sheetName val="DATOS ENTRADA"/>
      <sheetName val="COSTES NO SSPP"/>
      <sheetName val="HW&amp;SW"/>
      <sheetName val="DATOS MAESTROS"/>
      <sheetName val="TASAS"/>
      <sheetName val="Cash Flow (COP)"/>
      <sheetName val="DASHBOARD"/>
      <sheetName val="PARÁMETROS"/>
      <sheetName val="Control de Cambios"/>
      <sheetName val="VALIDACION"/>
      <sheetName val="HOJA DE CONTROL"/>
      <sheetName val="ANALISIS OFFSHORE"/>
      <sheetName val="-OTROS PRECIO-"/>
      <sheetName val="PRICING"/>
      <sheetName val="COT ESCENARIO 1"/>
      <sheetName val="RESUMEN"/>
      <sheetName val="DETALLE INGRESOS"/>
      <sheetName val="DETALLE COSTES"/>
      <sheetName val="COSTES SSPP"/>
      <sheetName val="Costes SIEM - Firewalls"/>
      <sheetName val="TRANSICIÓN"/>
      <sheetName val="SERVICIOS - AT"/>
      <sheetName val="SERVICIOS - GU MICRO"/>
      <sheetName val="SERVICIOS - GU CAU"/>
      <sheetName val="SERVICIOS - GT"/>
      <sheetName val="SERVICIOS - FLEX-iT"/>
      <sheetName val="PIRÁMIDES"/>
      <sheetName val="LINEA BASE"/>
      <sheetName val="NOTAS"/>
      <sheetName val="hoja índice"/>
      <sheetName val="mex95ib"/>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2">
        <row r="1">
          <cell r="E1">
            <v>3300</v>
          </cell>
        </row>
        <row r="2">
          <cell r="E2">
            <v>3450</v>
          </cell>
        </row>
      </sheetData>
      <sheetData sheetId="3">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4">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5">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6">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7">
        <row r="1">
          <cell r="E1">
            <v>3300</v>
          </cell>
        </row>
        <row r="10">
          <cell r="D10">
            <v>30</v>
          </cell>
        </row>
        <row r="68">
          <cell r="O68">
            <v>0.35000000000000014</v>
          </cell>
        </row>
      </sheetData>
      <sheetData sheetId="8">
        <row r="8">
          <cell r="C8">
            <v>18</v>
          </cell>
        </row>
        <row r="20">
          <cell r="D20">
            <v>0.1</v>
          </cell>
        </row>
      </sheetData>
      <sheetData sheetId="9">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10">
        <row r="8">
          <cell r="C8">
            <v>18</v>
          </cell>
        </row>
      </sheetData>
      <sheetData sheetId="11">
        <row r="1">
          <cell r="E1">
            <v>3300</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sheetData>
      <sheetData sheetId="16">
        <row r="7">
          <cell r="D7" t="str">
            <v>DD - Director III (16 - DIII) - 197,99</v>
          </cell>
        </row>
      </sheetData>
      <sheetData sheetId="17">
        <row r="20">
          <cell r="D20">
            <v>0.1</v>
          </cell>
        </row>
      </sheetData>
      <sheetData sheetId="18">
        <row r="1">
          <cell r="E1">
            <v>3300</v>
          </cell>
        </row>
      </sheetData>
      <sheetData sheetId="19">
        <row r="24">
          <cell r="B24" t="str">
            <v>INVERSIONES</v>
          </cell>
        </row>
      </sheetData>
      <sheetData sheetId="20">
        <row r="314">
          <cell r="C314" t="str">
            <v>Centro de cómputo</v>
          </cell>
        </row>
      </sheetData>
      <sheetData sheetId="21">
        <row r="70">
          <cell r="C70">
            <v>0.05</v>
          </cell>
        </row>
      </sheetData>
      <sheetData sheetId="22">
        <row r="8">
          <cell r="C8">
            <v>18</v>
          </cell>
        </row>
      </sheetData>
      <sheetData sheetId="23">
        <row r="7">
          <cell r="D7" t="str">
            <v>DD - Director III (16 - DIII) - 197,99</v>
          </cell>
        </row>
      </sheetData>
      <sheetData sheetId="24">
        <row r="13">
          <cell r="B13" t="str">
            <v>ESPAÑA</v>
          </cell>
        </row>
      </sheetData>
      <sheetData sheetId="25"/>
      <sheetData sheetId="26">
        <row r="8">
          <cell r="C8">
            <v>18</v>
          </cell>
        </row>
      </sheetData>
      <sheetData sheetId="27">
        <row r="7">
          <cell r="D7" t="str">
            <v>DD - Director III (16 - DIII) - 197,99</v>
          </cell>
        </row>
      </sheetData>
      <sheetData sheetId="28">
        <row r="13">
          <cell r="B13" t="str">
            <v>ESPAÑA</v>
          </cell>
        </row>
      </sheetData>
      <sheetData sheetId="29">
        <row r="6">
          <cell r="B6" t="str">
            <v>2013ENERO</v>
          </cell>
        </row>
      </sheetData>
      <sheetData sheetId="30">
        <row r="6">
          <cell r="B6" t="str">
            <v>2013ENERO</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_EMPRESA"/>
      <sheetName val="COTIZACIÓN"/>
      <sheetName val="INFO_EXPERIENCIA"/>
      <sheetName val="POLIZAS"/>
      <sheetName val="OCULTAR"/>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Listas"/>
      <sheetName val="Ciudades y Departamen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letor"/>
      <sheetName val="Premissas"/>
      <sheetName val="Vol_&amp;_Calc_Aux"/>
      <sheetName val="Lista_Vendáveis"/>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Tablas"/>
      <sheetName val="Resumen Preparaciones"/>
      <sheetName val="Precios Alimentos"/>
      <sheetName val="Analisis microbiologico"/>
    </sheetNames>
    <sheetDataSet>
      <sheetData sheetId="0" refreshError="1">
        <row r="13">
          <cell r="C13">
            <v>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2.bin"/><Relationship Id="rId1" Type="http://schemas.openxmlformats.org/officeDocument/2006/relationships/hyperlink" Target="mailto:gerencia@ecopradosambientales.co"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3.bin"/><Relationship Id="rId1" Type="http://schemas.openxmlformats.org/officeDocument/2006/relationships/hyperlink" Target="mailto:comercial.agac@gmail.com"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4.bin"/><Relationship Id="rId1" Type="http://schemas.openxmlformats.org/officeDocument/2006/relationships/hyperlink" Target="mailto:gerencia@ecopradosambientales.co"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bin"/><Relationship Id="rId1" Type="http://schemas.openxmlformats.org/officeDocument/2006/relationships/hyperlink" Target="mailto:gerencia@ecopradosambientales.co"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6.bin"/><Relationship Id="rId1" Type="http://schemas.openxmlformats.org/officeDocument/2006/relationships/hyperlink" Target="mailto:ingesos@ingesos.com"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7.bin"/><Relationship Id="rId1" Type="http://schemas.openxmlformats.org/officeDocument/2006/relationships/hyperlink" Target="mailto:mc.construservi@hotmail.com"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8.bin"/><Relationship Id="rId1" Type="http://schemas.openxmlformats.org/officeDocument/2006/relationships/hyperlink" Target="mailto:mc.construservi@hot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9.bin"/><Relationship Id="rId1" Type="http://schemas.openxmlformats.org/officeDocument/2006/relationships/hyperlink" Target="mailto:mc.construservi@hotmail.com"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0.bin"/><Relationship Id="rId1" Type="http://schemas.openxmlformats.org/officeDocument/2006/relationships/hyperlink" Target="mailto:mc.construservi@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U44"/>
  <sheetViews>
    <sheetView showGridLines="0" zoomScale="80" zoomScaleNormal="80" zoomScaleSheetLayoutView="80" workbookViewId="0">
      <selection activeCell="D3" sqref="D3:I3"/>
    </sheetView>
  </sheetViews>
  <sheetFormatPr baseColWidth="10" defaultColWidth="0" defaultRowHeight="16.5" zeroHeight="1"/>
  <cols>
    <col min="1" max="1" width="1.5703125" style="7" customWidth="1"/>
    <col min="2" max="2" width="24" style="7" customWidth="1"/>
    <col min="3" max="3" width="15.42578125" style="7" customWidth="1"/>
    <col min="4" max="4" width="70.140625" style="7" customWidth="1"/>
    <col min="5" max="5" width="16" style="7" bestFit="1" customWidth="1"/>
    <col min="6" max="6" width="12" style="7" bestFit="1" customWidth="1"/>
    <col min="7" max="7" width="18.28515625" style="7" customWidth="1"/>
    <col min="8" max="8" width="22.42578125" style="7" customWidth="1"/>
    <col min="9" max="9" width="19.7109375" style="7" customWidth="1"/>
    <col min="10" max="10" width="19.28515625" style="7" customWidth="1"/>
    <col min="11" max="11" width="6.42578125" style="7" customWidth="1"/>
    <col min="12" max="21" width="0" style="7" hidden="1" customWidth="1"/>
    <col min="22" max="16384" width="11.42578125" style="7" hidden="1"/>
  </cols>
  <sheetData>
    <row r="1" spans="2:10" ht="7.5" customHeight="1"/>
    <row r="2" spans="2:10">
      <c r="B2" s="8"/>
      <c r="C2" s="9"/>
      <c r="D2" s="60" t="s">
        <v>0</v>
      </c>
      <c r="E2" s="60"/>
      <c r="F2" s="60"/>
      <c r="G2" s="60"/>
      <c r="H2" s="60"/>
      <c r="I2" s="60"/>
      <c r="J2" s="10"/>
    </row>
    <row r="3" spans="2:10" ht="39" customHeight="1">
      <c r="B3" s="11"/>
      <c r="D3" s="61" t="s">
        <v>50</v>
      </c>
      <c r="E3" s="60"/>
      <c r="F3" s="60"/>
      <c r="G3" s="60"/>
      <c r="H3" s="60"/>
      <c r="I3" s="60"/>
      <c r="J3" s="12"/>
    </row>
    <row r="4" spans="2:10">
      <c r="B4" s="13"/>
      <c r="C4" s="14"/>
      <c r="D4" s="60" t="s">
        <v>10</v>
      </c>
      <c r="E4" s="60"/>
      <c r="F4" s="60"/>
      <c r="G4" s="60"/>
      <c r="H4" s="60"/>
      <c r="I4" s="60"/>
      <c r="J4" s="15"/>
    </row>
    <row r="5" spans="2:10" ht="6.75" customHeight="1"/>
    <row r="6" spans="2:10" ht="6.75" customHeight="1"/>
    <row r="7" spans="2:10" ht="57" customHeight="1">
      <c r="B7" s="62" t="s">
        <v>8</v>
      </c>
      <c r="C7" s="63"/>
      <c r="D7" s="64" t="s">
        <v>47</v>
      </c>
      <c r="E7" s="64"/>
      <c r="F7" s="64"/>
      <c r="G7" s="64"/>
      <c r="H7" s="64"/>
      <c r="I7" s="64"/>
      <c r="J7" s="64"/>
    </row>
    <row r="8" spans="2:10" ht="15" customHeight="1">
      <c r="B8" s="74" t="s">
        <v>1</v>
      </c>
      <c r="C8" s="74"/>
      <c r="D8" s="72"/>
      <c r="E8" s="72"/>
      <c r="F8" s="72"/>
      <c r="G8" s="72"/>
      <c r="H8" s="17" t="s">
        <v>4</v>
      </c>
      <c r="I8" s="72"/>
      <c r="J8" s="72"/>
    </row>
    <row r="9" spans="2:10" ht="15" customHeight="1">
      <c r="B9" s="74" t="s">
        <v>2</v>
      </c>
      <c r="C9" s="74"/>
      <c r="D9" s="72"/>
      <c r="E9" s="72"/>
      <c r="F9" s="72"/>
      <c r="G9" s="72"/>
      <c r="H9" s="17" t="s">
        <v>5</v>
      </c>
      <c r="I9" s="72"/>
      <c r="J9" s="72"/>
    </row>
    <row r="10" spans="2:10" ht="15" customHeight="1">
      <c r="B10" s="74" t="s">
        <v>3</v>
      </c>
      <c r="C10" s="74"/>
      <c r="D10" s="72"/>
      <c r="E10" s="72"/>
      <c r="F10" s="72"/>
      <c r="G10" s="72"/>
      <c r="H10" s="17" t="s">
        <v>6</v>
      </c>
      <c r="I10" s="72"/>
      <c r="J10" s="72"/>
    </row>
    <row r="11" spans="2:10" ht="6.75" customHeight="1"/>
    <row r="12" spans="2:10" ht="15.75" customHeight="1">
      <c r="B12" s="66" t="s">
        <v>11</v>
      </c>
      <c r="C12" s="66"/>
      <c r="D12" s="66"/>
      <c r="E12" s="66"/>
      <c r="F12" s="66"/>
      <c r="G12" s="66"/>
      <c r="H12" s="66"/>
      <c r="I12" s="66"/>
      <c r="J12" s="66"/>
    </row>
    <row r="13" spans="2:10" ht="6.75" customHeight="1"/>
    <row r="14" spans="2:10" ht="118.5" customHeight="1">
      <c r="B14" s="67" t="s">
        <v>42</v>
      </c>
      <c r="C14" s="67"/>
      <c r="D14" s="67"/>
      <c r="E14" s="67"/>
      <c r="F14" s="67"/>
      <c r="G14" s="67"/>
      <c r="H14" s="67"/>
      <c r="I14" s="67"/>
      <c r="J14" s="67"/>
    </row>
    <row r="15" spans="2:10" ht="6.75" customHeight="1"/>
    <row r="16" spans="2:10" ht="57.75" customHeight="1">
      <c r="B16" s="75" t="s">
        <v>44</v>
      </c>
      <c r="C16" s="76"/>
      <c r="D16" s="76"/>
      <c r="E16" s="76"/>
      <c r="F16" s="76"/>
      <c r="G16" s="76"/>
      <c r="H16" s="76"/>
      <c r="I16" s="76"/>
      <c r="J16" s="77"/>
    </row>
    <row r="17" spans="2:13" ht="12" customHeight="1"/>
    <row r="18" spans="2:13" ht="41.25" customHeight="1">
      <c r="B18" s="73" t="s">
        <v>9</v>
      </c>
      <c r="C18" s="73"/>
      <c r="D18" s="18" t="s">
        <v>14</v>
      </c>
      <c r="E18" s="19"/>
    </row>
    <row r="19" spans="2:13" ht="11.25" customHeight="1"/>
    <row r="20" spans="2:13" ht="9" customHeight="1"/>
    <row r="21" spans="2:13" ht="22.5" customHeight="1">
      <c r="G21" s="65" t="s">
        <v>48</v>
      </c>
      <c r="H21" s="65"/>
      <c r="I21" s="71" t="s">
        <v>49</v>
      </c>
      <c r="J21" s="71"/>
    </row>
    <row r="22" spans="2:13" s="20" customFormat="1" ht="57" customHeight="1">
      <c r="B22" s="21" t="s">
        <v>45</v>
      </c>
      <c r="C22" s="21" t="s">
        <v>15</v>
      </c>
      <c r="D22" s="21" t="s">
        <v>16</v>
      </c>
      <c r="E22" s="21" t="s">
        <v>17</v>
      </c>
      <c r="F22" s="21" t="s">
        <v>38</v>
      </c>
      <c r="G22" s="22" t="s">
        <v>43</v>
      </c>
      <c r="H22" s="22" t="s">
        <v>7</v>
      </c>
      <c r="I22" s="23" t="s">
        <v>39</v>
      </c>
      <c r="J22" s="23" t="s">
        <v>7</v>
      </c>
    </row>
    <row r="23" spans="2:13" s="20" customFormat="1" ht="121.5" customHeight="1">
      <c r="B23" s="68" t="s">
        <v>18</v>
      </c>
      <c r="C23" s="18" t="s">
        <v>19</v>
      </c>
      <c r="D23" s="16" t="s">
        <v>20</v>
      </c>
      <c r="E23" s="25" t="s">
        <v>21</v>
      </c>
      <c r="F23" s="26">
        <v>3</v>
      </c>
      <c r="G23" s="27">
        <v>935027</v>
      </c>
      <c r="H23" s="1">
        <f t="shared" ref="H23:H30" si="0">F23*G23</f>
        <v>2805081</v>
      </c>
      <c r="I23" s="40"/>
      <c r="J23" s="28">
        <f t="shared" ref="J23:J30" si="1">ROUND(I23*F23,0)</f>
        <v>0</v>
      </c>
    </row>
    <row r="24" spans="2:13" s="20" customFormat="1" ht="47.25" customHeight="1">
      <c r="B24" s="69"/>
      <c r="C24" s="18" t="s">
        <v>22</v>
      </c>
      <c r="D24" s="29" t="s">
        <v>23</v>
      </c>
      <c r="E24" s="25" t="s">
        <v>24</v>
      </c>
      <c r="F24" s="26">
        <v>1</v>
      </c>
      <c r="G24" s="27">
        <v>503100</v>
      </c>
      <c r="H24" s="1">
        <f t="shared" si="0"/>
        <v>503100</v>
      </c>
      <c r="I24" s="40"/>
      <c r="J24" s="28">
        <f t="shared" si="1"/>
        <v>0</v>
      </c>
    </row>
    <row r="25" spans="2:13" s="20" customFormat="1" ht="42" customHeight="1">
      <c r="B25" s="69"/>
      <c r="C25" s="18" t="s">
        <v>25</v>
      </c>
      <c r="D25" s="29" t="s">
        <v>26</v>
      </c>
      <c r="E25" s="25" t="s">
        <v>27</v>
      </c>
      <c r="F25" s="26">
        <v>90</v>
      </c>
      <c r="G25" s="27">
        <v>20335</v>
      </c>
      <c r="H25" s="1">
        <f t="shared" si="0"/>
        <v>1830150</v>
      </c>
      <c r="I25" s="40"/>
      <c r="J25" s="28">
        <f t="shared" si="1"/>
        <v>0</v>
      </c>
    </row>
    <row r="26" spans="2:13" s="20" customFormat="1" ht="36" customHeight="1">
      <c r="B26" s="70"/>
      <c r="C26" s="18" t="s">
        <v>28</v>
      </c>
      <c r="D26" s="29" t="s">
        <v>29</v>
      </c>
      <c r="E26" s="25" t="s">
        <v>24</v>
      </c>
      <c r="F26" s="26">
        <v>50</v>
      </c>
      <c r="G26" s="27">
        <v>15998</v>
      </c>
      <c r="H26" s="1">
        <f t="shared" si="0"/>
        <v>799900</v>
      </c>
      <c r="I26" s="40"/>
      <c r="J26" s="28">
        <f t="shared" si="1"/>
        <v>0</v>
      </c>
    </row>
    <row r="27" spans="2:13" s="20" customFormat="1" ht="85.5" customHeight="1">
      <c r="B27" s="68" t="s">
        <v>46</v>
      </c>
      <c r="C27" s="18" t="s">
        <v>30</v>
      </c>
      <c r="D27" s="29" t="s">
        <v>40</v>
      </c>
      <c r="E27" s="25" t="s">
        <v>24</v>
      </c>
      <c r="F27" s="26">
        <v>50</v>
      </c>
      <c r="G27" s="27">
        <v>43266</v>
      </c>
      <c r="H27" s="1">
        <f t="shared" si="0"/>
        <v>2163300</v>
      </c>
      <c r="I27" s="40"/>
      <c r="J27" s="28">
        <f t="shared" si="1"/>
        <v>0</v>
      </c>
    </row>
    <row r="28" spans="2:13" s="20" customFormat="1" ht="36.75" customHeight="1">
      <c r="B28" s="69"/>
      <c r="C28" s="18" t="s">
        <v>31</v>
      </c>
      <c r="D28" s="30" t="s">
        <v>41</v>
      </c>
      <c r="E28" s="25" t="s">
        <v>32</v>
      </c>
      <c r="F28" s="31">
        <v>150</v>
      </c>
      <c r="G28" s="27">
        <v>23137</v>
      </c>
      <c r="H28" s="1">
        <f t="shared" si="0"/>
        <v>3470550</v>
      </c>
      <c r="I28" s="40"/>
      <c r="J28" s="28">
        <f t="shared" si="1"/>
        <v>0</v>
      </c>
    </row>
    <row r="29" spans="2:13" s="20" customFormat="1" ht="133.5" customHeight="1">
      <c r="B29" s="69"/>
      <c r="C29" s="18" t="s">
        <v>33</v>
      </c>
      <c r="D29" s="32" t="s">
        <v>34</v>
      </c>
      <c r="E29" s="25" t="s">
        <v>35</v>
      </c>
      <c r="F29" s="24">
        <v>6</v>
      </c>
      <c r="G29" s="27">
        <v>1191783</v>
      </c>
      <c r="H29" s="1">
        <f t="shared" si="0"/>
        <v>7150698</v>
      </c>
      <c r="I29" s="40"/>
      <c r="J29" s="28">
        <f t="shared" si="1"/>
        <v>0</v>
      </c>
    </row>
    <row r="30" spans="2:13" s="20" customFormat="1" ht="57.75" customHeight="1">
      <c r="B30" s="69"/>
      <c r="C30" s="33" t="s">
        <v>36</v>
      </c>
      <c r="D30" s="34" t="s">
        <v>37</v>
      </c>
      <c r="E30" s="35" t="s">
        <v>24</v>
      </c>
      <c r="F30" s="24">
        <v>50</v>
      </c>
      <c r="G30" s="36">
        <v>35367</v>
      </c>
      <c r="H30" s="1">
        <f t="shared" si="0"/>
        <v>1768350</v>
      </c>
      <c r="I30" s="40"/>
      <c r="J30" s="28">
        <f t="shared" si="1"/>
        <v>0</v>
      </c>
    </row>
    <row r="31" spans="2:13" s="37" customFormat="1" ht="27.75" customHeight="1">
      <c r="B31" s="65" t="s">
        <v>7</v>
      </c>
      <c r="C31" s="65"/>
      <c r="D31" s="65"/>
      <c r="E31" s="65"/>
      <c r="F31" s="65"/>
      <c r="G31" s="65"/>
      <c r="H31" s="38">
        <f>SUM(H23:H30)</f>
        <v>20491129</v>
      </c>
      <c r="I31" s="38"/>
      <c r="J31" s="38">
        <f>SUM(J23:J30)</f>
        <v>0</v>
      </c>
      <c r="M31" s="39"/>
    </row>
    <row r="32" spans="2:13" s="41" customFormat="1"/>
    <row r="33" spans="2:5" s="41" customFormat="1" ht="6.75" customHeight="1"/>
    <row r="34" spans="2:5" s="41" customFormat="1" ht="6.75" customHeight="1"/>
    <row r="35" spans="2:5" s="41" customFormat="1" ht="6.75" customHeight="1"/>
    <row r="36" spans="2:5" s="41" customFormat="1" ht="6.75" customHeight="1"/>
    <row r="37" spans="2:5" s="41" customFormat="1" ht="6.75" customHeight="1"/>
    <row r="38" spans="2:5" s="41" customFormat="1" ht="6.75" customHeight="1"/>
    <row r="39" spans="2:5" s="41" customFormat="1" ht="6.75" customHeight="1"/>
    <row r="40" spans="2:5" s="41" customFormat="1" ht="6.75" customHeight="1"/>
    <row r="41" spans="2:5" s="41" customFormat="1" ht="6.75" customHeight="1"/>
    <row r="42" spans="2:5" s="6" customFormat="1">
      <c r="B42" s="2"/>
      <c r="C42" s="2"/>
      <c r="D42" s="2"/>
      <c r="E42" s="3"/>
    </row>
    <row r="43" spans="2:5" s="6" customFormat="1">
      <c r="B43" s="4" t="s">
        <v>12</v>
      </c>
      <c r="C43" s="4"/>
      <c r="D43" s="4"/>
      <c r="E43" s="5"/>
    </row>
    <row r="44" spans="2:5" s="6" customFormat="1">
      <c r="B44" s="4" t="s">
        <v>13</v>
      </c>
      <c r="C44" s="4"/>
      <c r="D44" s="4"/>
      <c r="E44" s="5"/>
    </row>
  </sheetData>
  <mergeCells count="23">
    <mergeCell ref="D10:G10"/>
    <mergeCell ref="B18:C18"/>
    <mergeCell ref="B8:C8"/>
    <mergeCell ref="B16:J16"/>
    <mergeCell ref="B9:C9"/>
    <mergeCell ref="B10:C10"/>
    <mergeCell ref="I8:J8"/>
    <mergeCell ref="I9:J9"/>
    <mergeCell ref="I10:J10"/>
    <mergeCell ref="D8:G8"/>
    <mergeCell ref="D9:G9"/>
    <mergeCell ref="B31:G31"/>
    <mergeCell ref="B12:J12"/>
    <mergeCell ref="B14:J14"/>
    <mergeCell ref="B23:B26"/>
    <mergeCell ref="B27:B30"/>
    <mergeCell ref="G21:H21"/>
    <mergeCell ref="I21:J21"/>
    <mergeCell ref="D2:I2"/>
    <mergeCell ref="D3:I3"/>
    <mergeCell ref="D4:I4"/>
    <mergeCell ref="B7:C7"/>
    <mergeCell ref="D7:J7"/>
  </mergeCells>
  <pageMargins left="0.7" right="0.7" top="0.75" bottom="0.75" header="0.3" footer="0.3"/>
  <pageSetup scale="59" orientation="portrait" r:id="rId1"/>
  <headerFooter>
    <oddHeader>&amp;L&amp;"Calibri"&amp;15&amp;K000000 Información Pública Clasificada&amp;1#_x000D_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I16"/>
  <sheetViews>
    <sheetView showGridLines="0" workbookViewId="0">
      <selection activeCell="D19" sqref="D19"/>
    </sheetView>
  </sheetViews>
  <sheetFormatPr baseColWidth="10" defaultRowHeight="15"/>
  <cols>
    <col min="1" max="1" width="8.5703125" style="47" customWidth="1"/>
    <col min="2" max="2" width="14.42578125" style="47" customWidth="1"/>
    <col min="3" max="5" width="12.140625" style="47" customWidth="1"/>
    <col min="6" max="7" width="11.42578125" style="47"/>
    <col min="8" max="8" width="14.140625" style="47" customWidth="1"/>
    <col min="9" max="9" width="28.5703125" style="47" customWidth="1"/>
    <col min="10" max="16384" width="11.42578125" style="47"/>
  </cols>
  <sheetData>
    <row r="1" spans="1:9" ht="16.5">
      <c r="A1" s="44"/>
      <c r="B1" s="45"/>
      <c r="C1" s="80" t="s">
        <v>0</v>
      </c>
      <c r="D1" s="80"/>
      <c r="E1" s="80"/>
      <c r="F1" s="80"/>
      <c r="G1" s="80"/>
      <c r="H1" s="80"/>
      <c r="I1" s="46"/>
    </row>
    <row r="2" spans="1:9" ht="35.25" customHeight="1">
      <c r="A2" s="48"/>
      <c r="B2" s="37"/>
      <c r="C2" s="81" t="s">
        <v>50</v>
      </c>
      <c r="D2" s="80"/>
      <c r="E2" s="80"/>
      <c r="F2" s="80"/>
      <c r="G2" s="80"/>
      <c r="H2" s="80"/>
      <c r="I2" s="49"/>
    </row>
    <row r="3" spans="1:9" ht="16.5">
      <c r="A3" s="50"/>
      <c r="B3" s="51"/>
      <c r="C3" s="80" t="s">
        <v>56</v>
      </c>
      <c r="D3" s="80"/>
      <c r="E3" s="80"/>
      <c r="F3" s="80"/>
      <c r="G3" s="80"/>
      <c r="H3" s="80"/>
      <c r="I3" s="52"/>
    </row>
    <row r="4" spans="1:9" ht="16.5">
      <c r="A4" s="37"/>
      <c r="B4" s="37"/>
      <c r="C4" s="37"/>
      <c r="D4" s="37"/>
      <c r="E4" s="37"/>
      <c r="F4" s="37"/>
      <c r="G4" s="37"/>
      <c r="H4" s="37"/>
      <c r="I4" s="37"/>
    </row>
    <row r="5" spans="1:9" ht="30.75" customHeight="1">
      <c r="A5" s="62" t="s">
        <v>8</v>
      </c>
      <c r="B5" s="63"/>
      <c r="C5" s="64" t="s">
        <v>47</v>
      </c>
      <c r="D5" s="64"/>
      <c r="E5" s="64"/>
      <c r="F5" s="64"/>
      <c r="G5" s="64"/>
      <c r="H5" s="64"/>
      <c r="I5" s="64"/>
    </row>
    <row r="7" spans="1:9">
      <c r="A7" s="53" t="s">
        <v>75</v>
      </c>
      <c r="B7" s="78" t="s">
        <v>57</v>
      </c>
      <c r="C7" s="78"/>
      <c r="D7" s="78"/>
      <c r="E7" s="78"/>
      <c r="F7" s="78" t="s">
        <v>58</v>
      </c>
      <c r="G7" s="78"/>
      <c r="H7" s="55" t="s">
        <v>63</v>
      </c>
      <c r="I7" s="53" t="s">
        <v>64</v>
      </c>
    </row>
    <row r="8" spans="1:9">
      <c r="A8" s="59" t="s">
        <v>76</v>
      </c>
      <c r="B8" s="82" t="str">
        <f>+'Oferta 1 AGAC'!D8</f>
        <v>AGAC CONSTRUCCIÓN &amp; SERVICIOS DE INGENIERÍA S.A.S</v>
      </c>
      <c r="C8" s="82"/>
      <c r="D8" s="82"/>
      <c r="E8" s="82"/>
      <c r="F8" s="79">
        <f>+'Oferta 1 AGAC'!XFA31</f>
        <v>16387100</v>
      </c>
      <c r="G8" s="79"/>
      <c r="H8" s="53" t="str">
        <f>+'Oferta 1 AGAC'!XFB31</f>
        <v>CUMPLE</v>
      </c>
      <c r="I8" s="55"/>
    </row>
    <row r="9" spans="1:9">
      <c r="A9" s="59" t="s">
        <v>77</v>
      </c>
      <c r="B9" s="82" t="str">
        <f>+'Oferta 2 BGT'!D8</f>
        <v>BGT CONSTRUCCIONES SAS</v>
      </c>
      <c r="C9" s="82"/>
      <c r="D9" s="82"/>
      <c r="E9" s="82"/>
      <c r="F9" s="79">
        <f>+'Oferta 2 BGT'!XFA31</f>
        <v>20081268</v>
      </c>
      <c r="G9" s="79"/>
      <c r="H9" s="53" t="str">
        <f>+'Oferta 2 BGT'!XFB31</f>
        <v>CUMPLE</v>
      </c>
      <c r="I9" s="56" t="s">
        <v>65</v>
      </c>
    </row>
    <row r="10" spans="1:9">
      <c r="A10" s="59" t="s">
        <v>78</v>
      </c>
      <c r="B10" s="82" t="str">
        <f>+'Oferta 3 Ecoprados'!D8</f>
        <v>Ecoprados Ambientales SAS</v>
      </c>
      <c r="C10" s="82"/>
      <c r="D10" s="82"/>
      <c r="E10" s="82"/>
      <c r="F10" s="79">
        <f>+'Oferta 3 Ecoprados'!XFA31</f>
        <v>18835000</v>
      </c>
      <c r="G10" s="79"/>
      <c r="H10" s="53" t="str">
        <f>+'Oferta 3 Ecoprados'!XFB31</f>
        <v>CUMPLE</v>
      </c>
      <c r="I10" s="55"/>
    </row>
    <row r="11" spans="1:9">
      <c r="A11" s="59" t="s">
        <v>79</v>
      </c>
      <c r="B11" s="82" t="str">
        <f>+'Oferta 4 Fumi Espray'!D8</f>
        <v>FUMI ESPRAYSAS</v>
      </c>
      <c r="C11" s="82"/>
      <c r="D11" s="82"/>
      <c r="E11" s="82"/>
      <c r="F11" s="79">
        <f>+'Oferta 4 Fumi Espray'!XFA31</f>
        <v>16578434</v>
      </c>
      <c r="G11" s="79"/>
      <c r="H11" s="53" t="str">
        <f>+'Oferta 4 Fumi Espray'!XFB31</f>
        <v>CUMPLE</v>
      </c>
      <c r="I11" s="55"/>
    </row>
    <row r="12" spans="1:9">
      <c r="A12" s="59" t="s">
        <v>80</v>
      </c>
      <c r="B12" s="82" t="str">
        <f>+'Oferta 5 Ingresos'!D8</f>
        <v>INGENIERIA Y GESTION PARA EL DESARROLLO SOSTENIBLE SAS (INGESOS SAS)</v>
      </c>
      <c r="C12" s="82"/>
      <c r="D12" s="82"/>
      <c r="E12" s="82"/>
      <c r="F12" s="79">
        <f>+'Oferta 5 Ingresos'!XFA31</f>
        <v>16910000</v>
      </c>
      <c r="G12" s="79"/>
      <c r="H12" s="53" t="str">
        <f>+'Oferta 5 Ingresos'!XFB31</f>
        <v>CUMPLE</v>
      </c>
      <c r="I12" s="55"/>
    </row>
    <row r="13" spans="1:9">
      <c r="A13" s="59" t="s">
        <v>81</v>
      </c>
      <c r="B13" s="82" t="str">
        <f>+'Oferta 6 M&amp;C'!D8</f>
        <v>M&amp;C CONSTRUCCIONES Y SERVICIOS S.A.S</v>
      </c>
      <c r="C13" s="82"/>
      <c r="D13" s="82"/>
      <c r="E13" s="82"/>
      <c r="F13" s="79">
        <f>+'Oferta 6 M&amp;C'!XFA31</f>
        <v>15882100</v>
      </c>
      <c r="G13" s="79"/>
      <c r="H13" s="53" t="str">
        <f>+'Oferta 6 M&amp;C'!XFB31</f>
        <v>CUMPLE</v>
      </c>
      <c r="I13" s="55"/>
    </row>
    <row r="14" spans="1:9">
      <c r="A14" s="59" t="s">
        <v>82</v>
      </c>
      <c r="B14" s="82" t="str">
        <f>+'Oferta 7 Obras Civiles'!D8</f>
        <v xml:space="preserve">OBRAS CIVILES INTEGRALES SAS </v>
      </c>
      <c r="C14" s="82"/>
      <c r="D14" s="82"/>
      <c r="E14" s="82"/>
      <c r="F14" s="79">
        <f>+'Oferta 7 Obras Civiles'!XFA31</f>
        <v>19261871</v>
      </c>
      <c r="G14" s="79"/>
      <c r="H14" s="53" t="str">
        <f>+'Oferta 7 Obras Civiles'!XFB31</f>
        <v>CUMPLE</v>
      </c>
      <c r="I14" s="55"/>
    </row>
    <row r="15" spans="1:9">
      <c r="A15" s="59" t="s">
        <v>83</v>
      </c>
      <c r="B15" s="82" t="str">
        <f>+'Oferta 8 RH'!D8</f>
        <v>RH-ARQUITECTURA &amp; C. SAS</v>
      </c>
      <c r="C15" s="82"/>
      <c r="D15" s="82"/>
      <c r="E15" s="82"/>
      <c r="F15" s="79">
        <f>+'Oferta 8 RH'!XFA31</f>
        <v>13050000</v>
      </c>
      <c r="G15" s="79"/>
      <c r="H15" s="53" t="str">
        <f>+'Oferta 8 RH'!XFB31</f>
        <v>CUMPLE</v>
      </c>
      <c r="I15" s="55"/>
    </row>
    <row r="16" spans="1:9">
      <c r="A16" s="59" t="s">
        <v>84</v>
      </c>
      <c r="B16" s="82" t="str">
        <f>+'Oferta 9 SIENSAS'!D8</f>
        <v xml:space="preserve">Sistema Integrado de energias naturales </v>
      </c>
      <c r="C16" s="82"/>
      <c r="D16" s="82"/>
      <c r="E16" s="82"/>
      <c r="F16" s="79">
        <f>+'Oferta 9 SIENSAS'!XFA31</f>
        <v>17491000</v>
      </c>
      <c r="G16" s="79"/>
      <c r="H16" s="53" t="str">
        <f>+'Oferta 9 SIENSAS'!XFB31</f>
        <v>CUMPLE</v>
      </c>
      <c r="I16" s="55"/>
    </row>
  </sheetData>
  <sheetProtection algorithmName="SHA-512" hashValue="XGWkzuf5XwnjGfgMFPgMW43uM93IZ/t6c3GlFcXUz12r3HlG+EGQ/BLdtH3QlL5c+jx3dX03GqGq3AE0nEj11A==" saltValue="bq2LkOcwtKqkMI7wNcuVcA==" spinCount="100000" sheet="1" objects="1" scenarios="1"/>
  <mergeCells count="25">
    <mergeCell ref="F12:G12"/>
    <mergeCell ref="F13:G13"/>
    <mergeCell ref="F10:G10"/>
    <mergeCell ref="C1:H1"/>
    <mergeCell ref="C2:H2"/>
    <mergeCell ref="C3:H3"/>
    <mergeCell ref="B16:E16"/>
    <mergeCell ref="F16:G16"/>
    <mergeCell ref="B7:E7"/>
    <mergeCell ref="B8:E8"/>
    <mergeCell ref="B9:E9"/>
    <mergeCell ref="B10:E10"/>
    <mergeCell ref="B11:E11"/>
    <mergeCell ref="B12:E12"/>
    <mergeCell ref="B13:E13"/>
    <mergeCell ref="F14:G14"/>
    <mergeCell ref="F15:G15"/>
    <mergeCell ref="B14:E14"/>
    <mergeCell ref="B15:E15"/>
    <mergeCell ref="A5:B5"/>
    <mergeCell ref="C5:I5"/>
    <mergeCell ref="F7:G7"/>
    <mergeCell ref="F11:G11"/>
    <mergeCell ref="F8:G8"/>
    <mergeCell ref="F9:G9"/>
  </mergeCells>
  <phoneticPr fontId="20"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D16"/>
  <sheetViews>
    <sheetView showGridLines="0" workbookViewId="0">
      <selection activeCell="C10" sqref="C10"/>
    </sheetView>
  </sheetViews>
  <sheetFormatPr baseColWidth="10" defaultRowHeight="15"/>
  <cols>
    <col min="1" max="1" width="20.5703125" style="47" customWidth="1"/>
    <col min="2" max="2" width="13.28515625" style="47" customWidth="1"/>
    <col min="3" max="3" width="67.85546875" style="47" customWidth="1"/>
    <col min="4" max="4" width="18.42578125" style="47" customWidth="1"/>
    <col min="5" max="16384" width="11.42578125" style="47"/>
  </cols>
  <sheetData>
    <row r="1" spans="1:4" ht="16.5">
      <c r="A1" s="44"/>
      <c r="B1" s="80" t="s">
        <v>0</v>
      </c>
      <c r="C1" s="80"/>
      <c r="D1" s="46"/>
    </row>
    <row r="2" spans="1:4" ht="35.25" customHeight="1">
      <c r="A2" s="48"/>
      <c r="B2" s="81" t="s">
        <v>50</v>
      </c>
      <c r="C2" s="81"/>
      <c r="D2" s="49"/>
    </row>
    <row r="3" spans="1:4" ht="16.5">
      <c r="A3" s="50"/>
      <c r="B3" s="80" t="s">
        <v>115</v>
      </c>
      <c r="C3" s="80"/>
      <c r="D3" s="52"/>
    </row>
    <row r="4" spans="1:4" ht="16.5">
      <c r="A4" s="37"/>
      <c r="B4" s="37"/>
      <c r="C4" s="37"/>
      <c r="D4" s="37"/>
    </row>
    <row r="5" spans="1:4" ht="35.25" customHeight="1">
      <c r="A5" s="42" t="s">
        <v>8</v>
      </c>
      <c r="B5" s="83" t="s">
        <v>47</v>
      </c>
      <c r="C5" s="83"/>
      <c r="D5" s="83"/>
    </row>
    <row r="7" spans="1:4" s="58" customFormat="1">
      <c r="A7" s="53" t="s">
        <v>105</v>
      </c>
      <c r="B7" s="53" t="s">
        <v>75</v>
      </c>
      <c r="C7" s="53" t="s">
        <v>57</v>
      </c>
      <c r="D7" s="53" t="s">
        <v>58</v>
      </c>
    </row>
    <row r="8" spans="1:4">
      <c r="A8" s="59" t="s">
        <v>106</v>
      </c>
      <c r="B8" s="59" t="s">
        <v>83</v>
      </c>
      <c r="C8" s="56" t="str">
        <f>+'Oferta 8 RH'!D8</f>
        <v>RH-ARQUITECTURA &amp; C. SAS</v>
      </c>
      <c r="D8" s="54">
        <f>+'Oferta 8 RH'!XFA31</f>
        <v>13050000</v>
      </c>
    </row>
    <row r="9" spans="1:4">
      <c r="A9" s="59" t="s">
        <v>107</v>
      </c>
      <c r="B9" s="59" t="s">
        <v>81</v>
      </c>
      <c r="C9" s="56" t="str">
        <f>+'Oferta 6 M&amp;C'!D8</f>
        <v>M&amp;C CONSTRUCCIONES Y SERVICIOS S.A.S</v>
      </c>
      <c r="D9" s="54">
        <f>+'Oferta 6 M&amp;C'!XFA31</f>
        <v>15882100</v>
      </c>
    </row>
    <row r="10" spans="1:4">
      <c r="A10" s="59" t="s">
        <v>108</v>
      </c>
      <c r="B10" s="59" t="s">
        <v>76</v>
      </c>
      <c r="C10" s="56" t="str">
        <f>+'Oferta 1 AGAC'!D8</f>
        <v>AGAC CONSTRUCCIÓN &amp; SERVICIOS DE INGENIERÍA S.A.S</v>
      </c>
      <c r="D10" s="54">
        <f>+'Oferta 1 AGAC'!XFA31</f>
        <v>16387100</v>
      </c>
    </row>
    <row r="11" spans="1:4">
      <c r="A11" s="59" t="s">
        <v>109</v>
      </c>
      <c r="B11" s="59" t="s">
        <v>79</v>
      </c>
      <c r="C11" s="56" t="str">
        <f>+'Oferta 4 Fumi Espray'!D8</f>
        <v>FUMI ESPRAYSAS</v>
      </c>
      <c r="D11" s="54">
        <f>+'Oferta 4 Fumi Espray'!XFA31</f>
        <v>16578434</v>
      </c>
    </row>
    <row r="12" spans="1:4">
      <c r="A12" s="59" t="s">
        <v>110</v>
      </c>
      <c r="B12" s="59" t="s">
        <v>80</v>
      </c>
      <c r="C12" s="56" t="str">
        <f>+'Oferta 5 Ingresos'!D8</f>
        <v>INGENIERIA Y GESTION PARA EL DESARROLLO SOSTENIBLE SAS (INGESOS SAS)</v>
      </c>
      <c r="D12" s="54">
        <f>+'Oferta 5 Ingresos'!XFA31</f>
        <v>16910000</v>
      </c>
    </row>
    <row r="13" spans="1:4">
      <c r="A13" s="59" t="s">
        <v>111</v>
      </c>
      <c r="B13" s="59" t="s">
        <v>84</v>
      </c>
      <c r="C13" s="56" t="str">
        <f>+'Oferta 9 SIENSAS'!D8</f>
        <v xml:space="preserve">Sistema Integrado de energias naturales </v>
      </c>
      <c r="D13" s="54">
        <f>+'Oferta 9 SIENSAS'!XFA31</f>
        <v>17491000</v>
      </c>
    </row>
    <row r="14" spans="1:4">
      <c r="A14" s="59" t="s">
        <v>112</v>
      </c>
      <c r="B14" s="59" t="s">
        <v>78</v>
      </c>
      <c r="C14" s="56" t="str">
        <f>+'Oferta 3 Ecoprados'!D8</f>
        <v>Ecoprados Ambientales SAS</v>
      </c>
      <c r="D14" s="54">
        <f>+'Oferta 3 Ecoprados'!XFA31</f>
        <v>18835000</v>
      </c>
    </row>
    <row r="15" spans="1:4">
      <c r="A15" s="59" t="s">
        <v>113</v>
      </c>
      <c r="B15" s="59" t="s">
        <v>82</v>
      </c>
      <c r="C15" s="56" t="str">
        <f>+'Oferta 7 Obras Civiles'!D8</f>
        <v xml:space="preserve">OBRAS CIVILES INTEGRALES SAS </v>
      </c>
      <c r="D15" s="54">
        <f>+'Oferta 7 Obras Civiles'!XFA31</f>
        <v>19261871</v>
      </c>
    </row>
    <row r="16" spans="1:4">
      <c r="A16" s="59" t="s">
        <v>114</v>
      </c>
      <c r="B16" s="59" t="s">
        <v>77</v>
      </c>
      <c r="C16" s="56" t="str">
        <f>+'Oferta 2 BGT'!D8</f>
        <v>BGT CONSTRUCCIONES SAS</v>
      </c>
      <c r="D16" s="54">
        <f>+'Oferta 2 BGT'!XFA31</f>
        <v>20081268</v>
      </c>
    </row>
  </sheetData>
  <sheetProtection algorithmName="SHA-512" hashValue="b0txFIFk/K7RK8mhJ6vr9IL4nD1b5tCtvkAcwmwWvf2ysUjhNNwUf1DzpcHewFO7Rp6x6C26ndRRciNNMR8aLA==" saltValue="os3yoIXbZe5nISJ+cx167w==" spinCount="100000" sheet="1" objects="1" scenarios="1"/>
  <autoFilter ref="A7:H7">
    <sortState ref="A8:H16">
      <sortCondition ref="D7"/>
    </sortState>
  </autoFilter>
  <mergeCells count="4">
    <mergeCell ref="B5:D5"/>
    <mergeCell ref="B1:C1"/>
    <mergeCell ref="B2:C2"/>
    <mergeCell ref="B3:C3"/>
  </mergeCells>
  <phoneticPr fontId="20"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XFB44"/>
  <sheetViews>
    <sheetView showGridLines="0" topLeftCell="D8" zoomScale="80" zoomScaleNormal="80" zoomScaleSheetLayoutView="80" workbookViewId="0">
      <selection activeCell="E18" sqref="E18"/>
    </sheetView>
  </sheetViews>
  <sheetFormatPr baseColWidth="10" defaultColWidth="0" defaultRowHeight="16.5" customHeight="1" zeroHeight="1"/>
  <cols>
    <col min="1" max="1" width="1.5703125" style="7" customWidth="1"/>
    <col min="2" max="2" width="24" style="7" customWidth="1"/>
    <col min="3" max="3" width="15.42578125" style="7" customWidth="1"/>
    <col min="4" max="4" width="70.140625" style="7" customWidth="1"/>
    <col min="5" max="5" width="16" style="7" bestFit="1" customWidth="1"/>
    <col min="6" max="6" width="12" style="7" bestFit="1" customWidth="1"/>
    <col min="7" max="7" width="18.28515625" style="7" customWidth="1"/>
    <col min="8" max="8" width="22.42578125" style="7" customWidth="1"/>
    <col min="9" max="9" width="19.7109375" style="7" customWidth="1"/>
    <col min="10" max="10" width="19.28515625" style="7" customWidth="1"/>
    <col min="11" max="20" width="0" style="7" hidden="1" customWidth="1"/>
    <col min="21" max="16379" width="11.42578125" style="7" hidden="1"/>
    <col min="16380" max="16380" width="15.7109375" style="7" customWidth="1"/>
    <col min="16381" max="16381" width="15" style="7" customWidth="1"/>
    <col min="16382" max="16382" width="19.28515625" style="7" customWidth="1"/>
    <col min="16383" max="16384" width="13.5703125" style="7" hidden="1"/>
  </cols>
  <sheetData>
    <row r="1" spans="2:10" ht="7.5" customHeight="1"/>
    <row r="2" spans="2:10">
      <c r="B2" s="8"/>
      <c r="C2" s="9"/>
      <c r="D2" s="60" t="s">
        <v>0</v>
      </c>
      <c r="E2" s="60"/>
      <c r="F2" s="60"/>
      <c r="G2" s="60"/>
      <c r="H2" s="60"/>
      <c r="I2" s="60"/>
      <c r="J2" s="10"/>
    </row>
    <row r="3" spans="2:10" ht="39" customHeight="1">
      <c r="B3" s="11"/>
      <c r="D3" s="61" t="s">
        <v>50</v>
      </c>
      <c r="E3" s="60"/>
      <c r="F3" s="60"/>
      <c r="G3" s="60"/>
      <c r="H3" s="60"/>
      <c r="I3" s="60"/>
      <c r="J3" s="12"/>
    </row>
    <row r="4" spans="2:10">
      <c r="B4" s="13"/>
      <c r="C4" s="14"/>
      <c r="D4" s="60" t="s">
        <v>10</v>
      </c>
      <c r="E4" s="60"/>
      <c r="F4" s="60"/>
      <c r="G4" s="60"/>
      <c r="H4" s="60"/>
      <c r="I4" s="60"/>
      <c r="J4" s="15"/>
    </row>
    <row r="5" spans="2:10" ht="6.75" customHeight="1"/>
    <row r="6" spans="2:10" ht="6.75" customHeight="1"/>
    <row r="7" spans="2:10" ht="57" customHeight="1">
      <c r="B7" s="62" t="s">
        <v>8</v>
      </c>
      <c r="C7" s="63"/>
      <c r="D7" s="64" t="s">
        <v>47</v>
      </c>
      <c r="E7" s="64"/>
      <c r="F7" s="64"/>
      <c r="G7" s="64"/>
      <c r="H7" s="64"/>
      <c r="I7" s="64"/>
      <c r="J7" s="64"/>
    </row>
    <row r="8" spans="2:10" ht="15" customHeight="1">
      <c r="B8" s="74" t="s">
        <v>1</v>
      </c>
      <c r="C8" s="74"/>
      <c r="D8" s="72" t="s">
        <v>51</v>
      </c>
      <c r="E8" s="72"/>
      <c r="F8" s="72"/>
      <c r="G8" s="72"/>
      <c r="H8" s="17" t="s">
        <v>4</v>
      </c>
      <c r="I8" s="72" t="s">
        <v>54</v>
      </c>
      <c r="J8" s="72"/>
    </row>
    <row r="9" spans="2:10" ht="15" customHeight="1">
      <c r="B9" s="74" t="s">
        <v>2</v>
      </c>
      <c r="C9" s="74"/>
      <c r="D9" s="72" t="s">
        <v>52</v>
      </c>
      <c r="E9" s="72"/>
      <c r="F9" s="72"/>
      <c r="G9" s="72"/>
      <c r="H9" s="17" t="s">
        <v>5</v>
      </c>
      <c r="I9" s="72">
        <v>3124176668</v>
      </c>
      <c r="J9" s="72"/>
    </row>
    <row r="10" spans="2:10" ht="15" customHeight="1">
      <c r="B10" s="74" t="s">
        <v>3</v>
      </c>
      <c r="C10" s="74"/>
      <c r="D10" s="84" t="s">
        <v>53</v>
      </c>
      <c r="E10" s="72"/>
      <c r="F10" s="72"/>
      <c r="G10" s="72"/>
      <c r="H10" s="17" t="s">
        <v>6</v>
      </c>
      <c r="I10" s="72">
        <v>6017160710</v>
      </c>
      <c r="J10" s="72"/>
    </row>
    <row r="11" spans="2:10" ht="6.75" customHeight="1"/>
    <row r="12" spans="2:10" ht="15.75" customHeight="1">
      <c r="B12" s="66" t="s">
        <v>11</v>
      </c>
      <c r="C12" s="66"/>
      <c r="D12" s="66"/>
      <c r="E12" s="66"/>
      <c r="F12" s="66"/>
      <c r="G12" s="66"/>
      <c r="H12" s="66"/>
      <c r="I12" s="66"/>
      <c r="J12" s="66"/>
    </row>
    <row r="13" spans="2:10" ht="6.75" customHeight="1"/>
    <row r="14" spans="2:10" ht="118.5" customHeight="1">
      <c r="B14" s="67" t="s">
        <v>42</v>
      </c>
      <c r="C14" s="67"/>
      <c r="D14" s="67"/>
      <c r="E14" s="67"/>
      <c r="F14" s="67"/>
      <c r="G14" s="67"/>
      <c r="H14" s="67"/>
      <c r="I14" s="67"/>
      <c r="J14" s="67"/>
    </row>
    <row r="15" spans="2:10" ht="6.75" customHeight="1"/>
    <row r="16" spans="2:10" ht="57.75" customHeight="1">
      <c r="B16" s="75" t="s">
        <v>44</v>
      </c>
      <c r="C16" s="76"/>
      <c r="D16" s="76"/>
      <c r="E16" s="76"/>
      <c r="F16" s="76"/>
      <c r="G16" s="76"/>
      <c r="H16" s="76"/>
      <c r="I16" s="76"/>
      <c r="J16" s="77"/>
    </row>
    <row r="17" spans="2:12 16380:16382" ht="12" customHeight="1"/>
    <row r="18" spans="2:12 16380:16382" ht="41.25" customHeight="1">
      <c r="B18" s="73" t="s">
        <v>9</v>
      </c>
      <c r="C18" s="73"/>
      <c r="D18" s="18" t="s">
        <v>14</v>
      </c>
      <c r="E18" s="19"/>
    </row>
    <row r="19" spans="2:12 16380:16382" ht="11.25" customHeight="1"/>
    <row r="20" spans="2:12 16380:16382" ht="9" customHeight="1"/>
    <row r="21" spans="2:12 16380:16382" ht="22.5" customHeight="1">
      <c r="G21" s="65" t="s">
        <v>48</v>
      </c>
      <c r="H21" s="65"/>
      <c r="I21" s="71" t="s">
        <v>49</v>
      </c>
      <c r="J21" s="71"/>
      <c r="XEZ21" s="71" t="s">
        <v>66</v>
      </c>
      <c r="XFA21" s="71"/>
    </row>
    <row r="22" spans="2:12 16380:16382" s="20" customFormat="1" ht="57" customHeight="1">
      <c r="B22" s="21" t="s">
        <v>45</v>
      </c>
      <c r="C22" s="21" t="s">
        <v>15</v>
      </c>
      <c r="D22" s="21" t="s">
        <v>16</v>
      </c>
      <c r="E22" s="21" t="s">
        <v>17</v>
      </c>
      <c r="F22" s="21" t="s">
        <v>38</v>
      </c>
      <c r="G22" s="22" t="s">
        <v>43</v>
      </c>
      <c r="H22" s="22" t="s">
        <v>7</v>
      </c>
      <c r="I22" s="23" t="s">
        <v>39</v>
      </c>
      <c r="J22" s="23" t="s">
        <v>7</v>
      </c>
      <c r="XEZ22" s="23" t="s">
        <v>39</v>
      </c>
      <c r="XFA22" s="23" t="s">
        <v>7</v>
      </c>
      <c r="XFB22" s="43" t="s">
        <v>55</v>
      </c>
    </row>
    <row r="23" spans="2:12 16380:16382" s="20" customFormat="1" ht="121.5" customHeight="1">
      <c r="B23" s="68" t="s">
        <v>18</v>
      </c>
      <c r="C23" s="18" t="s">
        <v>19</v>
      </c>
      <c r="D23" s="16" t="s">
        <v>20</v>
      </c>
      <c r="E23" s="25" t="s">
        <v>21</v>
      </c>
      <c r="F23" s="26">
        <v>3</v>
      </c>
      <c r="G23" s="27">
        <v>935027</v>
      </c>
      <c r="H23" s="1">
        <f t="shared" ref="H23:H30" si="0">F23*G23</f>
        <v>2805081</v>
      </c>
      <c r="I23" s="40">
        <v>748000</v>
      </c>
      <c r="J23" s="28">
        <f t="shared" ref="J23:J30" si="1">ROUND(I23*F23,0)</f>
        <v>2244000</v>
      </c>
      <c r="XEZ23" s="28">
        <f t="shared" ref="XEZ23:XEZ30" si="2">+ROUND(I23,0)</f>
        <v>748000</v>
      </c>
      <c r="XFA23" s="28">
        <f t="shared" ref="XFA23:XFA30" si="3">+XEZ23*F23</f>
        <v>2244000</v>
      </c>
      <c r="XFB23" s="43" t="str">
        <f>+IF(XEZ23&gt;G23,"No cumple","CUMPLE")</f>
        <v>CUMPLE</v>
      </c>
    </row>
    <row r="24" spans="2:12 16380:16382" s="20" customFormat="1" ht="47.25" customHeight="1">
      <c r="B24" s="69"/>
      <c r="C24" s="18" t="s">
        <v>22</v>
      </c>
      <c r="D24" s="29" t="s">
        <v>23</v>
      </c>
      <c r="E24" s="25" t="s">
        <v>24</v>
      </c>
      <c r="F24" s="26">
        <v>1</v>
      </c>
      <c r="G24" s="27">
        <v>503100</v>
      </c>
      <c r="H24" s="1">
        <f t="shared" si="0"/>
        <v>503100</v>
      </c>
      <c r="I24" s="40">
        <v>402400</v>
      </c>
      <c r="J24" s="28">
        <f t="shared" si="1"/>
        <v>402400</v>
      </c>
      <c r="XEZ24" s="28">
        <f t="shared" si="2"/>
        <v>402400</v>
      </c>
      <c r="XFA24" s="28">
        <f t="shared" si="3"/>
        <v>402400</v>
      </c>
      <c r="XFB24" s="43" t="str">
        <f t="shared" ref="XFB24:XFB31" si="4">+IF(XEZ24&gt;G24,"No cumple","CUMPLE")</f>
        <v>CUMPLE</v>
      </c>
    </row>
    <row r="25" spans="2:12 16380:16382" s="20" customFormat="1" ht="42" customHeight="1">
      <c r="B25" s="69"/>
      <c r="C25" s="18" t="s">
        <v>25</v>
      </c>
      <c r="D25" s="29" t="s">
        <v>26</v>
      </c>
      <c r="E25" s="25" t="s">
        <v>27</v>
      </c>
      <c r="F25" s="26">
        <v>90</v>
      </c>
      <c r="G25" s="27">
        <v>20335</v>
      </c>
      <c r="H25" s="1">
        <f t="shared" si="0"/>
        <v>1830150</v>
      </c>
      <c r="I25" s="40">
        <v>16250</v>
      </c>
      <c r="J25" s="28">
        <f t="shared" si="1"/>
        <v>1462500</v>
      </c>
      <c r="XEZ25" s="28">
        <f t="shared" si="2"/>
        <v>16250</v>
      </c>
      <c r="XFA25" s="28">
        <f t="shared" si="3"/>
        <v>1462500</v>
      </c>
      <c r="XFB25" s="43" t="str">
        <f t="shared" si="4"/>
        <v>CUMPLE</v>
      </c>
    </row>
    <row r="26" spans="2:12 16380:16382" s="20" customFormat="1" ht="36" customHeight="1">
      <c r="B26" s="70"/>
      <c r="C26" s="18" t="s">
        <v>28</v>
      </c>
      <c r="D26" s="29" t="s">
        <v>29</v>
      </c>
      <c r="E26" s="25" t="s">
        <v>24</v>
      </c>
      <c r="F26" s="26">
        <v>50</v>
      </c>
      <c r="G26" s="27">
        <v>15998</v>
      </c>
      <c r="H26" s="1">
        <f t="shared" si="0"/>
        <v>799900</v>
      </c>
      <c r="I26" s="40">
        <v>12750</v>
      </c>
      <c r="J26" s="28">
        <f t="shared" si="1"/>
        <v>637500</v>
      </c>
      <c r="XEZ26" s="28">
        <f t="shared" si="2"/>
        <v>12750</v>
      </c>
      <c r="XFA26" s="28">
        <f t="shared" si="3"/>
        <v>637500</v>
      </c>
      <c r="XFB26" s="43" t="str">
        <f t="shared" si="4"/>
        <v>CUMPLE</v>
      </c>
    </row>
    <row r="27" spans="2:12 16380:16382" s="20" customFormat="1" ht="85.5" customHeight="1">
      <c r="B27" s="68" t="s">
        <v>46</v>
      </c>
      <c r="C27" s="18" t="s">
        <v>30</v>
      </c>
      <c r="D27" s="29" t="s">
        <v>40</v>
      </c>
      <c r="E27" s="25" t="s">
        <v>24</v>
      </c>
      <c r="F27" s="26">
        <v>50</v>
      </c>
      <c r="G27" s="27">
        <v>43266</v>
      </c>
      <c r="H27" s="1">
        <f t="shared" si="0"/>
        <v>2163300</v>
      </c>
      <c r="I27" s="40">
        <v>34600</v>
      </c>
      <c r="J27" s="28">
        <f t="shared" si="1"/>
        <v>1730000</v>
      </c>
      <c r="XEZ27" s="28">
        <f t="shared" si="2"/>
        <v>34600</v>
      </c>
      <c r="XFA27" s="28">
        <f t="shared" si="3"/>
        <v>1730000</v>
      </c>
      <c r="XFB27" s="43" t="str">
        <f t="shared" si="4"/>
        <v>CUMPLE</v>
      </c>
    </row>
    <row r="28" spans="2:12 16380:16382" s="20" customFormat="1" ht="36.75" customHeight="1">
      <c r="B28" s="69"/>
      <c r="C28" s="18" t="s">
        <v>31</v>
      </c>
      <c r="D28" s="30" t="s">
        <v>41</v>
      </c>
      <c r="E28" s="25" t="s">
        <v>32</v>
      </c>
      <c r="F28" s="31">
        <v>150</v>
      </c>
      <c r="G28" s="27">
        <v>23137</v>
      </c>
      <c r="H28" s="1">
        <f t="shared" si="0"/>
        <v>3470550</v>
      </c>
      <c r="I28" s="40">
        <v>18500</v>
      </c>
      <c r="J28" s="28">
        <f t="shared" si="1"/>
        <v>2775000</v>
      </c>
      <c r="XEZ28" s="28">
        <f t="shared" si="2"/>
        <v>18500</v>
      </c>
      <c r="XFA28" s="28">
        <f t="shared" si="3"/>
        <v>2775000</v>
      </c>
      <c r="XFB28" s="43" t="str">
        <f t="shared" si="4"/>
        <v>CUMPLE</v>
      </c>
    </row>
    <row r="29" spans="2:12 16380:16382" s="20" customFormat="1" ht="133.5" customHeight="1">
      <c r="B29" s="69"/>
      <c r="C29" s="18" t="s">
        <v>33</v>
      </c>
      <c r="D29" s="32" t="s">
        <v>34</v>
      </c>
      <c r="E29" s="25" t="s">
        <v>35</v>
      </c>
      <c r="F29" s="24">
        <v>6</v>
      </c>
      <c r="G29" s="27">
        <v>1191783</v>
      </c>
      <c r="H29" s="1">
        <f t="shared" si="0"/>
        <v>7150698</v>
      </c>
      <c r="I29" s="40">
        <v>953450</v>
      </c>
      <c r="J29" s="28">
        <f t="shared" si="1"/>
        <v>5720700</v>
      </c>
      <c r="XEZ29" s="28">
        <f t="shared" si="2"/>
        <v>953450</v>
      </c>
      <c r="XFA29" s="28">
        <f t="shared" si="3"/>
        <v>5720700</v>
      </c>
      <c r="XFB29" s="43" t="str">
        <f t="shared" si="4"/>
        <v>CUMPLE</v>
      </c>
    </row>
    <row r="30" spans="2:12 16380:16382" s="20" customFormat="1" ht="57.75" customHeight="1">
      <c r="B30" s="69"/>
      <c r="C30" s="33" t="s">
        <v>36</v>
      </c>
      <c r="D30" s="34" t="s">
        <v>37</v>
      </c>
      <c r="E30" s="35" t="s">
        <v>24</v>
      </c>
      <c r="F30" s="24">
        <v>50</v>
      </c>
      <c r="G30" s="36">
        <v>35367</v>
      </c>
      <c r="H30" s="1">
        <f t="shared" si="0"/>
        <v>1768350</v>
      </c>
      <c r="I30" s="40">
        <v>28300</v>
      </c>
      <c r="J30" s="28">
        <f t="shared" si="1"/>
        <v>1415000</v>
      </c>
      <c r="XEZ30" s="28">
        <f t="shared" si="2"/>
        <v>28300</v>
      </c>
      <c r="XFA30" s="28">
        <f t="shared" si="3"/>
        <v>1415000</v>
      </c>
      <c r="XFB30" s="43" t="str">
        <f t="shared" si="4"/>
        <v>CUMPLE</v>
      </c>
    </row>
    <row r="31" spans="2:12 16380:16382" s="37" customFormat="1" ht="27.75" customHeight="1">
      <c r="B31" s="65" t="s">
        <v>7</v>
      </c>
      <c r="C31" s="65"/>
      <c r="D31" s="65"/>
      <c r="E31" s="65"/>
      <c r="F31" s="65"/>
      <c r="G31" s="65"/>
      <c r="H31" s="38">
        <f>SUM(H23:H30)</f>
        <v>20491129</v>
      </c>
      <c r="I31" s="38"/>
      <c r="J31" s="38">
        <f>SUM(J23:J30)</f>
        <v>16387100</v>
      </c>
      <c r="L31" s="39"/>
      <c r="XEZ31" s="57"/>
      <c r="XFA31" s="38">
        <f>SUM(XFA23:XFA30)</f>
        <v>16387100</v>
      </c>
      <c r="XFB31" s="43" t="str">
        <f t="shared" si="4"/>
        <v>CUMPLE</v>
      </c>
    </row>
    <row r="32" spans="2:12 16380:16382" s="41" customFormat="1">
      <c r="XFA32" s="41" t="b">
        <f>+XFA31=J31</f>
        <v>1</v>
      </c>
    </row>
    <row r="33" spans="2:5" s="41" customFormat="1" ht="6.75" customHeight="1"/>
    <row r="34" spans="2:5" s="41" customFormat="1" ht="6.75" customHeight="1"/>
    <row r="35" spans="2:5" s="41" customFormat="1" ht="6.75" customHeight="1"/>
    <row r="36" spans="2:5" s="41" customFormat="1" ht="6.75" customHeight="1"/>
    <row r="37" spans="2:5" s="41" customFormat="1" ht="6.75" customHeight="1"/>
    <row r="38" spans="2:5" s="41" customFormat="1" ht="6.75" customHeight="1"/>
    <row r="39" spans="2:5" s="41" customFormat="1" ht="6.75" customHeight="1"/>
    <row r="40" spans="2:5" s="41" customFormat="1" ht="6.75" customHeight="1"/>
    <row r="41" spans="2:5" s="41" customFormat="1" ht="6.75" customHeight="1"/>
    <row r="42" spans="2:5" s="6" customFormat="1">
      <c r="B42" s="2"/>
      <c r="C42" s="2"/>
      <c r="D42" s="2"/>
      <c r="E42" s="3"/>
    </row>
    <row r="43" spans="2:5" s="6" customFormat="1">
      <c r="B43" s="4" t="s">
        <v>12</v>
      </c>
      <c r="C43" s="4"/>
      <c r="D43" s="4"/>
      <c r="E43" s="5"/>
    </row>
    <row r="44" spans="2:5" s="6" customFormat="1">
      <c r="B44" s="4" t="s">
        <v>13</v>
      </c>
      <c r="C44" s="4"/>
      <c r="D44" s="4"/>
      <c r="E44" s="5"/>
    </row>
  </sheetData>
  <sheetProtection algorithmName="SHA-512" hashValue="kgXgoPvpev2HlxEVd5VpS20XnhCe0rc5b157b3VVkCL1n32eJ7UnCuki46WrrcYGiSJp9SkCpoe4MmqbC/nTsA==" saltValue="vC2x+hS/rITXEz2VhB91sQ==" spinCount="100000" sheet="1" objects="1" scenarios="1"/>
  <mergeCells count="24">
    <mergeCell ref="XEZ21:XFA21"/>
    <mergeCell ref="B23:B26"/>
    <mergeCell ref="B27:B30"/>
    <mergeCell ref="B31:G31"/>
    <mergeCell ref="B12:J12"/>
    <mergeCell ref="B14:J14"/>
    <mergeCell ref="B16:J16"/>
    <mergeCell ref="B18:C18"/>
    <mergeCell ref="G21:H21"/>
    <mergeCell ref="I21:J21"/>
    <mergeCell ref="B9:C9"/>
    <mergeCell ref="D9:G9"/>
    <mergeCell ref="I9:J9"/>
    <mergeCell ref="B10:C10"/>
    <mergeCell ref="D10:G10"/>
    <mergeCell ref="I10:J10"/>
    <mergeCell ref="B8:C8"/>
    <mergeCell ref="D8:G8"/>
    <mergeCell ref="I8:J8"/>
    <mergeCell ref="D2:I2"/>
    <mergeCell ref="D3:I3"/>
    <mergeCell ref="D4:I4"/>
    <mergeCell ref="B7:C7"/>
    <mergeCell ref="D7:J7"/>
  </mergeCells>
  <hyperlinks>
    <hyperlink ref="D10" r:id="rId1" display="gerencia@ecopradosambientales.co"/>
  </hyperlinks>
  <pageMargins left="0.7" right="0.7" top="0.75" bottom="0.75" header="0.3" footer="0.3"/>
  <pageSetup scale="59" orientation="portrait" r:id="rId2"/>
  <headerFooter>
    <oddHeader>&amp;L&amp;"Calibri"&amp;15&amp;K000000 Información Pública Clasificada&amp;1#_x000D_</oddHead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XFB44"/>
  <sheetViews>
    <sheetView showGridLines="0" topLeftCell="D21" zoomScale="80" zoomScaleNormal="80" zoomScaleSheetLayoutView="80" workbookViewId="0">
      <selection activeCell="G27" sqref="G27"/>
    </sheetView>
  </sheetViews>
  <sheetFormatPr baseColWidth="10" defaultColWidth="0" defaultRowHeight="16.5" customHeight="1" zeroHeight="1"/>
  <cols>
    <col min="1" max="1" width="1.5703125" style="7" customWidth="1"/>
    <col min="2" max="2" width="24" style="7" customWidth="1"/>
    <col min="3" max="3" width="15.42578125" style="7" customWidth="1"/>
    <col min="4" max="4" width="70.140625" style="7" customWidth="1"/>
    <col min="5" max="5" width="16" style="7" bestFit="1" customWidth="1"/>
    <col min="6" max="6" width="12" style="7" bestFit="1" customWidth="1"/>
    <col min="7" max="7" width="18.28515625" style="7" customWidth="1"/>
    <col min="8" max="8" width="22.42578125" style="7" customWidth="1"/>
    <col min="9" max="9" width="19.7109375" style="7" customWidth="1"/>
    <col min="10" max="10" width="19.28515625" style="7" customWidth="1"/>
    <col min="11" max="20" width="0" style="7" hidden="1" customWidth="1"/>
    <col min="21" max="16379" width="11.42578125" style="7" hidden="1"/>
    <col min="16380" max="16380" width="15.7109375" style="7" customWidth="1"/>
    <col min="16381" max="16381" width="15" style="7" customWidth="1"/>
    <col min="16382" max="16382" width="19.28515625" style="7" customWidth="1"/>
    <col min="16383" max="16384" width="13.5703125" style="7" hidden="1"/>
  </cols>
  <sheetData>
    <row r="1" spans="2:10" ht="7.5" customHeight="1"/>
    <row r="2" spans="2:10">
      <c r="B2" s="8"/>
      <c r="C2" s="9"/>
      <c r="D2" s="60" t="s">
        <v>0</v>
      </c>
      <c r="E2" s="60"/>
      <c r="F2" s="60"/>
      <c r="G2" s="60"/>
      <c r="H2" s="60"/>
      <c r="I2" s="60"/>
      <c r="J2" s="10"/>
    </row>
    <row r="3" spans="2:10" ht="39" customHeight="1">
      <c r="B3" s="11"/>
      <c r="D3" s="61" t="s">
        <v>50</v>
      </c>
      <c r="E3" s="60"/>
      <c r="F3" s="60"/>
      <c r="G3" s="60"/>
      <c r="H3" s="60"/>
      <c r="I3" s="60"/>
      <c r="J3" s="12"/>
    </row>
    <row r="4" spans="2:10">
      <c r="B4" s="13"/>
      <c r="C4" s="14"/>
      <c r="D4" s="60" t="s">
        <v>10</v>
      </c>
      <c r="E4" s="60"/>
      <c r="F4" s="60"/>
      <c r="G4" s="60"/>
      <c r="H4" s="60"/>
      <c r="I4" s="60"/>
      <c r="J4" s="15"/>
    </row>
    <row r="5" spans="2:10" ht="6.75" customHeight="1"/>
    <row r="6" spans="2:10" ht="6.75" customHeight="1"/>
    <row r="7" spans="2:10" ht="57" customHeight="1">
      <c r="B7" s="62" t="s">
        <v>8</v>
      </c>
      <c r="C7" s="63"/>
      <c r="D7" s="64" t="s">
        <v>47</v>
      </c>
      <c r="E7" s="64"/>
      <c r="F7" s="64"/>
      <c r="G7" s="64"/>
      <c r="H7" s="64"/>
      <c r="I7" s="64"/>
      <c r="J7" s="64"/>
    </row>
    <row r="8" spans="2:10" ht="15" customHeight="1">
      <c r="B8" s="74" t="s">
        <v>1</v>
      </c>
      <c r="C8" s="74"/>
      <c r="D8" s="72" t="s">
        <v>59</v>
      </c>
      <c r="E8" s="72"/>
      <c r="F8" s="72"/>
      <c r="G8" s="72"/>
      <c r="H8" s="17" t="s">
        <v>4</v>
      </c>
      <c r="I8" s="72" t="s">
        <v>62</v>
      </c>
      <c r="J8" s="72"/>
    </row>
    <row r="9" spans="2:10" ht="15" customHeight="1">
      <c r="B9" s="74" t="s">
        <v>2</v>
      </c>
      <c r="C9" s="74"/>
      <c r="D9" s="72" t="s">
        <v>60</v>
      </c>
      <c r="E9" s="72"/>
      <c r="F9" s="72"/>
      <c r="G9" s="72"/>
      <c r="H9" s="17" t="s">
        <v>5</v>
      </c>
      <c r="I9" s="72">
        <v>3115187475</v>
      </c>
      <c r="J9" s="72"/>
    </row>
    <row r="10" spans="2:10" ht="15" customHeight="1">
      <c r="B10" s="74" t="s">
        <v>3</v>
      </c>
      <c r="C10" s="74"/>
      <c r="D10" s="84" t="s">
        <v>61</v>
      </c>
      <c r="E10" s="72"/>
      <c r="F10" s="72"/>
      <c r="G10" s="72"/>
      <c r="H10" s="17" t="s">
        <v>6</v>
      </c>
      <c r="I10" s="72">
        <v>3115187475</v>
      </c>
      <c r="J10" s="72"/>
    </row>
    <row r="11" spans="2:10" ht="6.75" customHeight="1"/>
    <row r="12" spans="2:10" ht="15.75" customHeight="1">
      <c r="B12" s="66" t="s">
        <v>11</v>
      </c>
      <c r="C12" s="66"/>
      <c r="D12" s="66"/>
      <c r="E12" s="66"/>
      <c r="F12" s="66"/>
      <c r="G12" s="66"/>
      <c r="H12" s="66"/>
      <c r="I12" s="66"/>
      <c r="J12" s="66"/>
    </row>
    <row r="13" spans="2:10" ht="6.75" customHeight="1"/>
    <row r="14" spans="2:10" ht="118.5" customHeight="1">
      <c r="B14" s="67" t="s">
        <v>42</v>
      </c>
      <c r="C14" s="67"/>
      <c r="D14" s="67"/>
      <c r="E14" s="67"/>
      <c r="F14" s="67"/>
      <c r="G14" s="67"/>
      <c r="H14" s="67"/>
      <c r="I14" s="67"/>
      <c r="J14" s="67"/>
    </row>
    <row r="15" spans="2:10" ht="6.75" customHeight="1"/>
    <row r="16" spans="2:10" ht="57.75" customHeight="1">
      <c r="B16" s="75" t="s">
        <v>44</v>
      </c>
      <c r="C16" s="76"/>
      <c r="D16" s="76"/>
      <c r="E16" s="76"/>
      <c r="F16" s="76"/>
      <c r="G16" s="76"/>
      <c r="H16" s="76"/>
      <c r="I16" s="76"/>
      <c r="J16" s="77"/>
    </row>
    <row r="17" spans="2:12 16380:16382" ht="12" customHeight="1"/>
    <row r="18" spans="2:12 16380:16382" ht="41.25" customHeight="1">
      <c r="B18" s="73" t="s">
        <v>9</v>
      </c>
      <c r="C18" s="73"/>
      <c r="D18" s="18" t="s">
        <v>14</v>
      </c>
      <c r="E18" s="19"/>
    </row>
    <row r="19" spans="2:12 16380:16382" ht="11.25" customHeight="1"/>
    <row r="20" spans="2:12 16380:16382" ht="9" customHeight="1"/>
    <row r="21" spans="2:12 16380:16382" ht="22.5" customHeight="1">
      <c r="G21" s="65" t="s">
        <v>48</v>
      </c>
      <c r="H21" s="65"/>
      <c r="I21" s="71" t="s">
        <v>49</v>
      </c>
      <c r="J21" s="71"/>
      <c r="XEZ21" s="71" t="s">
        <v>66</v>
      </c>
      <c r="XFA21" s="71"/>
    </row>
    <row r="22" spans="2:12 16380:16382" s="20" customFormat="1" ht="57" customHeight="1">
      <c r="B22" s="21" t="s">
        <v>45</v>
      </c>
      <c r="C22" s="21" t="s">
        <v>15</v>
      </c>
      <c r="D22" s="21" t="s">
        <v>16</v>
      </c>
      <c r="E22" s="21" t="s">
        <v>17</v>
      </c>
      <c r="F22" s="21" t="s">
        <v>38</v>
      </c>
      <c r="G22" s="22" t="s">
        <v>43</v>
      </c>
      <c r="H22" s="22" t="s">
        <v>7</v>
      </c>
      <c r="I22" s="23" t="s">
        <v>39</v>
      </c>
      <c r="J22" s="23" t="s">
        <v>7</v>
      </c>
      <c r="XEZ22" s="23" t="s">
        <v>39</v>
      </c>
      <c r="XFA22" s="23" t="s">
        <v>7</v>
      </c>
      <c r="XFB22" s="43" t="s">
        <v>55</v>
      </c>
    </row>
    <row r="23" spans="2:12 16380:16382" s="20" customFormat="1" ht="121.5" customHeight="1">
      <c r="B23" s="68" t="s">
        <v>18</v>
      </c>
      <c r="C23" s="18" t="s">
        <v>19</v>
      </c>
      <c r="D23" s="16" t="s">
        <v>20</v>
      </c>
      <c r="E23" s="25" t="s">
        <v>21</v>
      </c>
      <c r="F23" s="26">
        <v>3</v>
      </c>
      <c r="G23" s="27">
        <v>935027</v>
      </c>
      <c r="H23" s="1">
        <f t="shared" ref="H23:H30" si="0">F23*G23</f>
        <v>2805081</v>
      </c>
      <c r="I23" s="40">
        <v>916326.46</v>
      </c>
      <c r="J23" s="28">
        <f t="shared" ref="J23:J30" si="1">ROUND(I23*F23,0)</f>
        <v>2748979</v>
      </c>
      <c r="XEZ23" s="28">
        <f t="shared" ref="XEZ23:XEZ30" si="2">+ROUND(I23,0)</f>
        <v>916326</v>
      </c>
      <c r="XFA23" s="28">
        <f t="shared" ref="XFA23:XFA30" si="3">+XEZ23*F23</f>
        <v>2748978</v>
      </c>
      <c r="XFB23" s="43" t="str">
        <f>+IF(XEZ23&gt;G23,"No cumple","CUMPLE")</f>
        <v>CUMPLE</v>
      </c>
    </row>
    <row r="24" spans="2:12 16380:16382" s="20" customFormat="1" ht="47.25" customHeight="1">
      <c r="B24" s="69"/>
      <c r="C24" s="18" t="s">
        <v>22</v>
      </c>
      <c r="D24" s="29" t="s">
        <v>23</v>
      </c>
      <c r="E24" s="25" t="s">
        <v>24</v>
      </c>
      <c r="F24" s="26">
        <v>1</v>
      </c>
      <c r="G24" s="27">
        <v>503100</v>
      </c>
      <c r="H24" s="1">
        <f t="shared" si="0"/>
        <v>503100</v>
      </c>
      <c r="I24" s="40">
        <v>493038</v>
      </c>
      <c r="J24" s="28">
        <f t="shared" si="1"/>
        <v>493038</v>
      </c>
      <c r="XEZ24" s="28">
        <f t="shared" si="2"/>
        <v>493038</v>
      </c>
      <c r="XFA24" s="28">
        <f t="shared" si="3"/>
        <v>493038</v>
      </c>
      <c r="XFB24" s="43" t="str">
        <f t="shared" ref="XFB24:XFB31" si="4">+IF(XEZ24&gt;G24,"No cumple","CUMPLE")</f>
        <v>CUMPLE</v>
      </c>
    </row>
    <row r="25" spans="2:12 16380:16382" s="20" customFormat="1" ht="42" customHeight="1">
      <c r="B25" s="69"/>
      <c r="C25" s="18" t="s">
        <v>25</v>
      </c>
      <c r="D25" s="29" t="s">
        <v>26</v>
      </c>
      <c r="E25" s="25" t="s">
        <v>27</v>
      </c>
      <c r="F25" s="26">
        <v>90</v>
      </c>
      <c r="G25" s="27">
        <v>20335</v>
      </c>
      <c r="H25" s="1">
        <f t="shared" si="0"/>
        <v>1830150</v>
      </c>
      <c r="I25" s="40">
        <v>19928.3</v>
      </c>
      <c r="J25" s="28">
        <f t="shared" si="1"/>
        <v>1793547</v>
      </c>
      <c r="XEZ25" s="28">
        <f t="shared" si="2"/>
        <v>19928</v>
      </c>
      <c r="XFA25" s="28">
        <f t="shared" si="3"/>
        <v>1793520</v>
      </c>
      <c r="XFB25" s="43" t="str">
        <f t="shared" si="4"/>
        <v>CUMPLE</v>
      </c>
    </row>
    <row r="26" spans="2:12 16380:16382" s="20" customFormat="1" ht="36" customHeight="1">
      <c r="B26" s="70"/>
      <c r="C26" s="18" t="s">
        <v>28</v>
      </c>
      <c r="D26" s="29" t="s">
        <v>29</v>
      </c>
      <c r="E26" s="25" t="s">
        <v>24</v>
      </c>
      <c r="F26" s="26">
        <v>50</v>
      </c>
      <c r="G26" s="27">
        <v>15998</v>
      </c>
      <c r="H26" s="1">
        <f t="shared" si="0"/>
        <v>799900</v>
      </c>
      <c r="I26" s="40">
        <v>15678.04</v>
      </c>
      <c r="J26" s="28">
        <f t="shared" si="1"/>
        <v>783902</v>
      </c>
      <c r="XEZ26" s="28">
        <f t="shared" si="2"/>
        <v>15678</v>
      </c>
      <c r="XFA26" s="28">
        <f t="shared" si="3"/>
        <v>783900</v>
      </c>
      <c r="XFB26" s="43" t="str">
        <f t="shared" si="4"/>
        <v>CUMPLE</v>
      </c>
    </row>
    <row r="27" spans="2:12 16380:16382" s="20" customFormat="1" ht="85.5" customHeight="1">
      <c r="B27" s="68" t="s">
        <v>46</v>
      </c>
      <c r="C27" s="18" t="s">
        <v>30</v>
      </c>
      <c r="D27" s="29" t="s">
        <v>40</v>
      </c>
      <c r="E27" s="25" t="s">
        <v>24</v>
      </c>
      <c r="F27" s="26">
        <v>50</v>
      </c>
      <c r="G27" s="27">
        <v>43266</v>
      </c>
      <c r="H27" s="1">
        <f t="shared" si="0"/>
        <v>2163300</v>
      </c>
      <c r="I27" s="40">
        <v>42400.68</v>
      </c>
      <c r="J27" s="28">
        <f t="shared" si="1"/>
        <v>2120034</v>
      </c>
      <c r="XEZ27" s="28">
        <f t="shared" si="2"/>
        <v>42401</v>
      </c>
      <c r="XFA27" s="28">
        <f t="shared" si="3"/>
        <v>2120050</v>
      </c>
      <c r="XFB27" s="43" t="str">
        <f t="shared" si="4"/>
        <v>CUMPLE</v>
      </c>
    </row>
    <row r="28" spans="2:12 16380:16382" s="20" customFormat="1" ht="36.75" customHeight="1">
      <c r="B28" s="69"/>
      <c r="C28" s="18" t="s">
        <v>31</v>
      </c>
      <c r="D28" s="30" t="s">
        <v>41</v>
      </c>
      <c r="E28" s="25" t="s">
        <v>32</v>
      </c>
      <c r="F28" s="31">
        <v>150</v>
      </c>
      <c r="G28" s="27">
        <v>23137</v>
      </c>
      <c r="H28" s="1">
        <f t="shared" si="0"/>
        <v>3470550</v>
      </c>
      <c r="I28" s="40">
        <v>22674.26</v>
      </c>
      <c r="J28" s="28">
        <f t="shared" si="1"/>
        <v>3401139</v>
      </c>
      <c r="XEZ28" s="28">
        <f t="shared" si="2"/>
        <v>22674</v>
      </c>
      <c r="XFA28" s="28">
        <f t="shared" si="3"/>
        <v>3401100</v>
      </c>
      <c r="XFB28" s="43" t="str">
        <f t="shared" si="4"/>
        <v>CUMPLE</v>
      </c>
    </row>
    <row r="29" spans="2:12 16380:16382" s="20" customFormat="1" ht="133.5" customHeight="1">
      <c r="B29" s="69"/>
      <c r="C29" s="18" t="s">
        <v>33</v>
      </c>
      <c r="D29" s="32" t="s">
        <v>34</v>
      </c>
      <c r="E29" s="25" t="s">
        <v>35</v>
      </c>
      <c r="F29" s="24">
        <v>6</v>
      </c>
      <c r="G29" s="27">
        <v>1191783</v>
      </c>
      <c r="H29" s="1">
        <f t="shared" si="0"/>
        <v>7150698</v>
      </c>
      <c r="I29" s="40">
        <v>1167947.3400000001</v>
      </c>
      <c r="J29" s="28">
        <f t="shared" si="1"/>
        <v>7007684</v>
      </c>
      <c r="XEZ29" s="28">
        <f t="shared" si="2"/>
        <v>1167947</v>
      </c>
      <c r="XFA29" s="28">
        <f t="shared" si="3"/>
        <v>7007682</v>
      </c>
      <c r="XFB29" s="43" t="str">
        <f t="shared" si="4"/>
        <v>CUMPLE</v>
      </c>
    </row>
    <row r="30" spans="2:12 16380:16382" s="20" customFormat="1" ht="57.75" customHeight="1">
      <c r="B30" s="69"/>
      <c r="C30" s="33" t="s">
        <v>36</v>
      </c>
      <c r="D30" s="34" t="s">
        <v>37</v>
      </c>
      <c r="E30" s="35" t="s">
        <v>24</v>
      </c>
      <c r="F30" s="24">
        <v>50</v>
      </c>
      <c r="G30" s="36">
        <v>35367</v>
      </c>
      <c r="H30" s="1">
        <f t="shared" si="0"/>
        <v>1768350</v>
      </c>
      <c r="I30" s="40">
        <v>34659.660000000003</v>
      </c>
      <c r="J30" s="28">
        <f t="shared" si="1"/>
        <v>1732983</v>
      </c>
      <c r="XEZ30" s="28">
        <f t="shared" si="2"/>
        <v>34660</v>
      </c>
      <c r="XFA30" s="28">
        <f t="shared" si="3"/>
        <v>1733000</v>
      </c>
      <c r="XFB30" s="43" t="str">
        <f t="shared" si="4"/>
        <v>CUMPLE</v>
      </c>
    </row>
    <row r="31" spans="2:12 16380:16382" s="37" customFormat="1" ht="27.75" customHeight="1">
      <c r="B31" s="65" t="s">
        <v>7</v>
      </c>
      <c r="C31" s="65"/>
      <c r="D31" s="65"/>
      <c r="E31" s="65"/>
      <c r="F31" s="65"/>
      <c r="G31" s="65"/>
      <c r="H31" s="38">
        <f>SUM(H23:H30)</f>
        <v>20491129</v>
      </c>
      <c r="I31" s="38"/>
      <c r="J31" s="38">
        <f>SUM(J23:J30)</f>
        <v>20081306</v>
      </c>
      <c r="L31" s="39"/>
      <c r="XEZ31" s="57"/>
      <c r="XFA31" s="38">
        <f>SUM(XFA23:XFA30)</f>
        <v>20081268</v>
      </c>
      <c r="XFB31" s="43" t="str">
        <f t="shared" si="4"/>
        <v>CUMPLE</v>
      </c>
    </row>
    <row r="32" spans="2:12 16380:16382" s="41" customFormat="1"/>
    <row r="33" spans="2:5" s="41" customFormat="1" ht="6.75" customHeight="1"/>
    <row r="34" spans="2:5" s="41" customFormat="1" ht="6.75" customHeight="1"/>
    <row r="35" spans="2:5" s="41" customFormat="1" ht="6.75" customHeight="1"/>
    <row r="36" spans="2:5" s="41" customFormat="1" ht="6.75" customHeight="1"/>
    <row r="37" spans="2:5" s="41" customFormat="1" ht="6.75" customHeight="1"/>
    <row r="38" spans="2:5" s="41" customFormat="1" ht="6.75" customHeight="1"/>
    <row r="39" spans="2:5" s="41" customFormat="1" ht="6.75" customHeight="1"/>
    <row r="40" spans="2:5" s="41" customFormat="1" ht="6.75" customHeight="1"/>
    <row r="41" spans="2:5" s="41" customFormat="1" ht="6.75" customHeight="1"/>
    <row r="42" spans="2:5" s="6" customFormat="1">
      <c r="B42" s="2"/>
      <c r="C42" s="2"/>
      <c r="D42" s="2"/>
      <c r="E42" s="3"/>
    </row>
    <row r="43" spans="2:5" s="6" customFormat="1">
      <c r="B43" s="4" t="s">
        <v>12</v>
      </c>
      <c r="C43" s="4"/>
      <c r="D43" s="4"/>
      <c r="E43" s="5"/>
    </row>
    <row r="44" spans="2:5" s="6" customFormat="1">
      <c r="B44" s="4" t="s">
        <v>13</v>
      </c>
      <c r="C44" s="4"/>
      <c r="D44" s="4"/>
      <c r="E44" s="5"/>
    </row>
  </sheetData>
  <sheetProtection algorithmName="SHA-512" hashValue="VdbFrrfwVSoLkOAI7l+w9f6Eo0i9CLW0tOFNHqfvigXmVkat8Nf1qxA7l3Z/gRHB++sdsjlOT8BpzL8eRiW21Q==" saltValue="RVZMa/+mspMcyPzagEVM0A==" spinCount="100000" sheet="1" objects="1" scenarios="1"/>
  <mergeCells count="24">
    <mergeCell ref="B23:B26"/>
    <mergeCell ref="B27:B30"/>
    <mergeCell ref="B31:G31"/>
    <mergeCell ref="XEZ21:XFA21"/>
    <mergeCell ref="B12:J12"/>
    <mergeCell ref="B14:J14"/>
    <mergeCell ref="B16:J16"/>
    <mergeCell ref="B18:C18"/>
    <mergeCell ref="G21:H21"/>
    <mergeCell ref="I21:J21"/>
    <mergeCell ref="B9:C9"/>
    <mergeCell ref="D9:G9"/>
    <mergeCell ref="I9:J9"/>
    <mergeCell ref="B10:C10"/>
    <mergeCell ref="D10:G10"/>
    <mergeCell ref="I10:J10"/>
    <mergeCell ref="B8:C8"/>
    <mergeCell ref="D8:G8"/>
    <mergeCell ref="I8:J8"/>
    <mergeCell ref="D2:I2"/>
    <mergeCell ref="D3:I3"/>
    <mergeCell ref="D4:I4"/>
    <mergeCell ref="B7:C7"/>
    <mergeCell ref="D7:J7"/>
  </mergeCells>
  <hyperlinks>
    <hyperlink ref="D10" r:id="rId1" display="comercial.agac@gmail.com"/>
  </hyperlinks>
  <pageMargins left="0.7" right="0.7" top="0.75" bottom="0.75" header="0.3" footer="0.3"/>
  <pageSetup scale="59" orientation="portrait" r:id="rId2"/>
  <headerFooter>
    <oddHeader>&amp;L&amp;"Calibri"&amp;15&amp;K000000 Información Pública Clasificada&amp;1#_x000D_</oddHeader>
  </headerFooter>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XFB44"/>
  <sheetViews>
    <sheetView showGridLines="0" topLeftCell="D18" zoomScale="80" zoomScaleNormal="80" zoomScaleSheetLayoutView="80" workbookViewId="0">
      <selection activeCell="F25" sqref="F25:G25"/>
    </sheetView>
  </sheetViews>
  <sheetFormatPr baseColWidth="10" defaultColWidth="0" defaultRowHeight="16.5" customHeight="1" zeroHeight="1"/>
  <cols>
    <col min="1" max="1" width="1.5703125" style="7" customWidth="1"/>
    <col min="2" max="2" width="24" style="7" customWidth="1"/>
    <col min="3" max="3" width="15.42578125" style="7" customWidth="1"/>
    <col min="4" max="4" width="70.140625" style="7" customWidth="1"/>
    <col min="5" max="5" width="16" style="7" bestFit="1" customWidth="1"/>
    <col min="6" max="6" width="12" style="7" bestFit="1" customWidth="1"/>
    <col min="7" max="7" width="18.28515625" style="7" customWidth="1"/>
    <col min="8" max="8" width="22.42578125" style="7" customWidth="1"/>
    <col min="9" max="9" width="19.7109375" style="7" customWidth="1"/>
    <col min="10" max="10" width="19.28515625" style="7" customWidth="1"/>
    <col min="11" max="20" width="0" style="7" hidden="1" customWidth="1"/>
    <col min="21" max="16379" width="11.42578125" style="7" hidden="1"/>
    <col min="16380" max="16380" width="15.7109375" style="7" customWidth="1"/>
    <col min="16381" max="16381" width="15" style="7" customWidth="1"/>
    <col min="16382" max="16382" width="19.28515625" style="7" customWidth="1"/>
    <col min="16383" max="16384" width="13.5703125" style="7" hidden="1"/>
  </cols>
  <sheetData>
    <row r="1" spans="2:10" ht="7.5" customHeight="1"/>
    <row r="2" spans="2:10">
      <c r="B2" s="8"/>
      <c r="C2" s="9"/>
      <c r="D2" s="60" t="s">
        <v>0</v>
      </c>
      <c r="E2" s="60"/>
      <c r="F2" s="60"/>
      <c r="G2" s="60"/>
      <c r="H2" s="60"/>
      <c r="I2" s="60"/>
      <c r="J2" s="10"/>
    </row>
    <row r="3" spans="2:10" ht="39" customHeight="1">
      <c r="B3" s="11"/>
      <c r="D3" s="61" t="s">
        <v>50</v>
      </c>
      <c r="E3" s="60"/>
      <c r="F3" s="60"/>
      <c r="G3" s="60"/>
      <c r="H3" s="60"/>
      <c r="I3" s="60"/>
      <c r="J3" s="12"/>
    </row>
    <row r="4" spans="2:10">
      <c r="B4" s="13"/>
      <c r="C4" s="14"/>
      <c r="D4" s="60" t="s">
        <v>10</v>
      </c>
      <c r="E4" s="60"/>
      <c r="F4" s="60"/>
      <c r="G4" s="60"/>
      <c r="H4" s="60"/>
      <c r="I4" s="60"/>
      <c r="J4" s="15"/>
    </row>
    <row r="5" spans="2:10" ht="6.75" customHeight="1"/>
    <row r="6" spans="2:10" ht="6.75" customHeight="1"/>
    <row r="7" spans="2:10" ht="57" customHeight="1">
      <c r="B7" s="62" t="s">
        <v>8</v>
      </c>
      <c r="C7" s="63"/>
      <c r="D7" s="64" t="s">
        <v>47</v>
      </c>
      <c r="E7" s="64"/>
      <c r="F7" s="64"/>
      <c r="G7" s="64"/>
      <c r="H7" s="64"/>
      <c r="I7" s="64"/>
      <c r="J7" s="64"/>
    </row>
    <row r="8" spans="2:10" ht="15" customHeight="1">
      <c r="B8" s="74" t="s">
        <v>1</v>
      </c>
      <c r="C8" s="74"/>
      <c r="D8" s="72" t="s">
        <v>67</v>
      </c>
      <c r="E8" s="72"/>
      <c r="F8" s="72"/>
      <c r="G8" s="72"/>
      <c r="H8" s="17" t="s">
        <v>4</v>
      </c>
      <c r="I8" s="72" t="s">
        <v>70</v>
      </c>
      <c r="J8" s="72"/>
    </row>
    <row r="9" spans="2:10" ht="15" customHeight="1">
      <c r="B9" s="74" t="s">
        <v>2</v>
      </c>
      <c r="C9" s="74"/>
      <c r="D9" s="72" t="s">
        <v>68</v>
      </c>
      <c r="E9" s="72"/>
      <c r="F9" s="72"/>
      <c r="G9" s="72"/>
      <c r="H9" s="17" t="s">
        <v>5</v>
      </c>
      <c r="I9" s="72">
        <v>3118137222</v>
      </c>
      <c r="J9" s="72"/>
    </row>
    <row r="10" spans="2:10" ht="15" customHeight="1">
      <c r="B10" s="74" t="s">
        <v>3</v>
      </c>
      <c r="C10" s="74"/>
      <c r="D10" s="84" t="s">
        <v>69</v>
      </c>
      <c r="E10" s="72"/>
      <c r="F10" s="72"/>
      <c r="G10" s="72"/>
      <c r="H10" s="17" t="s">
        <v>6</v>
      </c>
      <c r="I10" s="72">
        <v>3118137222</v>
      </c>
      <c r="J10" s="72"/>
    </row>
    <row r="11" spans="2:10" ht="6.75" customHeight="1"/>
    <row r="12" spans="2:10" ht="15.75" customHeight="1">
      <c r="B12" s="66" t="s">
        <v>11</v>
      </c>
      <c r="C12" s="66"/>
      <c r="D12" s="66"/>
      <c r="E12" s="66"/>
      <c r="F12" s="66"/>
      <c r="G12" s="66"/>
      <c r="H12" s="66"/>
      <c r="I12" s="66"/>
      <c r="J12" s="66"/>
    </row>
    <row r="13" spans="2:10" ht="6.75" customHeight="1"/>
    <row r="14" spans="2:10" ht="118.5" customHeight="1">
      <c r="B14" s="67" t="s">
        <v>42</v>
      </c>
      <c r="C14" s="67"/>
      <c r="D14" s="67"/>
      <c r="E14" s="67"/>
      <c r="F14" s="67"/>
      <c r="G14" s="67"/>
      <c r="H14" s="67"/>
      <c r="I14" s="67"/>
      <c r="J14" s="67"/>
    </row>
    <row r="15" spans="2:10" ht="6.75" customHeight="1"/>
    <row r="16" spans="2:10" ht="57.75" customHeight="1">
      <c r="B16" s="75" t="s">
        <v>44</v>
      </c>
      <c r="C16" s="76"/>
      <c r="D16" s="76"/>
      <c r="E16" s="76"/>
      <c r="F16" s="76"/>
      <c r="G16" s="76"/>
      <c r="H16" s="76"/>
      <c r="I16" s="76"/>
      <c r="J16" s="77"/>
    </row>
    <row r="17" spans="2:12 16380:16382" ht="12" customHeight="1"/>
    <row r="18" spans="2:12 16380:16382" ht="41.25" customHeight="1">
      <c r="B18" s="73" t="s">
        <v>9</v>
      </c>
      <c r="C18" s="73"/>
      <c r="D18" s="18" t="s">
        <v>14</v>
      </c>
      <c r="E18" s="19"/>
    </row>
    <row r="19" spans="2:12 16380:16382" ht="11.25" customHeight="1"/>
    <row r="20" spans="2:12 16380:16382" ht="9" customHeight="1"/>
    <row r="21" spans="2:12 16380:16382" ht="22.5" customHeight="1">
      <c r="G21" s="65" t="s">
        <v>48</v>
      </c>
      <c r="H21" s="65"/>
      <c r="I21" s="71" t="s">
        <v>49</v>
      </c>
      <c r="J21" s="71"/>
      <c r="XEZ21" s="71" t="s">
        <v>66</v>
      </c>
      <c r="XFA21" s="71"/>
    </row>
    <row r="22" spans="2:12 16380:16382" s="20" customFormat="1" ht="57" customHeight="1">
      <c r="B22" s="21" t="s">
        <v>45</v>
      </c>
      <c r="C22" s="21" t="s">
        <v>15</v>
      </c>
      <c r="D22" s="21" t="s">
        <v>16</v>
      </c>
      <c r="E22" s="21" t="s">
        <v>17</v>
      </c>
      <c r="F22" s="21" t="s">
        <v>38</v>
      </c>
      <c r="G22" s="22" t="s">
        <v>43</v>
      </c>
      <c r="H22" s="22" t="s">
        <v>7</v>
      </c>
      <c r="I22" s="23" t="s">
        <v>39</v>
      </c>
      <c r="J22" s="23" t="s">
        <v>7</v>
      </c>
      <c r="XEZ22" s="23" t="s">
        <v>39</v>
      </c>
      <c r="XFA22" s="23" t="s">
        <v>7</v>
      </c>
      <c r="XFB22" s="43" t="s">
        <v>55</v>
      </c>
    </row>
    <row r="23" spans="2:12 16380:16382" s="20" customFormat="1" ht="121.5" customHeight="1">
      <c r="B23" s="68" t="s">
        <v>18</v>
      </c>
      <c r="C23" s="18" t="s">
        <v>19</v>
      </c>
      <c r="D23" s="16" t="s">
        <v>20</v>
      </c>
      <c r="E23" s="25" t="s">
        <v>21</v>
      </c>
      <c r="F23" s="26">
        <v>3</v>
      </c>
      <c r="G23" s="27">
        <v>935027</v>
      </c>
      <c r="H23" s="1">
        <f t="shared" ref="H23:H30" si="0">F23*G23</f>
        <v>2805081</v>
      </c>
      <c r="I23" s="40">
        <v>900000</v>
      </c>
      <c r="J23" s="28">
        <f t="shared" ref="J23:J30" si="1">ROUND(I23*F23,0)</f>
        <v>2700000</v>
      </c>
      <c r="XEZ23" s="28">
        <f t="shared" ref="XEZ23:XEZ30" si="2">+ROUND(I23,0)</f>
        <v>900000</v>
      </c>
      <c r="XFA23" s="28">
        <f t="shared" ref="XFA23:XFA30" si="3">+XEZ23*F23</f>
        <v>2700000</v>
      </c>
      <c r="XFB23" s="43" t="str">
        <f>+IF(XEZ23&gt;G23,"No cumple","CUMPLE")</f>
        <v>CUMPLE</v>
      </c>
    </row>
    <row r="24" spans="2:12 16380:16382" s="20" customFormat="1" ht="47.25" customHeight="1">
      <c r="B24" s="69"/>
      <c r="C24" s="18" t="s">
        <v>22</v>
      </c>
      <c r="D24" s="29" t="s">
        <v>23</v>
      </c>
      <c r="E24" s="25" t="s">
        <v>24</v>
      </c>
      <c r="F24" s="26">
        <v>1</v>
      </c>
      <c r="G24" s="27">
        <v>503100</v>
      </c>
      <c r="H24" s="1">
        <f t="shared" si="0"/>
        <v>503100</v>
      </c>
      <c r="I24" s="40">
        <v>450000</v>
      </c>
      <c r="J24" s="28">
        <f t="shared" si="1"/>
        <v>450000</v>
      </c>
      <c r="XEZ24" s="28">
        <f t="shared" si="2"/>
        <v>450000</v>
      </c>
      <c r="XFA24" s="28">
        <f t="shared" si="3"/>
        <v>450000</v>
      </c>
      <c r="XFB24" s="43" t="str">
        <f t="shared" ref="XFB24:XFB31" si="4">+IF(XEZ24&gt;G24,"No cumple","CUMPLE")</f>
        <v>CUMPLE</v>
      </c>
    </row>
    <row r="25" spans="2:12 16380:16382" s="20" customFormat="1" ht="42" customHeight="1">
      <c r="B25" s="69"/>
      <c r="C25" s="18" t="s">
        <v>25</v>
      </c>
      <c r="D25" s="29" t="s">
        <v>26</v>
      </c>
      <c r="E25" s="25" t="s">
        <v>27</v>
      </c>
      <c r="F25" s="26">
        <v>90</v>
      </c>
      <c r="G25" s="27">
        <v>20335</v>
      </c>
      <c r="H25" s="1">
        <f t="shared" si="0"/>
        <v>1830150</v>
      </c>
      <c r="I25" s="40">
        <v>19500</v>
      </c>
      <c r="J25" s="28">
        <f t="shared" si="1"/>
        <v>1755000</v>
      </c>
      <c r="XEZ25" s="28">
        <f t="shared" si="2"/>
        <v>19500</v>
      </c>
      <c r="XFA25" s="28">
        <f t="shared" si="3"/>
        <v>1755000</v>
      </c>
      <c r="XFB25" s="43" t="str">
        <f t="shared" si="4"/>
        <v>CUMPLE</v>
      </c>
    </row>
    <row r="26" spans="2:12 16380:16382" s="20" customFormat="1" ht="36" customHeight="1">
      <c r="B26" s="70"/>
      <c r="C26" s="18" t="s">
        <v>28</v>
      </c>
      <c r="D26" s="29" t="s">
        <v>29</v>
      </c>
      <c r="E26" s="25" t="s">
        <v>24</v>
      </c>
      <c r="F26" s="26">
        <v>50</v>
      </c>
      <c r="G26" s="27">
        <v>15998</v>
      </c>
      <c r="H26" s="1">
        <f t="shared" si="0"/>
        <v>799900</v>
      </c>
      <c r="I26" s="40">
        <v>13500</v>
      </c>
      <c r="J26" s="28">
        <f t="shared" si="1"/>
        <v>675000</v>
      </c>
      <c r="XEZ26" s="28">
        <f t="shared" si="2"/>
        <v>13500</v>
      </c>
      <c r="XFA26" s="28">
        <f t="shared" si="3"/>
        <v>675000</v>
      </c>
      <c r="XFB26" s="43" t="str">
        <f t="shared" si="4"/>
        <v>CUMPLE</v>
      </c>
    </row>
    <row r="27" spans="2:12 16380:16382" s="20" customFormat="1" ht="85.5" customHeight="1">
      <c r="B27" s="68" t="s">
        <v>46</v>
      </c>
      <c r="C27" s="18" t="s">
        <v>30</v>
      </c>
      <c r="D27" s="29" t="s">
        <v>40</v>
      </c>
      <c r="E27" s="25" t="s">
        <v>24</v>
      </c>
      <c r="F27" s="26">
        <v>50</v>
      </c>
      <c r="G27" s="27">
        <v>43266</v>
      </c>
      <c r="H27" s="1">
        <f t="shared" si="0"/>
        <v>2163300</v>
      </c>
      <c r="I27" s="40">
        <v>40100</v>
      </c>
      <c r="J27" s="28">
        <f t="shared" si="1"/>
        <v>2005000</v>
      </c>
      <c r="XEZ27" s="28">
        <f t="shared" si="2"/>
        <v>40100</v>
      </c>
      <c r="XFA27" s="28">
        <f t="shared" si="3"/>
        <v>2005000</v>
      </c>
      <c r="XFB27" s="43" t="str">
        <f t="shared" si="4"/>
        <v>CUMPLE</v>
      </c>
    </row>
    <row r="28" spans="2:12 16380:16382" s="20" customFormat="1" ht="36.75" customHeight="1">
      <c r="B28" s="69"/>
      <c r="C28" s="18" t="s">
        <v>31</v>
      </c>
      <c r="D28" s="30" t="s">
        <v>41</v>
      </c>
      <c r="E28" s="25" t="s">
        <v>32</v>
      </c>
      <c r="F28" s="31">
        <v>150</v>
      </c>
      <c r="G28" s="27">
        <v>23137</v>
      </c>
      <c r="H28" s="1">
        <f t="shared" si="0"/>
        <v>3470550</v>
      </c>
      <c r="I28" s="40">
        <v>22000</v>
      </c>
      <c r="J28" s="28">
        <f t="shared" si="1"/>
        <v>3300000</v>
      </c>
      <c r="XEZ28" s="28">
        <f t="shared" si="2"/>
        <v>22000</v>
      </c>
      <c r="XFA28" s="28">
        <f t="shared" si="3"/>
        <v>3300000</v>
      </c>
      <c r="XFB28" s="43" t="str">
        <f t="shared" si="4"/>
        <v>CUMPLE</v>
      </c>
    </row>
    <row r="29" spans="2:12 16380:16382" s="20" customFormat="1" ht="133.5" customHeight="1">
      <c r="B29" s="69"/>
      <c r="C29" s="18" t="s">
        <v>33</v>
      </c>
      <c r="D29" s="32" t="s">
        <v>34</v>
      </c>
      <c r="E29" s="25" t="s">
        <v>35</v>
      </c>
      <c r="F29" s="24">
        <v>6</v>
      </c>
      <c r="G29" s="27">
        <v>1191783</v>
      </c>
      <c r="H29" s="1">
        <f t="shared" si="0"/>
        <v>7150698</v>
      </c>
      <c r="I29" s="40">
        <v>1050000</v>
      </c>
      <c r="J29" s="28">
        <f t="shared" si="1"/>
        <v>6300000</v>
      </c>
      <c r="XEZ29" s="28">
        <f t="shared" si="2"/>
        <v>1050000</v>
      </c>
      <c r="XFA29" s="28">
        <f t="shared" si="3"/>
        <v>6300000</v>
      </c>
      <c r="XFB29" s="43" t="str">
        <f t="shared" si="4"/>
        <v>CUMPLE</v>
      </c>
    </row>
    <row r="30" spans="2:12 16380:16382" s="20" customFormat="1" ht="57.75" customHeight="1">
      <c r="B30" s="69"/>
      <c r="C30" s="33" t="s">
        <v>36</v>
      </c>
      <c r="D30" s="34" t="s">
        <v>37</v>
      </c>
      <c r="E30" s="35" t="s">
        <v>24</v>
      </c>
      <c r="F30" s="24">
        <v>50</v>
      </c>
      <c r="G30" s="36">
        <v>35367</v>
      </c>
      <c r="H30" s="1">
        <f t="shared" si="0"/>
        <v>1768350</v>
      </c>
      <c r="I30" s="40">
        <v>33000</v>
      </c>
      <c r="J30" s="28">
        <f t="shared" si="1"/>
        <v>1650000</v>
      </c>
      <c r="XEZ30" s="28">
        <f t="shared" si="2"/>
        <v>33000</v>
      </c>
      <c r="XFA30" s="28">
        <f t="shared" si="3"/>
        <v>1650000</v>
      </c>
      <c r="XFB30" s="43" t="str">
        <f t="shared" si="4"/>
        <v>CUMPLE</v>
      </c>
    </row>
    <row r="31" spans="2:12 16380:16382" s="37" customFormat="1" ht="27.75" customHeight="1">
      <c r="B31" s="65" t="s">
        <v>7</v>
      </c>
      <c r="C31" s="65"/>
      <c r="D31" s="65"/>
      <c r="E31" s="65"/>
      <c r="F31" s="65"/>
      <c r="G31" s="65"/>
      <c r="H31" s="38">
        <f>SUM(H23:H30)</f>
        <v>20491129</v>
      </c>
      <c r="I31" s="38"/>
      <c r="J31" s="38">
        <f>SUM(J23:J30)</f>
        <v>18835000</v>
      </c>
      <c r="L31" s="39"/>
      <c r="XEZ31" s="57"/>
      <c r="XFA31" s="38">
        <f>SUM(XFA23:XFA30)</f>
        <v>18835000</v>
      </c>
      <c r="XFB31" s="43" t="str">
        <f t="shared" si="4"/>
        <v>CUMPLE</v>
      </c>
    </row>
    <row r="32" spans="2:12 16380:16382" s="41" customFormat="1">
      <c r="XFA32" s="41" t="b">
        <f>+XFA31=J31</f>
        <v>1</v>
      </c>
    </row>
    <row r="33" spans="2:5" s="41" customFormat="1" ht="6.75" customHeight="1"/>
    <row r="34" spans="2:5" s="41" customFormat="1" ht="6.75" customHeight="1"/>
    <row r="35" spans="2:5" s="41" customFormat="1" ht="6.75" customHeight="1"/>
    <row r="36" spans="2:5" s="41" customFormat="1" ht="6.75" customHeight="1"/>
    <row r="37" spans="2:5" s="41" customFormat="1" ht="6.75" customHeight="1"/>
    <row r="38" spans="2:5" s="41" customFormat="1" ht="6.75" customHeight="1"/>
    <row r="39" spans="2:5" s="41" customFormat="1" ht="6.75" customHeight="1"/>
    <row r="40" spans="2:5" s="41" customFormat="1" ht="6.75" customHeight="1"/>
    <row r="41" spans="2:5" s="41" customFormat="1" ht="6.75" customHeight="1"/>
    <row r="42" spans="2:5" s="6" customFormat="1">
      <c r="B42" s="2"/>
      <c r="C42" s="2"/>
      <c r="D42" s="2"/>
      <c r="E42" s="3"/>
    </row>
    <row r="43" spans="2:5" s="6" customFormat="1">
      <c r="B43" s="4" t="s">
        <v>12</v>
      </c>
      <c r="C43" s="4"/>
      <c r="D43" s="4"/>
      <c r="E43" s="5"/>
    </row>
    <row r="44" spans="2:5" s="6" customFormat="1">
      <c r="B44" s="4" t="s">
        <v>13</v>
      </c>
      <c r="C44" s="4"/>
      <c r="D44" s="4"/>
      <c r="E44" s="5"/>
    </row>
  </sheetData>
  <sheetProtection algorithmName="SHA-512" hashValue="6v2Qwqtbc61MuhLRiQBAwcdwuX6FAWSggQr4QWU5NBEFI25KM25UzqJSSEgERUp5uR8bZRmWNKK2v6rcsPGC6w==" saltValue="W9IAbejp3h5TTc9GDgGlLg==" spinCount="100000" sheet="1" objects="1" scenarios="1"/>
  <mergeCells count="24">
    <mergeCell ref="XEZ21:XFA21"/>
    <mergeCell ref="B23:B26"/>
    <mergeCell ref="B27:B30"/>
    <mergeCell ref="B31:G31"/>
    <mergeCell ref="B12:J12"/>
    <mergeCell ref="B14:J14"/>
    <mergeCell ref="B16:J16"/>
    <mergeCell ref="B18:C18"/>
    <mergeCell ref="G21:H21"/>
    <mergeCell ref="I21:J21"/>
    <mergeCell ref="B9:C9"/>
    <mergeCell ref="D9:G9"/>
    <mergeCell ref="I9:J9"/>
    <mergeCell ref="B10:C10"/>
    <mergeCell ref="D10:G10"/>
    <mergeCell ref="I10:J10"/>
    <mergeCell ref="B8:C8"/>
    <mergeCell ref="D8:G8"/>
    <mergeCell ref="I8:J8"/>
    <mergeCell ref="D2:I2"/>
    <mergeCell ref="D3:I3"/>
    <mergeCell ref="D4:I4"/>
    <mergeCell ref="B7:C7"/>
    <mergeCell ref="D7:J7"/>
  </mergeCells>
  <hyperlinks>
    <hyperlink ref="D10" r:id="rId1"/>
  </hyperlinks>
  <pageMargins left="0.7" right="0.7" top="0.75" bottom="0.75" header="0.3" footer="0.3"/>
  <pageSetup scale="59" orientation="portrait" r:id="rId2"/>
  <headerFooter>
    <oddHeader>&amp;L&amp;"Calibri"&amp;15&amp;K000000 Información Pública Clasificada&amp;1#_x000D_</oddHeader>
  </headerFooter>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XFB44"/>
  <sheetViews>
    <sheetView showGridLines="0" topLeftCell="D20" zoomScale="80" zoomScaleNormal="80" zoomScaleSheetLayoutView="80" workbookViewId="0">
      <selection activeCell="XFB31" sqref="XFB31"/>
    </sheetView>
  </sheetViews>
  <sheetFormatPr baseColWidth="10" defaultColWidth="0" defaultRowHeight="16.5" customHeight="1" zeroHeight="1"/>
  <cols>
    <col min="1" max="1" width="1.5703125" style="7" customWidth="1"/>
    <col min="2" max="2" width="24" style="7" customWidth="1"/>
    <col min="3" max="3" width="15.42578125" style="7" customWidth="1"/>
    <col min="4" max="4" width="70.140625" style="7" customWidth="1"/>
    <col min="5" max="5" width="16" style="7" bestFit="1" customWidth="1"/>
    <col min="6" max="6" width="12" style="7" bestFit="1" customWidth="1"/>
    <col min="7" max="7" width="18.28515625" style="7" customWidth="1"/>
    <col min="8" max="8" width="22.42578125" style="7" customWidth="1"/>
    <col min="9" max="9" width="19.7109375" style="7" customWidth="1"/>
    <col min="10" max="10" width="19.28515625" style="7" customWidth="1"/>
    <col min="11" max="20" width="0" style="7" hidden="1" customWidth="1"/>
    <col min="21" max="16379" width="11.42578125" style="7" hidden="1"/>
    <col min="16380" max="16380" width="15.7109375" style="7" customWidth="1"/>
    <col min="16381" max="16381" width="15" style="7" customWidth="1"/>
    <col min="16382" max="16382" width="19.28515625" style="7" customWidth="1"/>
    <col min="16383" max="16384" width="13.5703125" style="7" hidden="1"/>
  </cols>
  <sheetData>
    <row r="1" spans="2:10" ht="7.5" customHeight="1"/>
    <row r="2" spans="2:10">
      <c r="B2" s="8"/>
      <c r="C2" s="9"/>
      <c r="D2" s="60" t="s">
        <v>0</v>
      </c>
      <c r="E2" s="60"/>
      <c r="F2" s="60"/>
      <c r="G2" s="60"/>
      <c r="H2" s="60"/>
      <c r="I2" s="60"/>
      <c r="J2" s="10"/>
    </row>
    <row r="3" spans="2:10" ht="39" customHeight="1">
      <c r="B3" s="11"/>
      <c r="D3" s="61" t="s">
        <v>50</v>
      </c>
      <c r="E3" s="60"/>
      <c r="F3" s="60"/>
      <c r="G3" s="60"/>
      <c r="H3" s="60"/>
      <c r="I3" s="60"/>
      <c r="J3" s="12"/>
    </row>
    <row r="4" spans="2:10">
      <c r="B4" s="13"/>
      <c r="C4" s="14"/>
      <c r="D4" s="60" t="s">
        <v>10</v>
      </c>
      <c r="E4" s="60"/>
      <c r="F4" s="60"/>
      <c r="G4" s="60"/>
      <c r="H4" s="60"/>
      <c r="I4" s="60"/>
      <c r="J4" s="15"/>
    </row>
    <row r="5" spans="2:10" ht="6.75" customHeight="1"/>
    <row r="6" spans="2:10" ht="6.75" customHeight="1"/>
    <row r="7" spans="2:10" ht="57" customHeight="1">
      <c r="B7" s="62" t="s">
        <v>8</v>
      </c>
      <c r="C7" s="63"/>
      <c r="D7" s="64" t="s">
        <v>47</v>
      </c>
      <c r="E7" s="64"/>
      <c r="F7" s="64"/>
      <c r="G7" s="64"/>
      <c r="H7" s="64"/>
      <c r="I7" s="64"/>
      <c r="J7" s="64"/>
    </row>
    <row r="8" spans="2:10" ht="15" customHeight="1">
      <c r="B8" s="74" t="s">
        <v>1</v>
      </c>
      <c r="C8" s="74"/>
      <c r="D8" s="72" t="s">
        <v>71</v>
      </c>
      <c r="E8" s="72"/>
      <c r="F8" s="72"/>
      <c r="G8" s="72"/>
      <c r="H8" s="17" t="s">
        <v>4</v>
      </c>
      <c r="I8" s="72" t="s">
        <v>74</v>
      </c>
      <c r="J8" s="72"/>
    </row>
    <row r="9" spans="2:10" ht="15" customHeight="1">
      <c r="B9" s="74" t="s">
        <v>2</v>
      </c>
      <c r="C9" s="74"/>
      <c r="D9" s="72" t="s">
        <v>72</v>
      </c>
      <c r="E9" s="72"/>
      <c r="F9" s="72"/>
      <c r="G9" s="72"/>
      <c r="H9" s="17" t="s">
        <v>5</v>
      </c>
      <c r="I9" s="72">
        <v>3112724284</v>
      </c>
      <c r="J9" s="72"/>
    </row>
    <row r="10" spans="2:10" ht="15" customHeight="1">
      <c r="B10" s="74" t="s">
        <v>3</v>
      </c>
      <c r="C10" s="74"/>
      <c r="D10" s="84" t="s">
        <v>73</v>
      </c>
      <c r="E10" s="72"/>
      <c r="F10" s="72"/>
      <c r="G10" s="72"/>
      <c r="H10" s="17" t="s">
        <v>6</v>
      </c>
      <c r="I10" s="72"/>
      <c r="J10" s="72"/>
    </row>
    <row r="11" spans="2:10" ht="6.75" customHeight="1"/>
    <row r="12" spans="2:10" ht="15.75" customHeight="1">
      <c r="B12" s="66" t="s">
        <v>11</v>
      </c>
      <c r="C12" s="66"/>
      <c r="D12" s="66"/>
      <c r="E12" s="66"/>
      <c r="F12" s="66"/>
      <c r="G12" s="66"/>
      <c r="H12" s="66"/>
      <c r="I12" s="66"/>
      <c r="J12" s="66"/>
    </row>
    <row r="13" spans="2:10" ht="6.75" customHeight="1"/>
    <row r="14" spans="2:10" ht="118.5" customHeight="1">
      <c r="B14" s="67" t="s">
        <v>42</v>
      </c>
      <c r="C14" s="67"/>
      <c r="D14" s="67"/>
      <c r="E14" s="67"/>
      <c r="F14" s="67"/>
      <c r="G14" s="67"/>
      <c r="H14" s="67"/>
      <c r="I14" s="67"/>
      <c r="J14" s="67"/>
    </row>
    <row r="15" spans="2:10" ht="6.75" customHeight="1"/>
    <row r="16" spans="2:10" ht="57.75" customHeight="1">
      <c r="B16" s="75" t="s">
        <v>44</v>
      </c>
      <c r="C16" s="76"/>
      <c r="D16" s="76"/>
      <c r="E16" s="76"/>
      <c r="F16" s="76"/>
      <c r="G16" s="76"/>
      <c r="H16" s="76"/>
      <c r="I16" s="76"/>
      <c r="J16" s="77"/>
    </row>
    <row r="17" spans="2:12 16380:16382" ht="12" customHeight="1"/>
    <row r="18" spans="2:12 16380:16382" ht="41.25" customHeight="1">
      <c r="B18" s="73" t="s">
        <v>9</v>
      </c>
      <c r="C18" s="73"/>
      <c r="D18" s="18" t="s">
        <v>14</v>
      </c>
      <c r="E18" s="19"/>
    </row>
    <row r="19" spans="2:12 16380:16382" ht="11.25" customHeight="1"/>
    <row r="20" spans="2:12 16380:16382" ht="9" customHeight="1"/>
    <row r="21" spans="2:12 16380:16382" ht="22.5" customHeight="1">
      <c r="G21" s="65" t="s">
        <v>48</v>
      </c>
      <c r="H21" s="65"/>
      <c r="I21" s="71" t="s">
        <v>49</v>
      </c>
      <c r="J21" s="71"/>
      <c r="XEZ21" s="71" t="s">
        <v>66</v>
      </c>
      <c r="XFA21" s="71"/>
    </row>
    <row r="22" spans="2:12 16380:16382" s="20" customFormat="1" ht="57" customHeight="1">
      <c r="B22" s="21" t="s">
        <v>45</v>
      </c>
      <c r="C22" s="21" t="s">
        <v>15</v>
      </c>
      <c r="D22" s="21" t="s">
        <v>16</v>
      </c>
      <c r="E22" s="21" t="s">
        <v>17</v>
      </c>
      <c r="F22" s="21" t="s">
        <v>38</v>
      </c>
      <c r="G22" s="22" t="s">
        <v>43</v>
      </c>
      <c r="H22" s="22" t="s">
        <v>7</v>
      </c>
      <c r="I22" s="23" t="s">
        <v>39</v>
      </c>
      <c r="J22" s="23" t="s">
        <v>7</v>
      </c>
      <c r="XEZ22" s="23" t="s">
        <v>39</v>
      </c>
      <c r="XFA22" s="23" t="s">
        <v>7</v>
      </c>
      <c r="XFB22" s="43" t="s">
        <v>55</v>
      </c>
    </row>
    <row r="23" spans="2:12 16380:16382" s="20" customFormat="1" ht="121.5" customHeight="1">
      <c r="B23" s="68" t="s">
        <v>18</v>
      </c>
      <c r="C23" s="18" t="s">
        <v>19</v>
      </c>
      <c r="D23" s="16" t="s">
        <v>20</v>
      </c>
      <c r="E23" s="25" t="s">
        <v>21</v>
      </c>
      <c r="F23" s="26">
        <v>3</v>
      </c>
      <c r="G23" s="27">
        <v>935027</v>
      </c>
      <c r="H23" s="1">
        <f t="shared" ref="H23:H30" si="0">F23*G23</f>
        <v>2805081</v>
      </c>
      <c r="I23" s="40">
        <v>635818</v>
      </c>
      <c r="J23" s="28">
        <f t="shared" ref="J23:J30" si="1">ROUND(I23*F23,0)</f>
        <v>1907454</v>
      </c>
      <c r="XEZ23" s="28">
        <f t="shared" ref="XEZ23:XEZ30" si="2">+ROUND(I23,0)</f>
        <v>635818</v>
      </c>
      <c r="XFA23" s="28">
        <f t="shared" ref="XFA23:XFA30" si="3">+XEZ23*F23</f>
        <v>1907454</v>
      </c>
      <c r="XFB23" s="43" t="str">
        <f>+IF(XEZ23&gt;G23,"No cumple","CUMPLE")</f>
        <v>CUMPLE</v>
      </c>
    </row>
    <row r="24" spans="2:12 16380:16382" s="20" customFormat="1" ht="47.25" customHeight="1">
      <c r="B24" s="69"/>
      <c r="C24" s="18" t="s">
        <v>22</v>
      </c>
      <c r="D24" s="29" t="s">
        <v>23</v>
      </c>
      <c r="E24" s="25" t="s">
        <v>24</v>
      </c>
      <c r="F24" s="26">
        <v>1</v>
      </c>
      <c r="G24" s="27">
        <v>503100</v>
      </c>
      <c r="H24" s="1">
        <f t="shared" si="0"/>
        <v>503100</v>
      </c>
      <c r="I24" s="40">
        <v>342108</v>
      </c>
      <c r="J24" s="28">
        <f t="shared" si="1"/>
        <v>342108</v>
      </c>
      <c r="XEZ24" s="28">
        <f t="shared" si="2"/>
        <v>342108</v>
      </c>
      <c r="XFA24" s="28">
        <f t="shared" si="3"/>
        <v>342108</v>
      </c>
      <c r="XFB24" s="43" t="str">
        <f t="shared" ref="XFB24:XFB31" si="4">+IF(XEZ24&gt;G24,"No cumple","CUMPLE")</f>
        <v>CUMPLE</v>
      </c>
    </row>
    <row r="25" spans="2:12 16380:16382" s="20" customFormat="1" ht="42" customHeight="1">
      <c r="B25" s="69"/>
      <c r="C25" s="18" t="s">
        <v>25</v>
      </c>
      <c r="D25" s="29" t="s">
        <v>26</v>
      </c>
      <c r="E25" s="25" t="s">
        <v>27</v>
      </c>
      <c r="F25" s="26">
        <v>90</v>
      </c>
      <c r="G25" s="27">
        <v>20335</v>
      </c>
      <c r="H25" s="1">
        <f t="shared" si="0"/>
        <v>1830150</v>
      </c>
      <c r="I25" s="40">
        <v>20335</v>
      </c>
      <c r="J25" s="28">
        <f t="shared" si="1"/>
        <v>1830150</v>
      </c>
      <c r="XEZ25" s="28">
        <f t="shared" si="2"/>
        <v>20335</v>
      </c>
      <c r="XFA25" s="28">
        <f t="shared" si="3"/>
        <v>1830150</v>
      </c>
      <c r="XFB25" s="43" t="str">
        <f t="shared" si="4"/>
        <v>CUMPLE</v>
      </c>
    </row>
    <row r="26" spans="2:12 16380:16382" s="20" customFormat="1" ht="36" customHeight="1">
      <c r="B26" s="70"/>
      <c r="C26" s="18" t="s">
        <v>28</v>
      </c>
      <c r="D26" s="29" t="s">
        <v>29</v>
      </c>
      <c r="E26" s="25" t="s">
        <v>24</v>
      </c>
      <c r="F26" s="26">
        <v>50</v>
      </c>
      <c r="G26" s="27">
        <v>15998</v>
      </c>
      <c r="H26" s="1">
        <f t="shared" si="0"/>
        <v>799900</v>
      </c>
      <c r="I26" s="40">
        <v>15998</v>
      </c>
      <c r="J26" s="28">
        <f t="shared" si="1"/>
        <v>799900</v>
      </c>
      <c r="XEZ26" s="28">
        <f t="shared" si="2"/>
        <v>15998</v>
      </c>
      <c r="XFA26" s="28">
        <f t="shared" si="3"/>
        <v>799900</v>
      </c>
      <c r="XFB26" s="43" t="str">
        <f t="shared" si="4"/>
        <v>CUMPLE</v>
      </c>
    </row>
    <row r="27" spans="2:12 16380:16382" s="20" customFormat="1" ht="85.5" customHeight="1">
      <c r="B27" s="68" t="s">
        <v>46</v>
      </c>
      <c r="C27" s="18" t="s">
        <v>30</v>
      </c>
      <c r="D27" s="29" t="s">
        <v>40</v>
      </c>
      <c r="E27" s="25" t="s">
        <v>24</v>
      </c>
      <c r="F27" s="26">
        <v>50</v>
      </c>
      <c r="G27" s="27">
        <v>43266</v>
      </c>
      <c r="H27" s="1">
        <f t="shared" si="0"/>
        <v>2163300</v>
      </c>
      <c r="I27" s="40">
        <v>43266</v>
      </c>
      <c r="J27" s="28">
        <f t="shared" si="1"/>
        <v>2163300</v>
      </c>
      <c r="XEZ27" s="28">
        <f t="shared" si="2"/>
        <v>43266</v>
      </c>
      <c r="XFA27" s="28">
        <f t="shared" si="3"/>
        <v>2163300</v>
      </c>
      <c r="XFB27" s="43" t="str">
        <f t="shared" si="4"/>
        <v>CUMPLE</v>
      </c>
    </row>
    <row r="28" spans="2:12 16380:16382" s="20" customFormat="1" ht="36.75" customHeight="1">
      <c r="B28" s="69"/>
      <c r="C28" s="18" t="s">
        <v>31</v>
      </c>
      <c r="D28" s="30" t="s">
        <v>41</v>
      </c>
      <c r="E28" s="25" t="s">
        <v>32</v>
      </c>
      <c r="F28" s="31">
        <v>150</v>
      </c>
      <c r="G28" s="27">
        <v>23137</v>
      </c>
      <c r="H28" s="1">
        <f t="shared" si="0"/>
        <v>3470550</v>
      </c>
      <c r="I28" s="40">
        <v>23137</v>
      </c>
      <c r="J28" s="28">
        <f t="shared" si="1"/>
        <v>3470550</v>
      </c>
      <c r="XEZ28" s="28">
        <f t="shared" si="2"/>
        <v>23137</v>
      </c>
      <c r="XFA28" s="28">
        <f t="shared" si="3"/>
        <v>3470550</v>
      </c>
      <c r="XFB28" s="43" t="str">
        <f t="shared" si="4"/>
        <v>CUMPLE</v>
      </c>
    </row>
    <row r="29" spans="2:12 16380:16382" s="20" customFormat="1" ht="133.5" customHeight="1">
      <c r="B29" s="69"/>
      <c r="C29" s="18" t="s">
        <v>33</v>
      </c>
      <c r="D29" s="32" t="s">
        <v>34</v>
      </c>
      <c r="E29" s="25" t="s">
        <v>35</v>
      </c>
      <c r="F29" s="24">
        <v>6</v>
      </c>
      <c r="G29" s="27">
        <v>1191783</v>
      </c>
      <c r="H29" s="1">
        <f t="shared" si="0"/>
        <v>7150698</v>
      </c>
      <c r="I29" s="40">
        <v>810412</v>
      </c>
      <c r="J29" s="28">
        <f t="shared" si="1"/>
        <v>4862472</v>
      </c>
      <c r="XEZ29" s="28">
        <f t="shared" si="2"/>
        <v>810412</v>
      </c>
      <c r="XFA29" s="28">
        <f t="shared" si="3"/>
        <v>4862472</v>
      </c>
      <c r="XFB29" s="43" t="str">
        <f t="shared" si="4"/>
        <v>CUMPLE</v>
      </c>
    </row>
    <row r="30" spans="2:12 16380:16382" s="20" customFormat="1" ht="57.75" customHeight="1">
      <c r="B30" s="69"/>
      <c r="C30" s="33" t="s">
        <v>36</v>
      </c>
      <c r="D30" s="34" t="s">
        <v>37</v>
      </c>
      <c r="E30" s="35" t="s">
        <v>24</v>
      </c>
      <c r="F30" s="24">
        <v>50</v>
      </c>
      <c r="G30" s="36">
        <v>35367</v>
      </c>
      <c r="H30" s="1">
        <f t="shared" si="0"/>
        <v>1768350</v>
      </c>
      <c r="I30" s="40">
        <v>24050</v>
      </c>
      <c r="J30" s="28">
        <f t="shared" si="1"/>
        <v>1202500</v>
      </c>
      <c r="XEZ30" s="28">
        <f t="shared" si="2"/>
        <v>24050</v>
      </c>
      <c r="XFA30" s="28">
        <f t="shared" si="3"/>
        <v>1202500</v>
      </c>
      <c r="XFB30" s="43" t="str">
        <f t="shared" si="4"/>
        <v>CUMPLE</v>
      </c>
    </row>
    <row r="31" spans="2:12 16380:16382" s="37" customFormat="1" ht="27.75" customHeight="1">
      <c r="B31" s="65" t="s">
        <v>7</v>
      </c>
      <c r="C31" s="65"/>
      <c r="D31" s="65"/>
      <c r="E31" s="65"/>
      <c r="F31" s="65"/>
      <c r="G31" s="65"/>
      <c r="H31" s="38">
        <f>SUM(H23:H30)</f>
        <v>20491129</v>
      </c>
      <c r="I31" s="38"/>
      <c r="J31" s="38">
        <f>SUM(J23:J30)</f>
        <v>16578434</v>
      </c>
      <c r="L31" s="39"/>
      <c r="XEZ31" s="57"/>
      <c r="XFA31" s="38">
        <f>SUM(XFA23:XFA30)</f>
        <v>16578434</v>
      </c>
      <c r="XFB31" s="43" t="str">
        <f t="shared" si="4"/>
        <v>CUMPLE</v>
      </c>
    </row>
    <row r="32" spans="2:12 16380:16382" s="41" customFormat="1">
      <c r="XFA32" s="41" t="b">
        <f>+XFA31=J31</f>
        <v>1</v>
      </c>
    </row>
    <row r="33" spans="2:5" s="41" customFormat="1" ht="6.75" customHeight="1"/>
    <row r="34" spans="2:5" s="41" customFormat="1" ht="6.75" customHeight="1"/>
    <row r="35" spans="2:5" s="41" customFormat="1" ht="6.75" customHeight="1"/>
    <row r="36" spans="2:5" s="41" customFormat="1" ht="6.75" customHeight="1"/>
    <row r="37" spans="2:5" s="41" customFormat="1" ht="6.75" customHeight="1"/>
    <row r="38" spans="2:5" s="41" customFormat="1" ht="6.75" customHeight="1"/>
    <row r="39" spans="2:5" s="41" customFormat="1" ht="6.75" customHeight="1"/>
    <row r="40" spans="2:5" s="41" customFormat="1" ht="6.75" customHeight="1"/>
    <row r="41" spans="2:5" s="41" customFormat="1" ht="6.75" customHeight="1"/>
    <row r="42" spans="2:5" s="6" customFormat="1">
      <c r="B42" s="2"/>
      <c r="C42" s="2"/>
      <c r="D42" s="2"/>
      <c r="E42" s="3"/>
    </row>
    <row r="43" spans="2:5" s="6" customFormat="1">
      <c r="B43" s="4" t="s">
        <v>12</v>
      </c>
      <c r="C43" s="4"/>
      <c r="D43" s="4"/>
      <c r="E43" s="5"/>
    </row>
    <row r="44" spans="2:5" s="6" customFormat="1">
      <c r="B44" s="4" t="s">
        <v>13</v>
      </c>
      <c r="C44" s="4"/>
      <c r="D44" s="4"/>
      <c r="E44" s="5"/>
    </row>
  </sheetData>
  <sheetProtection algorithmName="SHA-512" hashValue="i2N0Mm3vfl68QKKSlfeVfaKs8pDLeyhpwZOZXxr5jdxEupyALTfV/RyzIk1hY9C/RqT9wgnGLYHYzm2pUMfKTA==" saltValue="aHgMDJYEJKa8Glwnv/dtZQ==" spinCount="100000" sheet="1" objects="1" scenarios="1"/>
  <mergeCells count="24">
    <mergeCell ref="XEZ21:XFA21"/>
    <mergeCell ref="B23:B26"/>
    <mergeCell ref="B27:B30"/>
    <mergeCell ref="B31:G31"/>
    <mergeCell ref="B12:J12"/>
    <mergeCell ref="B14:J14"/>
    <mergeCell ref="B16:J16"/>
    <mergeCell ref="B18:C18"/>
    <mergeCell ref="G21:H21"/>
    <mergeCell ref="I21:J21"/>
    <mergeCell ref="B9:C9"/>
    <mergeCell ref="D9:G9"/>
    <mergeCell ref="I9:J9"/>
    <mergeCell ref="B10:C10"/>
    <mergeCell ref="D10:G10"/>
    <mergeCell ref="I10:J10"/>
    <mergeCell ref="B8:C8"/>
    <mergeCell ref="D8:G8"/>
    <mergeCell ref="I8:J8"/>
    <mergeCell ref="D2:I2"/>
    <mergeCell ref="D3:I3"/>
    <mergeCell ref="D4:I4"/>
    <mergeCell ref="B7:C7"/>
    <mergeCell ref="D7:J7"/>
  </mergeCells>
  <hyperlinks>
    <hyperlink ref="D10" r:id="rId1" display="gerencia@ecopradosambientales.co"/>
  </hyperlinks>
  <pageMargins left="0.7" right="0.7" top="0.75" bottom="0.75" header="0.3" footer="0.3"/>
  <pageSetup scale="59" orientation="portrait" r:id="rId2"/>
  <headerFooter>
    <oddHeader>&amp;L&amp;"Calibri"&amp;15&amp;K000000 Información Pública Clasificada&amp;1#_x000D_</oddHeader>
  </headerFooter>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XFB44"/>
  <sheetViews>
    <sheetView showGridLines="0" topLeftCell="D27" zoomScale="80" zoomScaleNormal="80" zoomScaleSheetLayoutView="80" workbookViewId="0">
      <selection activeCell="I23" sqref="I23:I30"/>
    </sheetView>
  </sheetViews>
  <sheetFormatPr baseColWidth="10" defaultColWidth="0" defaultRowHeight="16.5" customHeight="1" zeroHeight="1"/>
  <cols>
    <col min="1" max="1" width="1.5703125" style="7" customWidth="1"/>
    <col min="2" max="2" width="24" style="7" customWidth="1"/>
    <col min="3" max="3" width="15.42578125" style="7" customWidth="1"/>
    <col min="4" max="4" width="70.140625" style="7" customWidth="1"/>
    <col min="5" max="5" width="16" style="7" bestFit="1" customWidth="1"/>
    <col min="6" max="6" width="12" style="7" bestFit="1" customWidth="1"/>
    <col min="7" max="7" width="18.28515625" style="7" customWidth="1"/>
    <col min="8" max="8" width="22.42578125" style="7" customWidth="1"/>
    <col min="9" max="9" width="19.7109375" style="7" customWidth="1"/>
    <col min="10" max="10" width="19.28515625" style="7" customWidth="1"/>
    <col min="11" max="20" width="0" style="7" hidden="1" customWidth="1"/>
    <col min="21" max="16379" width="11.42578125" style="7" hidden="1"/>
    <col min="16380" max="16380" width="15.7109375" style="7" customWidth="1"/>
    <col min="16381" max="16381" width="15" style="7" customWidth="1"/>
    <col min="16382" max="16382" width="19.28515625" style="7" customWidth="1"/>
    <col min="16383" max="16384" width="13.5703125" style="7" hidden="1"/>
  </cols>
  <sheetData>
    <row r="1" spans="2:10" ht="7.5" customHeight="1"/>
    <row r="2" spans="2:10">
      <c r="B2" s="8"/>
      <c r="C2" s="9"/>
      <c r="D2" s="60" t="s">
        <v>0</v>
      </c>
      <c r="E2" s="60"/>
      <c r="F2" s="60"/>
      <c r="G2" s="60"/>
      <c r="H2" s="60"/>
      <c r="I2" s="60"/>
      <c r="J2" s="10"/>
    </row>
    <row r="3" spans="2:10" ht="39" customHeight="1">
      <c r="B3" s="11"/>
      <c r="D3" s="61" t="s">
        <v>50</v>
      </c>
      <c r="E3" s="60"/>
      <c r="F3" s="60"/>
      <c r="G3" s="60"/>
      <c r="H3" s="60"/>
      <c r="I3" s="60"/>
      <c r="J3" s="12"/>
    </row>
    <row r="4" spans="2:10">
      <c r="B4" s="13"/>
      <c r="C4" s="14"/>
      <c r="D4" s="60" t="s">
        <v>10</v>
      </c>
      <c r="E4" s="60"/>
      <c r="F4" s="60"/>
      <c r="G4" s="60"/>
      <c r="H4" s="60"/>
      <c r="I4" s="60"/>
      <c r="J4" s="15"/>
    </row>
    <row r="5" spans="2:10" ht="6.75" customHeight="1"/>
    <row r="6" spans="2:10" ht="6.75" customHeight="1"/>
    <row r="7" spans="2:10" ht="57" customHeight="1">
      <c r="B7" s="62" t="s">
        <v>8</v>
      </c>
      <c r="C7" s="63"/>
      <c r="D7" s="64" t="s">
        <v>47</v>
      </c>
      <c r="E7" s="64"/>
      <c r="F7" s="64"/>
      <c r="G7" s="64"/>
      <c r="H7" s="64"/>
      <c r="I7" s="64"/>
      <c r="J7" s="64"/>
    </row>
    <row r="8" spans="2:10" ht="15" customHeight="1">
      <c r="B8" s="74" t="s">
        <v>1</v>
      </c>
      <c r="C8" s="74"/>
      <c r="D8" s="72" t="s">
        <v>85</v>
      </c>
      <c r="E8" s="72"/>
      <c r="F8" s="72"/>
      <c r="G8" s="72"/>
      <c r="H8" s="17" t="s">
        <v>4</v>
      </c>
      <c r="I8" s="72">
        <v>9013556825</v>
      </c>
      <c r="J8" s="72"/>
    </row>
    <row r="9" spans="2:10" ht="15" customHeight="1">
      <c r="B9" s="74" t="s">
        <v>2</v>
      </c>
      <c r="C9" s="74"/>
      <c r="D9" s="72" t="s">
        <v>86</v>
      </c>
      <c r="E9" s="72"/>
      <c r="F9" s="72"/>
      <c r="G9" s="72"/>
      <c r="H9" s="17" t="s">
        <v>5</v>
      </c>
      <c r="I9" s="72">
        <v>3102824199</v>
      </c>
      <c r="J9" s="72"/>
    </row>
    <row r="10" spans="2:10" ht="15" customHeight="1">
      <c r="B10" s="74" t="s">
        <v>3</v>
      </c>
      <c r="C10" s="74"/>
      <c r="D10" s="84" t="s">
        <v>87</v>
      </c>
      <c r="E10" s="72"/>
      <c r="F10" s="72"/>
      <c r="G10" s="72"/>
      <c r="H10" s="17" t="s">
        <v>6</v>
      </c>
      <c r="I10" s="72"/>
      <c r="J10" s="72"/>
    </row>
    <row r="11" spans="2:10" ht="6.75" customHeight="1"/>
    <row r="12" spans="2:10" ht="15.75" customHeight="1">
      <c r="B12" s="66" t="s">
        <v>11</v>
      </c>
      <c r="C12" s="66"/>
      <c r="D12" s="66"/>
      <c r="E12" s="66"/>
      <c r="F12" s="66"/>
      <c r="G12" s="66"/>
      <c r="H12" s="66"/>
      <c r="I12" s="66"/>
      <c r="J12" s="66"/>
    </row>
    <row r="13" spans="2:10" ht="6.75" customHeight="1"/>
    <row r="14" spans="2:10" ht="118.5" customHeight="1">
      <c r="B14" s="67" t="s">
        <v>42</v>
      </c>
      <c r="C14" s="67"/>
      <c r="D14" s="67"/>
      <c r="E14" s="67"/>
      <c r="F14" s="67"/>
      <c r="G14" s="67"/>
      <c r="H14" s="67"/>
      <c r="I14" s="67"/>
      <c r="J14" s="67"/>
    </row>
    <row r="15" spans="2:10" ht="6.75" customHeight="1"/>
    <row r="16" spans="2:10" ht="57.75" customHeight="1">
      <c r="B16" s="75" t="s">
        <v>44</v>
      </c>
      <c r="C16" s="76"/>
      <c r="D16" s="76"/>
      <c r="E16" s="76"/>
      <c r="F16" s="76"/>
      <c r="G16" s="76"/>
      <c r="H16" s="76"/>
      <c r="I16" s="76"/>
      <c r="J16" s="77"/>
    </row>
    <row r="17" spans="2:12 16380:16382" ht="12" customHeight="1"/>
    <row r="18" spans="2:12 16380:16382" ht="41.25" customHeight="1">
      <c r="B18" s="73" t="s">
        <v>9</v>
      </c>
      <c r="C18" s="73"/>
      <c r="D18" s="18" t="s">
        <v>14</v>
      </c>
      <c r="E18" s="19"/>
    </row>
    <row r="19" spans="2:12 16380:16382" ht="11.25" customHeight="1"/>
    <row r="20" spans="2:12 16380:16382" ht="9" customHeight="1"/>
    <row r="21" spans="2:12 16380:16382" ht="22.5" customHeight="1">
      <c r="G21" s="65" t="s">
        <v>48</v>
      </c>
      <c r="H21" s="65"/>
      <c r="I21" s="71" t="s">
        <v>49</v>
      </c>
      <c r="J21" s="71"/>
      <c r="XEZ21" s="71" t="s">
        <v>66</v>
      </c>
      <c r="XFA21" s="71"/>
    </row>
    <row r="22" spans="2:12 16380:16382" s="20" customFormat="1" ht="57" customHeight="1">
      <c r="B22" s="21" t="s">
        <v>45</v>
      </c>
      <c r="C22" s="21" t="s">
        <v>15</v>
      </c>
      <c r="D22" s="21" t="s">
        <v>16</v>
      </c>
      <c r="E22" s="21" t="s">
        <v>17</v>
      </c>
      <c r="F22" s="21" t="s">
        <v>38</v>
      </c>
      <c r="G22" s="22" t="s">
        <v>43</v>
      </c>
      <c r="H22" s="22" t="s">
        <v>7</v>
      </c>
      <c r="I22" s="23" t="s">
        <v>39</v>
      </c>
      <c r="J22" s="23" t="s">
        <v>7</v>
      </c>
      <c r="XEZ22" s="23" t="s">
        <v>39</v>
      </c>
      <c r="XFA22" s="23" t="s">
        <v>7</v>
      </c>
      <c r="XFB22" s="43" t="s">
        <v>55</v>
      </c>
    </row>
    <row r="23" spans="2:12 16380:16382" s="20" customFormat="1" ht="121.5" customHeight="1">
      <c r="B23" s="68" t="s">
        <v>18</v>
      </c>
      <c r="C23" s="18" t="s">
        <v>19</v>
      </c>
      <c r="D23" s="16" t="s">
        <v>20</v>
      </c>
      <c r="E23" s="25" t="s">
        <v>21</v>
      </c>
      <c r="F23" s="26">
        <v>3</v>
      </c>
      <c r="G23" s="27">
        <v>935027</v>
      </c>
      <c r="H23" s="1">
        <f t="shared" ref="H23:H30" si="0">F23*G23</f>
        <v>2805081</v>
      </c>
      <c r="I23" s="40">
        <v>710000</v>
      </c>
      <c r="J23" s="28">
        <f t="shared" ref="J23:J30" si="1">ROUND(I23*F23,0)</f>
        <v>2130000</v>
      </c>
      <c r="XEZ23" s="28">
        <f t="shared" ref="XEZ23:XEZ30" si="2">+ROUND(I23,0)</f>
        <v>710000</v>
      </c>
      <c r="XFA23" s="28">
        <f t="shared" ref="XFA23:XFA30" si="3">+XEZ23*F23</f>
        <v>2130000</v>
      </c>
      <c r="XFB23" s="43" t="str">
        <f>+IF(XEZ23&gt;G23,"No cumple","CUMPLE")</f>
        <v>CUMPLE</v>
      </c>
    </row>
    <row r="24" spans="2:12 16380:16382" s="20" customFormat="1" ht="47.25" customHeight="1">
      <c r="B24" s="69"/>
      <c r="C24" s="18" t="s">
        <v>22</v>
      </c>
      <c r="D24" s="29" t="s">
        <v>23</v>
      </c>
      <c r="E24" s="25" t="s">
        <v>24</v>
      </c>
      <c r="F24" s="26">
        <v>1</v>
      </c>
      <c r="G24" s="27">
        <v>503100</v>
      </c>
      <c r="H24" s="1">
        <f t="shared" si="0"/>
        <v>503100</v>
      </c>
      <c r="I24" s="40">
        <v>250000</v>
      </c>
      <c r="J24" s="28">
        <f t="shared" si="1"/>
        <v>250000</v>
      </c>
      <c r="XEZ24" s="28">
        <f t="shared" si="2"/>
        <v>250000</v>
      </c>
      <c r="XFA24" s="28">
        <f t="shared" si="3"/>
        <v>250000</v>
      </c>
      <c r="XFB24" s="43" t="str">
        <f t="shared" ref="XFB24:XFB31" si="4">+IF(XEZ24&gt;G24,"No cumple","CUMPLE")</f>
        <v>CUMPLE</v>
      </c>
    </row>
    <row r="25" spans="2:12 16380:16382" s="20" customFormat="1" ht="42" customHeight="1">
      <c r="B25" s="69"/>
      <c r="C25" s="18" t="s">
        <v>25</v>
      </c>
      <c r="D25" s="29" t="s">
        <v>26</v>
      </c>
      <c r="E25" s="25" t="s">
        <v>27</v>
      </c>
      <c r="F25" s="26">
        <v>90</v>
      </c>
      <c r="G25" s="27">
        <v>20335</v>
      </c>
      <c r="H25" s="1">
        <f t="shared" si="0"/>
        <v>1830150</v>
      </c>
      <c r="I25" s="40">
        <v>17000</v>
      </c>
      <c r="J25" s="28">
        <f t="shared" si="1"/>
        <v>1530000</v>
      </c>
      <c r="XEZ25" s="28">
        <f t="shared" si="2"/>
        <v>17000</v>
      </c>
      <c r="XFA25" s="28">
        <f t="shared" si="3"/>
        <v>1530000</v>
      </c>
      <c r="XFB25" s="43" t="str">
        <f t="shared" si="4"/>
        <v>CUMPLE</v>
      </c>
    </row>
    <row r="26" spans="2:12 16380:16382" s="20" customFormat="1" ht="36" customHeight="1">
      <c r="B26" s="70"/>
      <c r="C26" s="18" t="s">
        <v>28</v>
      </c>
      <c r="D26" s="29" t="s">
        <v>29</v>
      </c>
      <c r="E26" s="25" t="s">
        <v>24</v>
      </c>
      <c r="F26" s="26">
        <v>50</v>
      </c>
      <c r="G26" s="27">
        <v>15998</v>
      </c>
      <c r="H26" s="1">
        <f t="shared" si="0"/>
        <v>799900</v>
      </c>
      <c r="I26" s="40">
        <v>9000</v>
      </c>
      <c r="J26" s="28">
        <f t="shared" si="1"/>
        <v>450000</v>
      </c>
      <c r="XEZ26" s="28">
        <f t="shared" si="2"/>
        <v>9000</v>
      </c>
      <c r="XFA26" s="28">
        <f t="shared" si="3"/>
        <v>450000</v>
      </c>
      <c r="XFB26" s="43" t="str">
        <f t="shared" si="4"/>
        <v>CUMPLE</v>
      </c>
    </row>
    <row r="27" spans="2:12 16380:16382" s="20" customFormat="1" ht="85.5" customHeight="1">
      <c r="B27" s="68" t="s">
        <v>46</v>
      </c>
      <c r="C27" s="18" t="s">
        <v>30</v>
      </c>
      <c r="D27" s="29" t="s">
        <v>40</v>
      </c>
      <c r="E27" s="25" t="s">
        <v>24</v>
      </c>
      <c r="F27" s="26">
        <v>50</v>
      </c>
      <c r="G27" s="27">
        <v>43266</v>
      </c>
      <c r="H27" s="1">
        <f t="shared" si="0"/>
        <v>2163300</v>
      </c>
      <c r="I27" s="40">
        <v>37000</v>
      </c>
      <c r="J27" s="28">
        <f t="shared" si="1"/>
        <v>1850000</v>
      </c>
      <c r="XEZ27" s="28">
        <f t="shared" si="2"/>
        <v>37000</v>
      </c>
      <c r="XFA27" s="28">
        <f t="shared" si="3"/>
        <v>1850000</v>
      </c>
      <c r="XFB27" s="43" t="str">
        <f t="shared" si="4"/>
        <v>CUMPLE</v>
      </c>
    </row>
    <row r="28" spans="2:12 16380:16382" s="20" customFormat="1" ht="36.75" customHeight="1">
      <c r="B28" s="69"/>
      <c r="C28" s="18" t="s">
        <v>31</v>
      </c>
      <c r="D28" s="30" t="s">
        <v>41</v>
      </c>
      <c r="E28" s="25" t="s">
        <v>32</v>
      </c>
      <c r="F28" s="31">
        <v>150</v>
      </c>
      <c r="G28" s="27">
        <v>23137</v>
      </c>
      <c r="H28" s="1">
        <f t="shared" si="0"/>
        <v>3470550</v>
      </c>
      <c r="I28" s="40">
        <v>19000</v>
      </c>
      <c r="J28" s="28">
        <f t="shared" si="1"/>
        <v>2850000</v>
      </c>
      <c r="XEZ28" s="28">
        <f t="shared" si="2"/>
        <v>19000</v>
      </c>
      <c r="XFA28" s="28">
        <f t="shared" si="3"/>
        <v>2850000</v>
      </c>
      <c r="XFB28" s="43" t="str">
        <f t="shared" si="4"/>
        <v>CUMPLE</v>
      </c>
    </row>
    <row r="29" spans="2:12 16380:16382" s="20" customFormat="1" ht="133.5" customHeight="1">
      <c r="B29" s="69"/>
      <c r="C29" s="18" t="s">
        <v>33</v>
      </c>
      <c r="D29" s="32" t="s">
        <v>34</v>
      </c>
      <c r="E29" s="25" t="s">
        <v>35</v>
      </c>
      <c r="F29" s="24">
        <v>6</v>
      </c>
      <c r="G29" s="27">
        <v>1191783</v>
      </c>
      <c r="H29" s="1">
        <f t="shared" si="0"/>
        <v>7150698</v>
      </c>
      <c r="I29" s="40">
        <v>1100000</v>
      </c>
      <c r="J29" s="28">
        <f t="shared" si="1"/>
        <v>6600000</v>
      </c>
      <c r="XEZ29" s="28">
        <f t="shared" si="2"/>
        <v>1100000</v>
      </c>
      <c r="XFA29" s="28">
        <f t="shared" si="3"/>
        <v>6600000</v>
      </c>
      <c r="XFB29" s="43" t="str">
        <f t="shared" si="4"/>
        <v>CUMPLE</v>
      </c>
    </row>
    <row r="30" spans="2:12 16380:16382" s="20" customFormat="1" ht="57.75" customHeight="1">
      <c r="B30" s="69"/>
      <c r="C30" s="33" t="s">
        <v>36</v>
      </c>
      <c r="D30" s="34" t="s">
        <v>37</v>
      </c>
      <c r="E30" s="35" t="s">
        <v>24</v>
      </c>
      <c r="F30" s="24">
        <v>50</v>
      </c>
      <c r="G30" s="36">
        <v>35367</v>
      </c>
      <c r="H30" s="1">
        <f t="shared" si="0"/>
        <v>1768350</v>
      </c>
      <c r="I30" s="40">
        <v>25000</v>
      </c>
      <c r="J30" s="28">
        <f t="shared" si="1"/>
        <v>1250000</v>
      </c>
      <c r="XEZ30" s="28">
        <f t="shared" si="2"/>
        <v>25000</v>
      </c>
      <c r="XFA30" s="28">
        <f t="shared" si="3"/>
        <v>1250000</v>
      </c>
      <c r="XFB30" s="43" t="str">
        <f t="shared" si="4"/>
        <v>CUMPLE</v>
      </c>
    </row>
    <row r="31" spans="2:12 16380:16382" s="37" customFormat="1" ht="27.75" customHeight="1">
      <c r="B31" s="65" t="s">
        <v>7</v>
      </c>
      <c r="C31" s="65"/>
      <c r="D31" s="65"/>
      <c r="E31" s="65"/>
      <c r="F31" s="65"/>
      <c r="G31" s="65"/>
      <c r="H31" s="38">
        <f>SUM(H23:H30)</f>
        <v>20491129</v>
      </c>
      <c r="I31" s="38"/>
      <c r="J31" s="38">
        <f>SUM(J23:J30)</f>
        <v>16910000</v>
      </c>
      <c r="L31" s="39"/>
      <c r="XEZ31" s="57"/>
      <c r="XFA31" s="38">
        <f>SUM(XFA23:XFA30)</f>
        <v>16910000</v>
      </c>
      <c r="XFB31" s="43" t="str">
        <f t="shared" si="4"/>
        <v>CUMPLE</v>
      </c>
    </row>
    <row r="32" spans="2:12 16380:16382" s="41" customFormat="1">
      <c r="XFA32" s="41" t="b">
        <f>+XFA31=J31</f>
        <v>1</v>
      </c>
    </row>
    <row r="33" spans="2:5" s="41" customFormat="1" ht="6.75" customHeight="1"/>
    <row r="34" spans="2:5" s="41" customFormat="1" ht="6.75" customHeight="1"/>
    <row r="35" spans="2:5" s="41" customFormat="1" ht="6.75" customHeight="1"/>
    <row r="36" spans="2:5" s="41" customFormat="1" ht="6.75" customHeight="1"/>
    <row r="37" spans="2:5" s="41" customFormat="1" ht="6.75" customHeight="1"/>
    <row r="38" spans="2:5" s="41" customFormat="1" ht="6.75" customHeight="1"/>
    <row r="39" spans="2:5" s="41" customFormat="1" ht="6.75" customHeight="1"/>
    <row r="40" spans="2:5" s="41" customFormat="1" ht="6.75" customHeight="1"/>
    <row r="41" spans="2:5" s="41" customFormat="1" ht="6.75" customHeight="1"/>
    <row r="42" spans="2:5" s="6" customFormat="1">
      <c r="B42" s="2"/>
      <c r="C42" s="2"/>
      <c r="D42" s="2"/>
      <c r="E42" s="3"/>
    </row>
    <row r="43" spans="2:5" s="6" customFormat="1">
      <c r="B43" s="4" t="s">
        <v>12</v>
      </c>
      <c r="C43" s="4"/>
      <c r="D43" s="4"/>
      <c r="E43" s="5"/>
    </row>
    <row r="44" spans="2:5" s="6" customFormat="1">
      <c r="B44" s="4" t="s">
        <v>13</v>
      </c>
      <c r="C44" s="4"/>
      <c r="D44" s="4"/>
      <c r="E44" s="5"/>
    </row>
  </sheetData>
  <sheetProtection algorithmName="SHA-512" hashValue="wZGlzqilMuy3CoXABTbZ1hlcl5Umelm41HxCGQVfgI02V/4Q+mNi1HDhv1p+O1naDBw5Gk8HQDcQfquHoXh1sw==" saltValue="j0KK0ccMDcRiujrwv1xu9g==" spinCount="100000" sheet="1" objects="1" scenarios="1"/>
  <mergeCells count="24">
    <mergeCell ref="XEZ21:XFA21"/>
    <mergeCell ref="B23:B26"/>
    <mergeCell ref="B27:B30"/>
    <mergeCell ref="B31:G31"/>
    <mergeCell ref="B12:J12"/>
    <mergeCell ref="B14:J14"/>
    <mergeCell ref="B16:J16"/>
    <mergeCell ref="B18:C18"/>
    <mergeCell ref="G21:H21"/>
    <mergeCell ref="I21:J21"/>
    <mergeCell ref="B9:C9"/>
    <mergeCell ref="D9:G9"/>
    <mergeCell ref="I9:J9"/>
    <mergeCell ref="B10:C10"/>
    <mergeCell ref="D10:G10"/>
    <mergeCell ref="I10:J10"/>
    <mergeCell ref="B8:C8"/>
    <mergeCell ref="D8:G8"/>
    <mergeCell ref="I8:J8"/>
    <mergeCell ref="D2:I2"/>
    <mergeCell ref="D3:I3"/>
    <mergeCell ref="D4:I4"/>
    <mergeCell ref="B7:C7"/>
    <mergeCell ref="D7:J7"/>
  </mergeCells>
  <hyperlinks>
    <hyperlink ref="D10" r:id="rId1"/>
  </hyperlinks>
  <pageMargins left="0.7" right="0.7" top="0.75" bottom="0.75" header="0.3" footer="0.3"/>
  <pageSetup scale="59" orientation="portrait" r:id="rId2"/>
  <headerFooter>
    <oddHeader>&amp;L&amp;"Calibri"&amp;15&amp;K000000 Información Pública Clasificada&amp;1#_x000D_</oddHeader>
  </headerFooter>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XFB44"/>
  <sheetViews>
    <sheetView showGridLines="0" topLeftCell="D27" zoomScale="80" zoomScaleNormal="80" zoomScaleSheetLayoutView="80" workbookViewId="0">
      <selection activeCell="I23" sqref="I23:I30"/>
    </sheetView>
  </sheetViews>
  <sheetFormatPr baseColWidth="10" defaultColWidth="0" defaultRowHeight="16.5" customHeight="1" zeroHeight="1"/>
  <cols>
    <col min="1" max="1" width="1.5703125" style="7" customWidth="1"/>
    <col min="2" max="2" width="24" style="7" customWidth="1"/>
    <col min="3" max="3" width="15.42578125" style="7" customWidth="1"/>
    <col min="4" max="4" width="70.140625" style="7" customWidth="1"/>
    <col min="5" max="5" width="16" style="7" bestFit="1" customWidth="1"/>
    <col min="6" max="6" width="12" style="7" bestFit="1" customWidth="1"/>
    <col min="7" max="7" width="18.28515625" style="7" customWidth="1"/>
    <col min="8" max="8" width="22.42578125" style="7" customWidth="1"/>
    <col min="9" max="9" width="19.7109375" style="7" customWidth="1"/>
    <col min="10" max="10" width="19.28515625" style="7" customWidth="1"/>
    <col min="11" max="20" width="0" style="7" hidden="1" customWidth="1"/>
    <col min="21" max="16379" width="11.42578125" style="7" hidden="1"/>
    <col min="16380" max="16380" width="15.7109375" style="7" customWidth="1"/>
    <col min="16381" max="16381" width="15" style="7" customWidth="1"/>
    <col min="16382" max="16382" width="19.28515625" style="7" customWidth="1"/>
    <col min="16383" max="16384" width="13.5703125" style="7" hidden="1"/>
  </cols>
  <sheetData>
    <row r="1" spans="2:10" ht="7.5" customHeight="1"/>
    <row r="2" spans="2:10">
      <c r="B2" s="8"/>
      <c r="C2" s="9"/>
      <c r="D2" s="60" t="s">
        <v>0</v>
      </c>
      <c r="E2" s="60"/>
      <c r="F2" s="60"/>
      <c r="G2" s="60"/>
      <c r="H2" s="60"/>
      <c r="I2" s="60"/>
      <c r="J2" s="10"/>
    </row>
    <row r="3" spans="2:10" ht="39" customHeight="1">
      <c r="B3" s="11"/>
      <c r="D3" s="61" t="s">
        <v>50</v>
      </c>
      <c r="E3" s="60"/>
      <c r="F3" s="60"/>
      <c r="G3" s="60"/>
      <c r="H3" s="60"/>
      <c r="I3" s="60"/>
      <c r="J3" s="12"/>
    </row>
    <row r="4" spans="2:10">
      <c r="B4" s="13"/>
      <c r="C4" s="14"/>
      <c r="D4" s="60" t="s">
        <v>10</v>
      </c>
      <c r="E4" s="60"/>
      <c r="F4" s="60"/>
      <c r="G4" s="60"/>
      <c r="H4" s="60"/>
      <c r="I4" s="60"/>
      <c r="J4" s="15"/>
    </row>
    <row r="5" spans="2:10" ht="6.75" customHeight="1"/>
    <row r="6" spans="2:10" ht="6.75" customHeight="1"/>
    <row r="7" spans="2:10" ht="57" customHeight="1">
      <c r="B7" s="62" t="s">
        <v>8</v>
      </c>
      <c r="C7" s="63"/>
      <c r="D7" s="64" t="s">
        <v>47</v>
      </c>
      <c r="E7" s="64"/>
      <c r="F7" s="64"/>
      <c r="G7" s="64"/>
      <c r="H7" s="64"/>
      <c r="I7" s="64"/>
      <c r="J7" s="64"/>
    </row>
    <row r="8" spans="2:10" ht="15" customHeight="1">
      <c r="B8" s="74" t="s">
        <v>1</v>
      </c>
      <c r="C8" s="74"/>
      <c r="D8" s="72" t="s">
        <v>88</v>
      </c>
      <c r="E8" s="72"/>
      <c r="F8" s="72"/>
      <c r="G8" s="72"/>
      <c r="H8" s="17" t="s">
        <v>4</v>
      </c>
      <c r="I8" s="72">
        <v>901763712</v>
      </c>
      <c r="J8" s="72"/>
    </row>
    <row r="9" spans="2:10" ht="15" customHeight="1">
      <c r="B9" s="74" t="s">
        <v>2</v>
      </c>
      <c r="C9" s="74"/>
      <c r="D9" s="72" t="s">
        <v>89</v>
      </c>
      <c r="E9" s="72"/>
      <c r="F9" s="72"/>
      <c r="G9" s="72"/>
      <c r="H9" s="17" t="s">
        <v>5</v>
      </c>
      <c r="I9" s="72">
        <v>3118236759</v>
      </c>
      <c r="J9" s="72"/>
    </row>
    <row r="10" spans="2:10" ht="15" customHeight="1">
      <c r="B10" s="74" t="s">
        <v>3</v>
      </c>
      <c r="C10" s="74"/>
      <c r="D10" s="84" t="s">
        <v>90</v>
      </c>
      <c r="E10" s="72"/>
      <c r="F10" s="72"/>
      <c r="G10" s="72"/>
      <c r="H10" s="17" t="s">
        <v>6</v>
      </c>
      <c r="I10" s="72"/>
      <c r="J10" s="72"/>
    </row>
    <row r="11" spans="2:10" ht="6.75" customHeight="1"/>
    <row r="12" spans="2:10" ht="15.75" customHeight="1">
      <c r="B12" s="66" t="s">
        <v>11</v>
      </c>
      <c r="C12" s="66"/>
      <c r="D12" s="66"/>
      <c r="E12" s="66"/>
      <c r="F12" s="66"/>
      <c r="G12" s="66"/>
      <c r="H12" s="66"/>
      <c r="I12" s="66"/>
      <c r="J12" s="66"/>
    </row>
    <row r="13" spans="2:10" ht="6.75" customHeight="1"/>
    <row r="14" spans="2:10" ht="118.5" customHeight="1">
      <c r="B14" s="67" t="s">
        <v>42</v>
      </c>
      <c r="C14" s="67"/>
      <c r="D14" s="67"/>
      <c r="E14" s="67"/>
      <c r="F14" s="67"/>
      <c r="G14" s="67"/>
      <c r="H14" s="67"/>
      <c r="I14" s="67"/>
      <c r="J14" s="67"/>
    </row>
    <row r="15" spans="2:10" ht="6.75" customHeight="1"/>
    <row r="16" spans="2:10" ht="57.75" customHeight="1">
      <c r="B16" s="75" t="s">
        <v>44</v>
      </c>
      <c r="C16" s="76"/>
      <c r="D16" s="76"/>
      <c r="E16" s="76"/>
      <c r="F16" s="76"/>
      <c r="G16" s="76"/>
      <c r="H16" s="76"/>
      <c r="I16" s="76"/>
      <c r="J16" s="77"/>
    </row>
    <row r="17" spans="2:12 16380:16382" ht="12" customHeight="1"/>
    <row r="18" spans="2:12 16380:16382" ht="41.25" customHeight="1">
      <c r="B18" s="73" t="s">
        <v>9</v>
      </c>
      <c r="C18" s="73"/>
      <c r="D18" s="18" t="s">
        <v>14</v>
      </c>
      <c r="E18" s="19"/>
    </row>
    <row r="19" spans="2:12 16380:16382" ht="11.25" customHeight="1"/>
    <row r="20" spans="2:12 16380:16382" ht="9" customHeight="1"/>
    <row r="21" spans="2:12 16380:16382" ht="22.5" customHeight="1">
      <c r="G21" s="65" t="s">
        <v>48</v>
      </c>
      <c r="H21" s="65"/>
      <c r="I21" s="71" t="s">
        <v>49</v>
      </c>
      <c r="J21" s="71"/>
      <c r="XEZ21" s="71" t="s">
        <v>66</v>
      </c>
      <c r="XFA21" s="71"/>
    </row>
    <row r="22" spans="2:12 16380:16382" s="20" customFormat="1" ht="57" customHeight="1">
      <c r="B22" s="21" t="s">
        <v>45</v>
      </c>
      <c r="C22" s="21" t="s">
        <v>15</v>
      </c>
      <c r="D22" s="21" t="s">
        <v>16</v>
      </c>
      <c r="E22" s="21" t="s">
        <v>17</v>
      </c>
      <c r="F22" s="21" t="s">
        <v>38</v>
      </c>
      <c r="G22" s="22" t="s">
        <v>43</v>
      </c>
      <c r="H22" s="22" t="s">
        <v>7</v>
      </c>
      <c r="I22" s="23" t="s">
        <v>39</v>
      </c>
      <c r="J22" s="23" t="s">
        <v>7</v>
      </c>
      <c r="XEZ22" s="23" t="s">
        <v>39</v>
      </c>
      <c r="XFA22" s="23" t="s">
        <v>7</v>
      </c>
      <c r="XFB22" s="43" t="s">
        <v>55</v>
      </c>
    </row>
    <row r="23" spans="2:12 16380:16382" s="20" customFormat="1" ht="121.5" customHeight="1">
      <c r="B23" s="68" t="s">
        <v>18</v>
      </c>
      <c r="C23" s="18" t="s">
        <v>19</v>
      </c>
      <c r="D23" s="16" t="s">
        <v>20</v>
      </c>
      <c r="E23" s="25" t="s">
        <v>21</v>
      </c>
      <c r="F23" s="26">
        <v>3</v>
      </c>
      <c r="G23" s="27">
        <v>935027</v>
      </c>
      <c r="H23" s="1">
        <f t="shared" ref="H23:H30" si="0">F23*G23</f>
        <v>2805081</v>
      </c>
      <c r="I23" s="40">
        <v>700000</v>
      </c>
      <c r="J23" s="28">
        <f t="shared" ref="J23:J30" si="1">ROUND(I23*F23,0)</f>
        <v>2100000</v>
      </c>
      <c r="XEZ23" s="28">
        <f t="shared" ref="XEZ23:XEZ30" si="2">+ROUND(I23,0)</f>
        <v>700000</v>
      </c>
      <c r="XFA23" s="28">
        <f t="shared" ref="XFA23:XFA30" si="3">+XEZ23*F23</f>
        <v>2100000</v>
      </c>
      <c r="XFB23" s="43" t="str">
        <f>+IF(XEZ23&gt;G23,"No cumple","CUMPLE")</f>
        <v>CUMPLE</v>
      </c>
    </row>
    <row r="24" spans="2:12 16380:16382" s="20" customFormat="1" ht="47.25" customHeight="1">
      <c r="B24" s="69"/>
      <c r="C24" s="18" t="s">
        <v>22</v>
      </c>
      <c r="D24" s="29" t="s">
        <v>23</v>
      </c>
      <c r="E24" s="25" t="s">
        <v>24</v>
      </c>
      <c r="F24" s="26">
        <v>1</v>
      </c>
      <c r="G24" s="27">
        <v>503100</v>
      </c>
      <c r="H24" s="1">
        <f t="shared" si="0"/>
        <v>503100</v>
      </c>
      <c r="I24" s="40">
        <v>300000</v>
      </c>
      <c r="J24" s="28">
        <f t="shared" si="1"/>
        <v>300000</v>
      </c>
      <c r="XEZ24" s="28">
        <f t="shared" si="2"/>
        <v>300000</v>
      </c>
      <c r="XFA24" s="28">
        <f t="shared" si="3"/>
        <v>300000</v>
      </c>
      <c r="XFB24" s="43" t="str">
        <f t="shared" ref="XFB24:XFB31" si="4">+IF(XEZ24&gt;G24,"No cumple","CUMPLE")</f>
        <v>CUMPLE</v>
      </c>
    </row>
    <row r="25" spans="2:12 16380:16382" s="20" customFormat="1" ht="42" customHeight="1">
      <c r="B25" s="69"/>
      <c r="C25" s="18" t="s">
        <v>25</v>
      </c>
      <c r="D25" s="29" t="s">
        <v>26</v>
      </c>
      <c r="E25" s="25" t="s">
        <v>27</v>
      </c>
      <c r="F25" s="26">
        <v>90</v>
      </c>
      <c r="G25" s="27">
        <v>20335</v>
      </c>
      <c r="H25" s="1">
        <f t="shared" si="0"/>
        <v>1830150</v>
      </c>
      <c r="I25" s="40">
        <v>12000</v>
      </c>
      <c r="J25" s="28">
        <f t="shared" si="1"/>
        <v>1080000</v>
      </c>
      <c r="XEZ25" s="28">
        <f t="shared" si="2"/>
        <v>12000</v>
      </c>
      <c r="XFA25" s="28">
        <f t="shared" si="3"/>
        <v>1080000</v>
      </c>
      <c r="XFB25" s="43" t="str">
        <f t="shared" si="4"/>
        <v>CUMPLE</v>
      </c>
    </row>
    <row r="26" spans="2:12 16380:16382" s="20" customFormat="1" ht="36" customHeight="1">
      <c r="B26" s="70"/>
      <c r="C26" s="18" t="s">
        <v>28</v>
      </c>
      <c r="D26" s="29" t="s">
        <v>29</v>
      </c>
      <c r="E26" s="25" t="s">
        <v>24</v>
      </c>
      <c r="F26" s="26">
        <v>50</v>
      </c>
      <c r="G26" s="27">
        <v>15998</v>
      </c>
      <c r="H26" s="1">
        <f t="shared" si="0"/>
        <v>799900</v>
      </c>
      <c r="I26" s="40">
        <v>15998</v>
      </c>
      <c r="J26" s="28">
        <f t="shared" si="1"/>
        <v>799900</v>
      </c>
      <c r="XEZ26" s="28">
        <f t="shared" si="2"/>
        <v>15998</v>
      </c>
      <c r="XFA26" s="28">
        <f t="shared" si="3"/>
        <v>799900</v>
      </c>
      <c r="XFB26" s="43" t="str">
        <f t="shared" si="4"/>
        <v>CUMPLE</v>
      </c>
    </row>
    <row r="27" spans="2:12 16380:16382" s="20" customFormat="1" ht="85.5" customHeight="1">
      <c r="B27" s="68" t="s">
        <v>46</v>
      </c>
      <c r="C27" s="18" t="s">
        <v>30</v>
      </c>
      <c r="D27" s="29" t="s">
        <v>40</v>
      </c>
      <c r="E27" s="25" t="s">
        <v>24</v>
      </c>
      <c r="F27" s="26">
        <v>50</v>
      </c>
      <c r="G27" s="27">
        <v>43266</v>
      </c>
      <c r="H27" s="1">
        <f t="shared" si="0"/>
        <v>2163300</v>
      </c>
      <c r="I27" s="40">
        <v>43266</v>
      </c>
      <c r="J27" s="28">
        <f t="shared" si="1"/>
        <v>2163300</v>
      </c>
      <c r="XEZ27" s="28">
        <f t="shared" si="2"/>
        <v>43266</v>
      </c>
      <c r="XFA27" s="28">
        <f t="shared" si="3"/>
        <v>2163300</v>
      </c>
      <c r="XFB27" s="43" t="str">
        <f t="shared" si="4"/>
        <v>CUMPLE</v>
      </c>
    </row>
    <row r="28" spans="2:12 16380:16382" s="20" customFormat="1" ht="36.75" customHeight="1">
      <c r="B28" s="69"/>
      <c r="C28" s="18" t="s">
        <v>31</v>
      </c>
      <c r="D28" s="30" t="s">
        <v>41</v>
      </c>
      <c r="E28" s="25" t="s">
        <v>32</v>
      </c>
      <c r="F28" s="31">
        <v>150</v>
      </c>
      <c r="G28" s="27">
        <v>23137</v>
      </c>
      <c r="H28" s="1">
        <f t="shared" si="0"/>
        <v>3470550</v>
      </c>
      <c r="I28" s="40">
        <v>23137</v>
      </c>
      <c r="J28" s="28">
        <f t="shared" si="1"/>
        <v>3470550</v>
      </c>
      <c r="XEZ28" s="28">
        <f t="shared" si="2"/>
        <v>23137</v>
      </c>
      <c r="XFA28" s="28">
        <f t="shared" si="3"/>
        <v>3470550</v>
      </c>
      <c r="XFB28" s="43" t="str">
        <f t="shared" si="4"/>
        <v>CUMPLE</v>
      </c>
    </row>
    <row r="29" spans="2:12 16380:16382" s="20" customFormat="1" ht="133.5" customHeight="1">
      <c r="B29" s="69"/>
      <c r="C29" s="18" t="s">
        <v>33</v>
      </c>
      <c r="D29" s="32" t="s">
        <v>34</v>
      </c>
      <c r="E29" s="25" t="s">
        <v>35</v>
      </c>
      <c r="F29" s="24">
        <v>6</v>
      </c>
      <c r="G29" s="27">
        <v>1191783</v>
      </c>
      <c r="H29" s="1">
        <f t="shared" si="0"/>
        <v>7150698</v>
      </c>
      <c r="I29" s="40">
        <v>700000</v>
      </c>
      <c r="J29" s="28">
        <f t="shared" si="1"/>
        <v>4200000</v>
      </c>
      <c r="XEZ29" s="28">
        <f t="shared" si="2"/>
        <v>700000</v>
      </c>
      <c r="XFA29" s="28">
        <f t="shared" si="3"/>
        <v>4200000</v>
      </c>
      <c r="XFB29" s="43" t="str">
        <f t="shared" si="4"/>
        <v>CUMPLE</v>
      </c>
    </row>
    <row r="30" spans="2:12 16380:16382" s="20" customFormat="1" ht="57.75" customHeight="1">
      <c r="B30" s="69"/>
      <c r="C30" s="33" t="s">
        <v>36</v>
      </c>
      <c r="D30" s="34" t="s">
        <v>37</v>
      </c>
      <c r="E30" s="35" t="s">
        <v>24</v>
      </c>
      <c r="F30" s="24">
        <v>50</v>
      </c>
      <c r="G30" s="36">
        <v>35367</v>
      </c>
      <c r="H30" s="1">
        <f t="shared" si="0"/>
        <v>1768350</v>
      </c>
      <c r="I30" s="40">
        <v>35367</v>
      </c>
      <c r="J30" s="28">
        <f t="shared" si="1"/>
        <v>1768350</v>
      </c>
      <c r="XEZ30" s="28">
        <f t="shared" si="2"/>
        <v>35367</v>
      </c>
      <c r="XFA30" s="28">
        <f t="shared" si="3"/>
        <v>1768350</v>
      </c>
      <c r="XFB30" s="43" t="str">
        <f t="shared" si="4"/>
        <v>CUMPLE</v>
      </c>
    </row>
    <row r="31" spans="2:12 16380:16382" s="37" customFormat="1" ht="27.75" customHeight="1">
      <c r="B31" s="65" t="s">
        <v>7</v>
      </c>
      <c r="C31" s="65"/>
      <c r="D31" s="65"/>
      <c r="E31" s="65"/>
      <c r="F31" s="65"/>
      <c r="G31" s="65"/>
      <c r="H31" s="38">
        <f>SUM(H23:H30)</f>
        <v>20491129</v>
      </c>
      <c r="I31" s="38"/>
      <c r="J31" s="38">
        <f>SUM(J23:J30)</f>
        <v>15882100</v>
      </c>
      <c r="L31" s="39"/>
      <c r="XEZ31" s="57"/>
      <c r="XFA31" s="38">
        <f>SUM(XFA23:XFA30)</f>
        <v>15882100</v>
      </c>
      <c r="XFB31" s="43" t="str">
        <f t="shared" si="4"/>
        <v>CUMPLE</v>
      </c>
    </row>
    <row r="32" spans="2:12 16380:16382" s="41" customFormat="1">
      <c r="XFA32" s="41" t="b">
        <f>+XFA31=J31</f>
        <v>1</v>
      </c>
    </row>
    <row r="33" spans="2:5" s="41" customFormat="1" ht="6.75" customHeight="1"/>
    <row r="34" spans="2:5" s="41" customFormat="1" ht="6.75" customHeight="1"/>
    <row r="35" spans="2:5" s="41" customFormat="1" ht="6.75" customHeight="1"/>
    <row r="36" spans="2:5" s="41" customFormat="1" ht="6.75" customHeight="1"/>
    <row r="37" spans="2:5" s="41" customFormat="1" ht="6.75" customHeight="1"/>
    <row r="38" spans="2:5" s="41" customFormat="1" ht="6.75" customHeight="1"/>
    <row r="39" spans="2:5" s="41" customFormat="1" ht="6.75" customHeight="1"/>
    <row r="40" spans="2:5" s="41" customFormat="1" ht="6.75" customHeight="1"/>
    <row r="41" spans="2:5" s="41" customFormat="1" ht="6.75" customHeight="1"/>
    <row r="42" spans="2:5" s="6" customFormat="1">
      <c r="B42" s="2"/>
      <c r="C42" s="2"/>
      <c r="D42" s="2"/>
      <c r="E42" s="3"/>
    </row>
    <row r="43" spans="2:5" s="6" customFormat="1">
      <c r="B43" s="4" t="s">
        <v>12</v>
      </c>
      <c r="C43" s="4"/>
      <c r="D43" s="4"/>
      <c r="E43" s="5"/>
    </row>
    <row r="44" spans="2:5" s="6" customFormat="1">
      <c r="B44" s="4" t="s">
        <v>13</v>
      </c>
      <c r="C44" s="4"/>
      <c r="D44" s="4"/>
      <c r="E44" s="5"/>
    </row>
  </sheetData>
  <sheetProtection algorithmName="SHA-512" hashValue="tDHyo7k9FLIqPwcl4hGqUcoNBmoTQQyXlqpZmzCH+UVja6PPI28L8IL05wTT+yNaoGAfjbUyLIWkA6f9FbAv9g==" saltValue="+fraRht1l/NlwqzRbFi2eg==" spinCount="100000" sheet="1" objects="1" scenarios="1"/>
  <mergeCells count="24">
    <mergeCell ref="XEZ21:XFA21"/>
    <mergeCell ref="B23:B26"/>
    <mergeCell ref="B27:B30"/>
    <mergeCell ref="B31:G31"/>
    <mergeCell ref="B12:J12"/>
    <mergeCell ref="B14:J14"/>
    <mergeCell ref="B16:J16"/>
    <mergeCell ref="B18:C18"/>
    <mergeCell ref="G21:H21"/>
    <mergeCell ref="I21:J21"/>
    <mergeCell ref="B9:C9"/>
    <mergeCell ref="D9:G9"/>
    <mergeCell ref="I9:J9"/>
    <mergeCell ref="B10:C10"/>
    <mergeCell ref="D10:G10"/>
    <mergeCell ref="I10:J10"/>
    <mergeCell ref="B8:C8"/>
    <mergeCell ref="D8:G8"/>
    <mergeCell ref="I8:J8"/>
    <mergeCell ref="D2:I2"/>
    <mergeCell ref="D3:I3"/>
    <mergeCell ref="D4:I4"/>
    <mergeCell ref="B7:C7"/>
    <mergeCell ref="D7:J7"/>
  </mergeCells>
  <hyperlinks>
    <hyperlink ref="D10" r:id="rId1"/>
  </hyperlinks>
  <pageMargins left="0.7" right="0.7" top="0.75" bottom="0.75" header="0.3" footer="0.3"/>
  <pageSetup scale="59" orientation="portrait" r:id="rId2"/>
  <headerFooter>
    <oddHeader>&amp;L&amp;"Calibri"&amp;15&amp;K000000 Información Pública Clasificada&amp;1#_x000D_</oddHeader>
  </headerFooter>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XFB44"/>
  <sheetViews>
    <sheetView showGridLines="0" topLeftCell="D8" zoomScale="80" zoomScaleNormal="80" zoomScaleSheetLayoutView="80" workbookViewId="0">
      <selection activeCell="D8" sqref="D8:G8"/>
    </sheetView>
  </sheetViews>
  <sheetFormatPr baseColWidth="10" defaultColWidth="0" defaultRowHeight="16.5" customHeight="1" zeroHeight="1"/>
  <cols>
    <col min="1" max="1" width="1.5703125" style="7" customWidth="1"/>
    <col min="2" max="2" width="24" style="7" customWidth="1"/>
    <col min="3" max="3" width="15.42578125" style="7" customWidth="1"/>
    <col min="4" max="4" width="70.140625" style="7" customWidth="1"/>
    <col min="5" max="5" width="16" style="7" bestFit="1" customWidth="1"/>
    <col min="6" max="6" width="12" style="7" bestFit="1" customWidth="1"/>
    <col min="7" max="7" width="18.28515625" style="7" customWidth="1"/>
    <col min="8" max="8" width="22.42578125" style="7" customWidth="1"/>
    <col min="9" max="9" width="19.7109375" style="7" customWidth="1"/>
    <col min="10" max="10" width="19.28515625" style="7" customWidth="1"/>
    <col min="11" max="20" width="0" style="7" hidden="1" customWidth="1"/>
    <col min="21" max="16379" width="11.42578125" style="7" hidden="1"/>
    <col min="16380" max="16380" width="15.7109375" style="7" customWidth="1"/>
    <col min="16381" max="16381" width="15" style="7" customWidth="1"/>
    <col min="16382" max="16382" width="19.28515625" style="7" customWidth="1"/>
    <col min="16383" max="16384" width="13.5703125" style="7" hidden="1"/>
  </cols>
  <sheetData>
    <row r="1" spans="2:10" ht="7.5" customHeight="1"/>
    <row r="2" spans="2:10">
      <c r="B2" s="8"/>
      <c r="C2" s="9"/>
      <c r="D2" s="60" t="s">
        <v>0</v>
      </c>
      <c r="E2" s="60"/>
      <c r="F2" s="60"/>
      <c r="G2" s="60"/>
      <c r="H2" s="60"/>
      <c r="I2" s="60"/>
      <c r="J2" s="10"/>
    </row>
    <row r="3" spans="2:10" ht="39" customHeight="1">
      <c r="B3" s="11"/>
      <c r="D3" s="61" t="s">
        <v>50</v>
      </c>
      <c r="E3" s="60"/>
      <c r="F3" s="60"/>
      <c r="G3" s="60"/>
      <c r="H3" s="60"/>
      <c r="I3" s="60"/>
      <c r="J3" s="12"/>
    </row>
    <row r="4" spans="2:10">
      <c r="B4" s="13"/>
      <c r="C4" s="14"/>
      <c r="D4" s="60" t="s">
        <v>10</v>
      </c>
      <c r="E4" s="60"/>
      <c r="F4" s="60"/>
      <c r="G4" s="60"/>
      <c r="H4" s="60"/>
      <c r="I4" s="60"/>
      <c r="J4" s="15"/>
    </row>
    <row r="5" spans="2:10" ht="6.75" customHeight="1"/>
    <row r="6" spans="2:10" ht="6.75" customHeight="1"/>
    <row r="7" spans="2:10" ht="57" customHeight="1">
      <c r="B7" s="62" t="s">
        <v>8</v>
      </c>
      <c r="C7" s="63"/>
      <c r="D7" s="64" t="s">
        <v>47</v>
      </c>
      <c r="E7" s="64"/>
      <c r="F7" s="64"/>
      <c r="G7" s="64"/>
      <c r="H7" s="64"/>
      <c r="I7" s="64"/>
      <c r="J7" s="64"/>
    </row>
    <row r="8" spans="2:10" ht="15" customHeight="1">
      <c r="B8" s="74" t="s">
        <v>1</v>
      </c>
      <c r="C8" s="74"/>
      <c r="D8" s="72" t="s">
        <v>91</v>
      </c>
      <c r="E8" s="72"/>
      <c r="F8" s="72"/>
      <c r="G8" s="72"/>
      <c r="H8" s="17" t="s">
        <v>4</v>
      </c>
      <c r="I8" s="72" t="s">
        <v>94</v>
      </c>
      <c r="J8" s="72"/>
    </row>
    <row r="9" spans="2:10" ht="15" customHeight="1">
      <c r="B9" s="74" t="s">
        <v>2</v>
      </c>
      <c r="C9" s="74"/>
      <c r="D9" s="72" t="s">
        <v>92</v>
      </c>
      <c r="E9" s="72"/>
      <c r="F9" s="72"/>
      <c r="G9" s="72"/>
      <c r="H9" s="17" t="s">
        <v>5</v>
      </c>
      <c r="I9" s="72">
        <v>3015574908</v>
      </c>
      <c r="J9" s="72"/>
    </row>
    <row r="10" spans="2:10" ht="15" customHeight="1">
      <c r="B10" s="74" t="s">
        <v>3</v>
      </c>
      <c r="C10" s="74"/>
      <c r="D10" s="84" t="s">
        <v>93</v>
      </c>
      <c r="E10" s="72"/>
      <c r="F10" s="72"/>
      <c r="G10" s="72"/>
      <c r="H10" s="17" t="s">
        <v>6</v>
      </c>
      <c r="I10" s="72" t="s">
        <v>95</v>
      </c>
      <c r="J10" s="72"/>
    </row>
    <row r="11" spans="2:10" ht="6.75" customHeight="1"/>
    <row r="12" spans="2:10" ht="15.75" customHeight="1">
      <c r="B12" s="66" t="s">
        <v>11</v>
      </c>
      <c r="C12" s="66"/>
      <c r="D12" s="66"/>
      <c r="E12" s="66"/>
      <c r="F12" s="66"/>
      <c r="G12" s="66"/>
      <c r="H12" s="66"/>
      <c r="I12" s="66"/>
      <c r="J12" s="66"/>
    </row>
    <row r="13" spans="2:10" ht="6.75" customHeight="1"/>
    <row r="14" spans="2:10" ht="118.5" customHeight="1">
      <c r="B14" s="67" t="s">
        <v>42</v>
      </c>
      <c r="C14" s="67"/>
      <c r="D14" s="67"/>
      <c r="E14" s="67"/>
      <c r="F14" s="67"/>
      <c r="G14" s="67"/>
      <c r="H14" s="67"/>
      <c r="I14" s="67"/>
      <c r="J14" s="67"/>
    </row>
    <row r="15" spans="2:10" ht="6.75" customHeight="1"/>
    <row r="16" spans="2:10" ht="57.75" customHeight="1">
      <c r="B16" s="75" t="s">
        <v>44</v>
      </c>
      <c r="C16" s="76"/>
      <c r="D16" s="76"/>
      <c r="E16" s="76"/>
      <c r="F16" s="76"/>
      <c r="G16" s="76"/>
      <c r="H16" s="76"/>
      <c r="I16" s="76"/>
      <c r="J16" s="77"/>
    </row>
    <row r="17" spans="2:12 16380:16382" ht="12" customHeight="1"/>
    <row r="18" spans="2:12 16380:16382" ht="41.25" customHeight="1">
      <c r="B18" s="73" t="s">
        <v>9</v>
      </c>
      <c r="C18" s="73"/>
      <c r="D18" s="18" t="s">
        <v>14</v>
      </c>
      <c r="E18" s="19"/>
    </row>
    <row r="19" spans="2:12 16380:16382" ht="11.25" customHeight="1"/>
    <row r="20" spans="2:12 16380:16382" ht="9" customHeight="1"/>
    <row r="21" spans="2:12 16380:16382" ht="22.5" customHeight="1">
      <c r="G21" s="65" t="s">
        <v>48</v>
      </c>
      <c r="H21" s="65"/>
      <c r="I21" s="71" t="s">
        <v>49</v>
      </c>
      <c r="J21" s="71"/>
      <c r="XEZ21" s="71" t="s">
        <v>66</v>
      </c>
      <c r="XFA21" s="71"/>
    </row>
    <row r="22" spans="2:12 16380:16382" s="20" customFormat="1" ht="57" customHeight="1">
      <c r="B22" s="21" t="s">
        <v>45</v>
      </c>
      <c r="C22" s="21" t="s">
        <v>15</v>
      </c>
      <c r="D22" s="21" t="s">
        <v>16</v>
      </c>
      <c r="E22" s="21" t="s">
        <v>17</v>
      </c>
      <c r="F22" s="21" t="s">
        <v>38</v>
      </c>
      <c r="G22" s="22" t="s">
        <v>43</v>
      </c>
      <c r="H22" s="22" t="s">
        <v>7</v>
      </c>
      <c r="I22" s="23" t="s">
        <v>39</v>
      </c>
      <c r="J22" s="23" t="s">
        <v>7</v>
      </c>
      <c r="XEZ22" s="23" t="s">
        <v>39</v>
      </c>
      <c r="XFA22" s="23" t="s">
        <v>7</v>
      </c>
      <c r="XFB22" s="43" t="s">
        <v>55</v>
      </c>
    </row>
    <row r="23" spans="2:12 16380:16382" s="20" customFormat="1" ht="121.5" customHeight="1">
      <c r="B23" s="68" t="s">
        <v>18</v>
      </c>
      <c r="C23" s="18" t="s">
        <v>19</v>
      </c>
      <c r="D23" s="16" t="s">
        <v>20</v>
      </c>
      <c r="E23" s="25" t="s">
        <v>21</v>
      </c>
      <c r="F23" s="26">
        <v>3</v>
      </c>
      <c r="G23" s="27">
        <v>935027</v>
      </c>
      <c r="H23" s="1">
        <f t="shared" ref="H23:H30" si="0">F23*G23</f>
        <v>2805081</v>
      </c>
      <c r="I23" s="40">
        <v>878937</v>
      </c>
      <c r="J23" s="28">
        <f t="shared" ref="J23:J30" si="1">ROUND(I23*F23,0)</f>
        <v>2636811</v>
      </c>
      <c r="XEZ23" s="28">
        <f t="shared" ref="XEZ23:XEZ30" si="2">+ROUND(I23,0)</f>
        <v>878937</v>
      </c>
      <c r="XFA23" s="28">
        <f t="shared" ref="XFA23:XFA30" si="3">+XEZ23*F23</f>
        <v>2636811</v>
      </c>
      <c r="XFB23" s="43" t="str">
        <f>+IF(XEZ23&gt;G23,"No cumple","CUMPLE")</f>
        <v>CUMPLE</v>
      </c>
    </row>
    <row r="24" spans="2:12 16380:16382" s="20" customFormat="1" ht="47.25" customHeight="1">
      <c r="B24" s="69"/>
      <c r="C24" s="18" t="s">
        <v>22</v>
      </c>
      <c r="D24" s="29" t="s">
        <v>23</v>
      </c>
      <c r="E24" s="25" t="s">
        <v>24</v>
      </c>
      <c r="F24" s="26">
        <v>1</v>
      </c>
      <c r="G24" s="27">
        <v>503100</v>
      </c>
      <c r="H24" s="1">
        <f t="shared" si="0"/>
        <v>503100</v>
      </c>
      <c r="I24" s="40">
        <v>472920</v>
      </c>
      <c r="J24" s="28">
        <f t="shared" si="1"/>
        <v>472920</v>
      </c>
      <c r="XEZ24" s="28">
        <f t="shared" si="2"/>
        <v>472920</v>
      </c>
      <c r="XFA24" s="28">
        <f t="shared" si="3"/>
        <v>472920</v>
      </c>
      <c r="XFB24" s="43" t="str">
        <f t="shared" ref="XFB24:XFB31" si="4">+IF(XEZ24&gt;G24,"No cumple","CUMPLE")</f>
        <v>CUMPLE</v>
      </c>
    </row>
    <row r="25" spans="2:12 16380:16382" s="20" customFormat="1" ht="42" customHeight="1">
      <c r="B25" s="69"/>
      <c r="C25" s="18" t="s">
        <v>25</v>
      </c>
      <c r="D25" s="29" t="s">
        <v>26</v>
      </c>
      <c r="E25" s="25" t="s">
        <v>27</v>
      </c>
      <c r="F25" s="26">
        <v>90</v>
      </c>
      <c r="G25" s="27">
        <v>20335</v>
      </c>
      <c r="H25" s="1">
        <f t="shared" si="0"/>
        <v>1830150</v>
      </c>
      <c r="I25" s="40">
        <v>19115</v>
      </c>
      <c r="J25" s="28">
        <f t="shared" si="1"/>
        <v>1720350</v>
      </c>
      <c r="XEZ25" s="28">
        <f t="shared" si="2"/>
        <v>19115</v>
      </c>
      <c r="XFA25" s="28">
        <f t="shared" si="3"/>
        <v>1720350</v>
      </c>
      <c r="XFB25" s="43" t="str">
        <f t="shared" si="4"/>
        <v>CUMPLE</v>
      </c>
    </row>
    <row r="26" spans="2:12 16380:16382" s="20" customFormat="1" ht="36" customHeight="1">
      <c r="B26" s="70"/>
      <c r="C26" s="18" t="s">
        <v>28</v>
      </c>
      <c r="D26" s="29" t="s">
        <v>29</v>
      </c>
      <c r="E26" s="25" t="s">
        <v>24</v>
      </c>
      <c r="F26" s="26">
        <v>50</v>
      </c>
      <c r="G26" s="27">
        <v>15998</v>
      </c>
      <c r="H26" s="1">
        <f t="shared" si="0"/>
        <v>799900</v>
      </c>
      <c r="I26" s="40">
        <v>15038</v>
      </c>
      <c r="J26" s="28">
        <f t="shared" si="1"/>
        <v>751900</v>
      </c>
      <c r="XEZ26" s="28">
        <f t="shared" si="2"/>
        <v>15038</v>
      </c>
      <c r="XFA26" s="28">
        <f t="shared" si="3"/>
        <v>751900</v>
      </c>
      <c r="XFB26" s="43" t="str">
        <f t="shared" si="4"/>
        <v>CUMPLE</v>
      </c>
    </row>
    <row r="27" spans="2:12 16380:16382" s="20" customFormat="1" ht="85.5" customHeight="1">
      <c r="B27" s="68" t="s">
        <v>46</v>
      </c>
      <c r="C27" s="18" t="s">
        <v>30</v>
      </c>
      <c r="D27" s="29" t="s">
        <v>40</v>
      </c>
      <c r="E27" s="25" t="s">
        <v>24</v>
      </c>
      <c r="F27" s="26">
        <v>50</v>
      </c>
      <c r="G27" s="27">
        <v>43266</v>
      </c>
      <c r="H27" s="1">
        <f t="shared" si="0"/>
        <v>2163300</v>
      </c>
      <c r="I27" s="40">
        <v>40671</v>
      </c>
      <c r="J27" s="28">
        <f t="shared" si="1"/>
        <v>2033550</v>
      </c>
      <c r="XEZ27" s="28">
        <f t="shared" si="2"/>
        <v>40671</v>
      </c>
      <c r="XFA27" s="28">
        <f t="shared" si="3"/>
        <v>2033550</v>
      </c>
      <c r="XFB27" s="43" t="str">
        <f t="shared" si="4"/>
        <v>CUMPLE</v>
      </c>
    </row>
    <row r="28" spans="2:12 16380:16382" s="20" customFormat="1" ht="36.75" customHeight="1">
      <c r="B28" s="69"/>
      <c r="C28" s="18" t="s">
        <v>31</v>
      </c>
      <c r="D28" s="30" t="s">
        <v>41</v>
      </c>
      <c r="E28" s="25" t="s">
        <v>32</v>
      </c>
      <c r="F28" s="31">
        <v>150</v>
      </c>
      <c r="G28" s="27">
        <v>23137</v>
      </c>
      <c r="H28" s="1">
        <f t="shared" si="0"/>
        <v>3470550</v>
      </c>
      <c r="I28" s="40">
        <v>21749</v>
      </c>
      <c r="J28" s="28">
        <f t="shared" si="1"/>
        <v>3262350</v>
      </c>
      <c r="XEZ28" s="28">
        <f t="shared" si="2"/>
        <v>21749</v>
      </c>
      <c r="XFA28" s="28">
        <f t="shared" si="3"/>
        <v>3262350</v>
      </c>
      <c r="XFB28" s="43" t="str">
        <f t="shared" si="4"/>
        <v>CUMPLE</v>
      </c>
    </row>
    <row r="29" spans="2:12 16380:16382" s="20" customFormat="1" ht="133.5" customHeight="1">
      <c r="B29" s="69"/>
      <c r="C29" s="18" t="s">
        <v>33</v>
      </c>
      <c r="D29" s="32" t="s">
        <v>34</v>
      </c>
      <c r="E29" s="25" t="s">
        <v>35</v>
      </c>
      <c r="F29" s="24">
        <v>6</v>
      </c>
      <c r="G29" s="27">
        <v>1191783</v>
      </c>
      <c r="H29" s="1">
        <f t="shared" si="0"/>
        <v>7150698</v>
      </c>
      <c r="I29" s="40">
        <v>1120290</v>
      </c>
      <c r="J29" s="28">
        <f t="shared" si="1"/>
        <v>6721740</v>
      </c>
      <c r="XEZ29" s="28">
        <f t="shared" si="2"/>
        <v>1120290</v>
      </c>
      <c r="XFA29" s="28">
        <f t="shared" si="3"/>
        <v>6721740</v>
      </c>
      <c r="XFB29" s="43" t="str">
        <f t="shared" si="4"/>
        <v>CUMPLE</v>
      </c>
    </row>
    <row r="30" spans="2:12 16380:16382" s="20" customFormat="1" ht="57.75" customHeight="1">
      <c r="B30" s="69"/>
      <c r="C30" s="33" t="s">
        <v>36</v>
      </c>
      <c r="D30" s="34" t="s">
        <v>37</v>
      </c>
      <c r="E30" s="35" t="s">
        <v>24</v>
      </c>
      <c r="F30" s="24">
        <v>50</v>
      </c>
      <c r="G30" s="36">
        <v>35367</v>
      </c>
      <c r="H30" s="1">
        <f t="shared" si="0"/>
        <v>1768350</v>
      </c>
      <c r="I30" s="40">
        <v>33245</v>
      </c>
      <c r="J30" s="28">
        <f t="shared" si="1"/>
        <v>1662250</v>
      </c>
      <c r="XEZ30" s="28">
        <f t="shared" si="2"/>
        <v>33245</v>
      </c>
      <c r="XFA30" s="28">
        <f t="shared" si="3"/>
        <v>1662250</v>
      </c>
      <c r="XFB30" s="43" t="str">
        <f t="shared" si="4"/>
        <v>CUMPLE</v>
      </c>
    </row>
    <row r="31" spans="2:12 16380:16382" s="37" customFormat="1" ht="27.75" customHeight="1">
      <c r="B31" s="65" t="s">
        <v>7</v>
      </c>
      <c r="C31" s="65"/>
      <c r="D31" s="65"/>
      <c r="E31" s="65"/>
      <c r="F31" s="65"/>
      <c r="G31" s="65"/>
      <c r="H31" s="38">
        <f>SUM(H23:H30)</f>
        <v>20491129</v>
      </c>
      <c r="I31" s="38"/>
      <c r="J31" s="38">
        <f>SUM(J23:J30)</f>
        <v>19261871</v>
      </c>
      <c r="L31" s="39"/>
      <c r="XEZ31" s="57"/>
      <c r="XFA31" s="38">
        <f>SUM(XFA23:XFA30)</f>
        <v>19261871</v>
      </c>
      <c r="XFB31" s="43" t="str">
        <f t="shared" si="4"/>
        <v>CUMPLE</v>
      </c>
    </row>
    <row r="32" spans="2:12 16380:16382" s="41" customFormat="1">
      <c r="XFA32" s="41" t="b">
        <f>+XFA31=J31</f>
        <v>1</v>
      </c>
    </row>
    <row r="33" spans="2:5" s="41" customFormat="1" ht="6.75" customHeight="1"/>
    <row r="34" spans="2:5" s="41" customFormat="1" ht="6.75" customHeight="1"/>
    <row r="35" spans="2:5" s="41" customFormat="1" ht="6.75" customHeight="1"/>
    <row r="36" spans="2:5" s="41" customFormat="1" ht="6.75" customHeight="1"/>
    <row r="37" spans="2:5" s="41" customFormat="1" ht="6.75" customHeight="1"/>
    <row r="38" spans="2:5" s="41" customFormat="1" ht="6.75" customHeight="1"/>
    <row r="39" spans="2:5" s="41" customFormat="1" ht="6.75" customHeight="1"/>
    <row r="40" spans="2:5" s="41" customFormat="1" ht="6.75" customHeight="1"/>
    <row r="41" spans="2:5" s="41" customFormat="1" ht="6.75" customHeight="1"/>
    <row r="42" spans="2:5" s="6" customFormat="1">
      <c r="B42" s="2"/>
      <c r="C42" s="2"/>
      <c r="D42" s="2"/>
      <c r="E42" s="3"/>
    </row>
    <row r="43" spans="2:5" s="6" customFormat="1">
      <c r="B43" s="4" t="s">
        <v>12</v>
      </c>
      <c r="C43" s="4"/>
      <c r="D43" s="4"/>
      <c r="E43" s="5"/>
    </row>
    <row r="44" spans="2:5" s="6" customFormat="1">
      <c r="B44" s="4" t="s">
        <v>13</v>
      </c>
      <c r="C44" s="4"/>
      <c r="D44" s="4"/>
      <c r="E44" s="5"/>
    </row>
  </sheetData>
  <sheetProtection algorithmName="SHA-512" hashValue="ZKeOBuILiUThYRvh5O/ygNUUyoBMNLo9UrARd/g6r1snFZ6tEJmcM/p7OTleRfz+5nvhRwc5Qv2XpxvzHXfJRg==" saltValue="jpPDVJSABlo/E64dxx8Fkw==" spinCount="100000" sheet="1" objects="1" scenarios="1"/>
  <mergeCells count="24">
    <mergeCell ref="XEZ21:XFA21"/>
    <mergeCell ref="B23:B26"/>
    <mergeCell ref="B27:B30"/>
    <mergeCell ref="B31:G31"/>
    <mergeCell ref="B12:J12"/>
    <mergeCell ref="B14:J14"/>
    <mergeCell ref="B16:J16"/>
    <mergeCell ref="B18:C18"/>
    <mergeCell ref="G21:H21"/>
    <mergeCell ref="I21:J21"/>
    <mergeCell ref="B9:C9"/>
    <mergeCell ref="D9:G9"/>
    <mergeCell ref="I9:J9"/>
    <mergeCell ref="B10:C10"/>
    <mergeCell ref="D10:G10"/>
    <mergeCell ref="I10:J10"/>
    <mergeCell ref="B8:C8"/>
    <mergeCell ref="D8:G8"/>
    <mergeCell ref="I8:J8"/>
    <mergeCell ref="D2:I2"/>
    <mergeCell ref="D3:I3"/>
    <mergeCell ref="D4:I4"/>
    <mergeCell ref="B7:C7"/>
    <mergeCell ref="D7:J7"/>
  </mergeCells>
  <hyperlinks>
    <hyperlink ref="D10" r:id="rId1" display="mc.construservi@hotmail.com"/>
  </hyperlinks>
  <pageMargins left="0.7" right="0.7" top="0.75" bottom="0.75" header="0.3" footer="0.3"/>
  <pageSetup scale="59" orientation="portrait" r:id="rId2"/>
  <headerFooter>
    <oddHeader>&amp;L&amp;"Calibri"&amp;15&amp;K000000 Información Pública Clasificada&amp;1#_x000D_</oddHeader>
  </headerFooter>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XFB44"/>
  <sheetViews>
    <sheetView showGridLines="0" topLeftCell="D28" zoomScale="80" zoomScaleNormal="80" zoomScaleSheetLayoutView="80" workbookViewId="0">
      <selection activeCell="I23" sqref="I23:I30"/>
    </sheetView>
  </sheetViews>
  <sheetFormatPr baseColWidth="10" defaultColWidth="0" defaultRowHeight="16.5" customHeight="1" zeroHeight="1"/>
  <cols>
    <col min="1" max="1" width="1.5703125" style="7" customWidth="1"/>
    <col min="2" max="2" width="24" style="7" customWidth="1"/>
    <col min="3" max="3" width="15.42578125" style="7" customWidth="1"/>
    <col min="4" max="4" width="70.140625" style="7" customWidth="1"/>
    <col min="5" max="5" width="16" style="7" bestFit="1" customWidth="1"/>
    <col min="6" max="6" width="12" style="7" bestFit="1" customWidth="1"/>
    <col min="7" max="7" width="18.28515625" style="7" customWidth="1"/>
    <col min="8" max="8" width="22.42578125" style="7" customWidth="1"/>
    <col min="9" max="9" width="19.7109375" style="7" customWidth="1"/>
    <col min="10" max="10" width="19.28515625" style="7" customWidth="1"/>
    <col min="11" max="20" width="0" style="7" hidden="1" customWidth="1"/>
    <col min="21" max="16379" width="11.42578125" style="7" hidden="1"/>
    <col min="16380" max="16380" width="15.7109375" style="7" customWidth="1"/>
    <col min="16381" max="16381" width="15" style="7" customWidth="1"/>
    <col min="16382" max="16382" width="19.28515625" style="7" customWidth="1"/>
    <col min="16383" max="16384" width="13.5703125" style="7" hidden="1"/>
  </cols>
  <sheetData>
    <row r="1" spans="2:10" ht="7.5" customHeight="1"/>
    <row r="2" spans="2:10">
      <c r="B2" s="8"/>
      <c r="C2" s="9"/>
      <c r="D2" s="60" t="s">
        <v>0</v>
      </c>
      <c r="E2" s="60"/>
      <c r="F2" s="60"/>
      <c r="G2" s="60"/>
      <c r="H2" s="60"/>
      <c r="I2" s="60"/>
      <c r="J2" s="10"/>
    </row>
    <row r="3" spans="2:10" ht="39" customHeight="1">
      <c r="B3" s="11"/>
      <c r="D3" s="61" t="s">
        <v>50</v>
      </c>
      <c r="E3" s="60"/>
      <c r="F3" s="60"/>
      <c r="G3" s="60"/>
      <c r="H3" s="60"/>
      <c r="I3" s="60"/>
      <c r="J3" s="12"/>
    </row>
    <row r="4" spans="2:10">
      <c r="B4" s="13"/>
      <c r="C4" s="14"/>
      <c r="D4" s="60" t="s">
        <v>10</v>
      </c>
      <c r="E4" s="60"/>
      <c r="F4" s="60"/>
      <c r="G4" s="60"/>
      <c r="H4" s="60"/>
      <c r="I4" s="60"/>
      <c r="J4" s="15"/>
    </row>
    <row r="5" spans="2:10" ht="6.75" customHeight="1"/>
    <row r="6" spans="2:10" ht="6.75" customHeight="1"/>
    <row r="7" spans="2:10" ht="57" customHeight="1">
      <c r="B7" s="62" t="s">
        <v>8</v>
      </c>
      <c r="C7" s="63"/>
      <c r="D7" s="64" t="s">
        <v>47</v>
      </c>
      <c r="E7" s="64"/>
      <c r="F7" s="64"/>
      <c r="G7" s="64"/>
      <c r="H7" s="64"/>
      <c r="I7" s="64"/>
      <c r="J7" s="64"/>
    </row>
    <row r="8" spans="2:10" ht="15" customHeight="1">
      <c r="B8" s="74" t="s">
        <v>1</v>
      </c>
      <c r="C8" s="74"/>
      <c r="D8" s="72" t="s">
        <v>96</v>
      </c>
      <c r="E8" s="72"/>
      <c r="F8" s="72"/>
      <c r="G8" s="72"/>
      <c r="H8" s="17" t="s">
        <v>4</v>
      </c>
      <c r="I8" s="72" t="s">
        <v>99</v>
      </c>
      <c r="J8" s="72"/>
    </row>
    <row r="9" spans="2:10" ht="15" customHeight="1">
      <c r="B9" s="74" t="s">
        <v>2</v>
      </c>
      <c r="C9" s="74"/>
      <c r="D9" s="72" t="s">
        <v>97</v>
      </c>
      <c r="E9" s="72"/>
      <c r="F9" s="72"/>
      <c r="G9" s="72"/>
      <c r="H9" s="17" t="s">
        <v>5</v>
      </c>
      <c r="I9" s="72">
        <v>3015679236</v>
      </c>
      <c r="J9" s="72"/>
    </row>
    <row r="10" spans="2:10" ht="15" customHeight="1">
      <c r="B10" s="74" t="s">
        <v>3</v>
      </c>
      <c r="C10" s="74"/>
      <c r="D10" s="84" t="s">
        <v>98</v>
      </c>
      <c r="E10" s="72"/>
      <c r="F10" s="72"/>
      <c r="G10" s="72"/>
      <c r="H10" s="17" t="s">
        <v>6</v>
      </c>
      <c r="I10" s="72" t="s">
        <v>100</v>
      </c>
      <c r="J10" s="72"/>
    </row>
    <row r="11" spans="2:10" ht="6.75" customHeight="1"/>
    <row r="12" spans="2:10" ht="15.75" customHeight="1">
      <c r="B12" s="66" t="s">
        <v>11</v>
      </c>
      <c r="C12" s="66"/>
      <c r="D12" s="66"/>
      <c r="E12" s="66"/>
      <c r="F12" s="66"/>
      <c r="G12" s="66"/>
      <c r="H12" s="66"/>
      <c r="I12" s="66"/>
      <c r="J12" s="66"/>
    </row>
    <row r="13" spans="2:10" ht="6.75" customHeight="1"/>
    <row r="14" spans="2:10" ht="118.5" customHeight="1">
      <c r="B14" s="67" t="s">
        <v>42</v>
      </c>
      <c r="C14" s="67"/>
      <c r="D14" s="67"/>
      <c r="E14" s="67"/>
      <c r="F14" s="67"/>
      <c r="G14" s="67"/>
      <c r="H14" s="67"/>
      <c r="I14" s="67"/>
      <c r="J14" s="67"/>
    </row>
    <row r="15" spans="2:10" ht="6.75" customHeight="1"/>
    <row r="16" spans="2:10" ht="57.75" customHeight="1">
      <c r="B16" s="75" t="s">
        <v>44</v>
      </c>
      <c r="C16" s="76"/>
      <c r="D16" s="76"/>
      <c r="E16" s="76"/>
      <c r="F16" s="76"/>
      <c r="G16" s="76"/>
      <c r="H16" s="76"/>
      <c r="I16" s="76"/>
      <c r="J16" s="77"/>
    </row>
    <row r="17" spans="2:12 16380:16382" ht="12" customHeight="1"/>
    <row r="18" spans="2:12 16380:16382" ht="41.25" customHeight="1">
      <c r="B18" s="73" t="s">
        <v>9</v>
      </c>
      <c r="C18" s="73"/>
      <c r="D18" s="18" t="s">
        <v>14</v>
      </c>
      <c r="E18" s="19"/>
    </row>
    <row r="19" spans="2:12 16380:16382" ht="11.25" customHeight="1"/>
    <row r="20" spans="2:12 16380:16382" ht="9" customHeight="1"/>
    <row r="21" spans="2:12 16380:16382" ht="22.5" customHeight="1">
      <c r="G21" s="65" t="s">
        <v>48</v>
      </c>
      <c r="H21" s="65"/>
      <c r="I21" s="71" t="s">
        <v>49</v>
      </c>
      <c r="J21" s="71"/>
      <c r="XEZ21" s="71" t="s">
        <v>66</v>
      </c>
      <c r="XFA21" s="71"/>
    </row>
    <row r="22" spans="2:12 16380:16382" s="20" customFormat="1" ht="57" customHeight="1">
      <c r="B22" s="21" t="s">
        <v>45</v>
      </c>
      <c r="C22" s="21" t="s">
        <v>15</v>
      </c>
      <c r="D22" s="21" t="s">
        <v>16</v>
      </c>
      <c r="E22" s="21" t="s">
        <v>17</v>
      </c>
      <c r="F22" s="21" t="s">
        <v>38</v>
      </c>
      <c r="G22" s="22" t="s">
        <v>43</v>
      </c>
      <c r="H22" s="22" t="s">
        <v>7</v>
      </c>
      <c r="I22" s="23" t="s">
        <v>39</v>
      </c>
      <c r="J22" s="23" t="s">
        <v>7</v>
      </c>
      <c r="XEZ22" s="23" t="s">
        <v>39</v>
      </c>
      <c r="XFA22" s="23" t="s">
        <v>7</v>
      </c>
      <c r="XFB22" s="43" t="s">
        <v>55</v>
      </c>
    </row>
    <row r="23" spans="2:12 16380:16382" s="20" customFormat="1" ht="121.5" customHeight="1">
      <c r="B23" s="68" t="s">
        <v>18</v>
      </c>
      <c r="C23" s="18" t="s">
        <v>19</v>
      </c>
      <c r="D23" s="16" t="s">
        <v>20</v>
      </c>
      <c r="E23" s="25" t="s">
        <v>21</v>
      </c>
      <c r="F23" s="26">
        <v>3</v>
      </c>
      <c r="G23" s="27">
        <v>935027</v>
      </c>
      <c r="H23" s="1">
        <f t="shared" ref="H23:H30" si="0">F23*G23</f>
        <v>2805081</v>
      </c>
      <c r="I23" s="40">
        <v>607000</v>
      </c>
      <c r="J23" s="28">
        <f t="shared" ref="J23:J30" si="1">ROUND(I23*F23,0)</f>
        <v>1821000</v>
      </c>
      <c r="XEZ23" s="28">
        <f t="shared" ref="XEZ23:XEZ30" si="2">+ROUND(I23,0)</f>
        <v>607000</v>
      </c>
      <c r="XFA23" s="28">
        <f t="shared" ref="XFA23:XFA30" si="3">+XEZ23*F23</f>
        <v>1821000</v>
      </c>
      <c r="XFB23" s="43" t="str">
        <f>+IF(XEZ23&gt;G23,"No cumple","CUMPLE")</f>
        <v>CUMPLE</v>
      </c>
    </row>
    <row r="24" spans="2:12 16380:16382" s="20" customFormat="1" ht="47.25" customHeight="1">
      <c r="B24" s="69"/>
      <c r="C24" s="18" t="s">
        <v>22</v>
      </c>
      <c r="D24" s="29" t="s">
        <v>23</v>
      </c>
      <c r="E24" s="25" t="s">
        <v>24</v>
      </c>
      <c r="F24" s="26">
        <v>1</v>
      </c>
      <c r="G24" s="27">
        <v>503100</v>
      </c>
      <c r="H24" s="1">
        <f t="shared" si="0"/>
        <v>503100</v>
      </c>
      <c r="I24" s="40">
        <v>327000</v>
      </c>
      <c r="J24" s="28">
        <f t="shared" si="1"/>
        <v>327000</v>
      </c>
      <c r="XEZ24" s="28">
        <f t="shared" si="2"/>
        <v>327000</v>
      </c>
      <c r="XFA24" s="28">
        <f t="shared" si="3"/>
        <v>327000</v>
      </c>
      <c r="XFB24" s="43" t="str">
        <f t="shared" ref="XFB24:XFB31" si="4">+IF(XEZ24&gt;G24,"No cumple","CUMPLE")</f>
        <v>CUMPLE</v>
      </c>
    </row>
    <row r="25" spans="2:12 16380:16382" s="20" customFormat="1" ht="42" customHeight="1">
      <c r="B25" s="69"/>
      <c r="C25" s="18" t="s">
        <v>25</v>
      </c>
      <c r="D25" s="29" t="s">
        <v>26</v>
      </c>
      <c r="E25" s="25" t="s">
        <v>27</v>
      </c>
      <c r="F25" s="26">
        <v>90</v>
      </c>
      <c r="G25" s="27">
        <v>20335</v>
      </c>
      <c r="H25" s="1">
        <f t="shared" si="0"/>
        <v>1830150</v>
      </c>
      <c r="I25" s="40">
        <v>13200</v>
      </c>
      <c r="J25" s="28">
        <f t="shared" si="1"/>
        <v>1188000</v>
      </c>
      <c r="XEZ25" s="28">
        <f t="shared" si="2"/>
        <v>13200</v>
      </c>
      <c r="XFA25" s="28">
        <f t="shared" si="3"/>
        <v>1188000</v>
      </c>
      <c r="XFB25" s="43" t="str">
        <f t="shared" si="4"/>
        <v>CUMPLE</v>
      </c>
    </row>
    <row r="26" spans="2:12 16380:16382" s="20" customFormat="1" ht="36" customHeight="1">
      <c r="B26" s="70"/>
      <c r="C26" s="18" t="s">
        <v>28</v>
      </c>
      <c r="D26" s="29" t="s">
        <v>29</v>
      </c>
      <c r="E26" s="25" t="s">
        <v>24</v>
      </c>
      <c r="F26" s="26">
        <v>50</v>
      </c>
      <c r="G26" s="27">
        <v>15998</v>
      </c>
      <c r="H26" s="1">
        <f t="shared" si="0"/>
        <v>799900</v>
      </c>
      <c r="I26" s="40">
        <v>10000</v>
      </c>
      <c r="J26" s="28">
        <f t="shared" si="1"/>
        <v>500000</v>
      </c>
      <c r="XEZ26" s="28">
        <f t="shared" si="2"/>
        <v>10000</v>
      </c>
      <c r="XFA26" s="28">
        <f t="shared" si="3"/>
        <v>500000</v>
      </c>
      <c r="XFB26" s="43" t="str">
        <f t="shared" si="4"/>
        <v>CUMPLE</v>
      </c>
    </row>
    <row r="27" spans="2:12 16380:16382" s="20" customFormat="1" ht="85.5" customHeight="1">
      <c r="B27" s="68" t="s">
        <v>46</v>
      </c>
      <c r="C27" s="18" t="s">
        <v>30</v>
      </c>
      <c r="D27" s="29" t="s">
        <v>40</v>
      </c>
      <c r="E27" s="25" t="s">
        <v>24</v>
      </c>
      <c r="F27" s="26">
        <v>50</v>
      </c>
      <c r="G27" s="27">
        <v>43266</v>
      </c>
      <c r="H27" s="1">
        <f t="shared" si="0"/>
        <v>2163300</v>
      </c>
      <c r="I27" s="40">
        <v>28000</v>
      </c>
      <c r="J27" s="28">
        <f t="shared" si="1"/>
        <v>1400000</v>
      </c>
      <c r="XEZ27" s="28">
        <f t="shared" si="2"/>
        <v>28000</v>
      </c>
      <c r="XFA27" s="28">
        <f t="shared" si="3"/>
        <v>1400000</v>
      </c>
      <c r="XFB27" s="43" t="str">
        <f t="shared" si="4"/>
        <v>CUMPLE</v>
      </c>
    </row>
    <row r="28" spans="2:12 16380:16382" s="20" customFormat="1" ht="36.75" customHeight="1">
      <c r="B28" s="69"/>
      <c r="C28" s="18" t="s">
        <v>31</v>
      </c>
      <c r="D28" s="30" t="s">
        <v>41</v>
      </c>
      <c r="E28" s="25" t="s">
        <v>32</v>
      </c>
      <c r="F28" s="31">
        <v>150</v>
      </c>
      <c r="G28" s="27">
        <v>23137</v>
      </c>
      <c r="H28" s="1">
        <f t="shared" si="0"/>
        <v>3470550</v>
      </c>
      <c r="I28" s="40">
        <v>13800</v>
      </c>
      <c r="J28" s="28">
        <f t="shared" si="1"/>
        <v>2070000</v>
      </c>
      <c r="XEZ28" s="28">
        <f t="shared" si="2"/>
        <v>13800</v>
      </c>
      <c r="XFA28" s="28">
        <f t="shared" si="3"/>
        <v>2070000</v>
      </c>
      <c r="XFB28" s="43" t="str">
        <f t="shared" si="4"/>
        <v>CUMPLE</v>
      </c>
    </row>
    <row r="29" spans="2:12 16380:16382" s="20" customFormat="1" ht="133.5" customHeight="1">
      <c r="B29" s="69"/>
      <c r="C29" s="18" t="s">
        <v>33</v>
      </c>
      <c r="D29" s="32" t="s">
        <v>34</v>
      </c>
      <c r="E29" s="25" t="s">
        <v>35</v>
      </c>
      <c r="F29" s="24">
        <v>6</v>
      </c>
      <c r="G29" s="27">
        <v>1191783</v>
      </c>
      <c r="H29" s="1">
        <f t="shared" si="0"/>
        <v>7150698</v>
      </c>
      <c r="I29" s="40">
        <v>774000</v>
      </c>
      <c r="J29" s="28">
        <f t="shared" si="1"/>
        <v>4644000</v>
      </c>
      <c r="XEZ29" s="28">
        <f t="shared" si="2"/>
        <v>774000</v>
      </c>
      <c r="XFA29" s="28">
        <f t="shared" si="3"/>
        <v>4644000</v>
      </c>
      <c r="XFB29" s="43" t="str">
        <f t="shared" si="4"/>
        <v>CUMPLE</v>
      </c>
    </row>
    <row r="30" spans="2:12 16380:16382" s="20" customFormat="1" ht="57.75" customHeight="1">
      <c r="B30" s="69"/>
      <c r="C30" s="33" t="s">
        <v>36</v>
      </c>
      <c r="D30" s="34" t="s">
        <v>37</v>
      </c>
      <c r="E30" s="35" t="s">
        <v>24</v>
      </c>
      <c r="F30" s="24">
        <v>50</v>
      </c>
      <c r="G30" s="36">
        <v>35367</v>
      </c>
      <c r="H30" s="1">
        <f t="shared" si="0"/>
        <v>1768350</v>
      </c>
      <c r="I30" s="40">
        <v>22000</v>
      </c>
      <c r="J30" s="28">
        <f t="shared" si="1"/>
        <v>1100000</v>
      </c>
      <c r="XEZ30" s="28">
        <f t="shared" si="2"/>
        <v>22000</v>
      </c>
      <c r="XFA30" s="28">
        <f t="shared" si="3"/>
        <v>1100000</v>
      </c>
      <c r="XFB30" s="43" t="str">
        <f t="shared" si="4"/>
        <v>CUMPLE</v>
      </c>
    </row>
    <row r="31" spans="2:12 16380:16382" s="37" customFormat="1" ht="27.75" customHeight="1">
      <c r="B31" s="65" t="s">
        <v>7</v>
      </c>
      <c r="C31" s="65"/>
      <c r="D31" s="65"/>
      <c r="E31" s="65"/>
      <c r="F31" s="65"/>
      <c r="G31" s="65"/>
      <c r="H31" s="38">
        <f>SUM(H23:H30)</f>
        <v>20491129</v>
      </c>
      <c r="I31" s="38"/>
      <c r="J31" s="38">
        <f>SUM(J23:J30)</f>
        <v>13050000</v>
      </c>
      <c r="L31" s="39"/>
      <c r="XEZ31" s="57"/>
      <c r="XFA31" s="38">
        <f>SUM(XFA23:XFA30)</f>
        <v>13050000</v>
      </c>
      <c r="XFB31" s="43" t="str">
        <f t="shared" si="4"/>
        <v>CUMPLE</v>
      </c>
    </row>
    <row r="32" spans="2:12 16380:16382" s="41" customFormat="1">
      <c r="XFA32" s="41" t="b">
        <f>+XFA31=J31</f>
        <v>1</v>
      </c>
    </row>
    <row r="33" spans="2:5" s="41" customFormat="1" ht="6.75" customHeight="1"/>
    <row r="34" spans="2:5" s="41" customFormat="1" ht="6.75" customHeight="1"/>
    <row r="35" spans="2:5" s="41" customFormat="1" ht="6.75" customHeight="1"/>
    <row r="36" spans="2:5" s="41" customFormat="1" ht="6.75" customHeight="1"/>
    <row r="37" spans="2:5" s="41" customFormat="1" ht="6.75" customHeight="1"/>
    <row r="38" spans="2:5" s="41" customFormat="1" ht="6.75" customHeight="1"/>
    <row r="39" spans="2:5" s="41" customFormat="1" ht="6.75" customHeight="1"/>
    <row r="40" spans="2:5" s="41" customFormat="1" ht="6.75" customHeight="1"/>
    <row r="41" spans="2:5" s="41" customFormat="1" ht="6.75" customHeight="1"/>
    <row r="42" spans="2:5" s="6" customFormat="1">
      <c r="B42" s="2"/>
      <c r="C42" s="2"/>
      <c r="D42" s="2"/>
      <c r="E42" s="3"/>
    </row>
    <row r="43" spans="2:5" s="6" customFormat="1">
      <c r="B43" s="4" t="s">
        <v>12</v>
      </c>
      <c r="C43" s="4"/>
      <c r="D43" s="4"/>
      <c r="E43" s="5"/>
    </row>
    <row r="44" spans="2:5" s="6" customFormat="1">
      <c r="B44" s="4" t="s">
        <v>13</v>
      </c>
      <c r="C44" s="4"/>
      <c r="D44" s="4"/>
      <c r="E44" s="5"/>
    </row>
  </sheetData>
  <sheetProtection algorithmName="SHA-512" hashValue="mn3sYJL1ioI8WPfIh/I+VYXniCKjhr+sE2vmg4zsQaxaids0yVVE1/PmT1+PQbEYn0sPtHC2JE6VadggpQpBCA==" saltValue="5MmBGOKo6mMom8SOcft6jA==" spinCount="100000" sheet="1" objects="1" scenarios="1"/>
  <mergeCells count="24">
    <mergeCell ref="XEZ21:XFA21"/>
    <mergeCell ref="B23:B26"/>
    <mergeCell ref="B27:B30"/>
    <mergeCell ref="B31:G31"/>
    <mergeCell ref="B12:J12"/>
    <mergeCell ref="B14:J14"/>
    <mergeCell ref="B16:J16"/>
    <mergeCell ref="B18:C18"/>
    <mergeCell ref="G21:H21"/>
    <mergeCell ref="I21:J21"/>
    <mergeCell ref="B9:C9"/>
    <mergeCell ref="D9:G9"/>
    <mergeCell ref="I9:J9"/>
    <mergeCell ref="B10:C10"/>
    <mergeCell ref="D10:G10"/>
    <mergeCell ref="I10:J10"/>
    <mergeCell ref="B8:C8"/>
    <mergeCell ref="D8:G8"/>
    <mergeCell ref="I8:J8"/>
    <mergeCell ref="D2:I2"/>
    <mergeCell ref="D3:I3"/>
    <mergeCell ref="D4:I4"/>
    <mergeCell ref="B7:C7"/>
    <mergeCell ref="D7:J7"/>
  </mergeCells>
  <hyperlinks>
    <hyperlink ref="D10" r:id="rId1" display="mc.construservi@hotmail.com"/>
  </hyperlinks>
  <pageMargins left="0.7" right="0.7" top="0.75" bottom="0.75" header="0.3" footer="0.3"/>
  <pageSetup scale="59" orientation="portrait" r:id="rId2"/>
  <headerFooter>
    <oddHeader>&amp;L&amp;"Calibri"&amp;15&amp;K000000 Información Pública Clasificada&amp;1#_x000D_</oddHeader>
  </headerFooter>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XFB44"/>
  <sheetViews>
    <sheetView showGridLines="0" tabSelected="1" topLeftCell="D28" zoomScale="80" zoomScaleNormal="80" zoomScaleSheetLayoutView="80" workbookViewId="0">
      <selection activeCell="D41" sqref="D41"/>
    </sheetView>
  </sheetViews>
  <sheetFormatPr baseColWidth="10" defaultColWidth="0" defaultRowHeight="16.5" customHeight="1" zeroHeight="1"/>
  <cols>
    <col min="1" max="1" width="1.5703125" style="7" customWidth="1"/>
    <col min="2" max="2" width="24" style="7" customWidth="1"/>
    <col min="3" max="3" width="15.42578125" style="7" customWidth="1"/>
    <col min="4" max="4" width="70.140625" style="7" customWidth="1"/>
    <col min="5" max="5" width="16" style="7" bestFit="1" customWidth="1"/>
    <col min="6" max="6" width="12" style="7" bestFit="1" customWidth="1"/>
    <col min="7" max="7" width="18.28515625" style="7" customWidth="1"/>
    <col min="8" max="8" width="22.42578125" style="7" customWidth="1"/>
    <col min="9" max="9" width="19.7109375" style="7" customWidth="1"/>
    <col min="10" max="10" width="19.28515625" style="7" customWidth="1"/>
    <col min="11" max="20" width="0" style="7" hidden="1" customWidth="1"/>
    <col min="21" max="16379" width="11.42578125" style="7" hidden="1"/>
    <col min="16380" max="16380" width="15.7109375" style="7" customWidth="1"/>
    <col min="16381" max="16381" width="15" style="7" customWidth="1"/>
    <col min="16382" max="16382" width="19.28515625" style="7" customWidth="1"/>
    <col min="16383" max="16384" width="13.5703125" style="7" hidden="1"/>
  </cols>
  <sheetData>
    <row r="1" spans="2:10" ht="7.5" customHeight="1"/>
    <row r="2" spans="2:10">
      <c r="B2" s="8"/>
      <c r="C2" s="9"/>
      <c r="D2" s="60" t="s">
        <v>0</v>
      </c>
      <c r="E2" s="60"/>
      <c r="F2" s="60"/>
      <c r="G2" s="60"/>
      <c r="H2" s="60"/>
      <c r="I2" s="60"/>
      <c r="J2" s="10"/>
    </row>
    <row r="3" spans="2:10" ht="39" customHeight="1">
      <c r="B3" s="11"/>
      <c r="D3" s="61" t="s">
        <v>50</v>
      </c>
      <c r="E3" s="60"/>
      <c r="F3" s="60"/>
      <c r="G3" s="60"/>
      <c r="H3" s="60"/>
      <c r="I3" s="60"/>
      <c r="J3" s="12"/>
    </row>
    <row r="4" spans="2:10">
      <c r="B4" s="13"/>
      <c r="C4" s="14"/>
      <c r="D4" s="60" t="s">
        <v>10</v>
      </c>
      <c r="E4" s="60"/>
      <c r="F4" s="60"/>
      <c r="G4" s="60"/>
      <c r="H4" s="60"/>
      <c r="I4" s="60"/>
      <c r="J4" s="15"/>
    </row>
    <row r="5" spans="2:10" ht="6.75" customHeight="1"/>
    <row r="6" spans="2:10" ht="6.75" customHeight="1"/>
    <row r="7" spans="2:10" ht="57" customHeight="1">
      <c r="B7" s="62" t="s">
        <v>8</v>
      </c>
      <c r="C7" s="63"/>
      <c r="D7" s="64" t="s">
        <v>47</v>
      </c>
      <c r="E7" s="64"/>
      <c r="F7" s="64"/>
      <c r="G7" s="64"/>
      <c r="H7" s="64"/>
      <c r="I7" s="64"/>
      <c r="J7" s="64"/>
    </row>
    <row r="8" spans="2:10" ht="15" customHeight="1">
      <c r="B8" s="74" t="s">
        <v>1</v>
      </c>
      <c r="C8" s="74"/>
      <c r="D8" s="72" t="s">
        <v>101</v>
      </c>
      <c r="E8" s="72"/>
      <c r="F8" s="72"/>
      <c r="G8" s="72"/>
      <c r="H8" s="17" t="s">
        <v>4</v>
      </c>
      <c r="I8" s="72" t="s">
        <v>104</v>
      </c>
      <c r="J8" s="72"/>
    </row>
    <row r="9" spans="2:10" ht="15" customHeight="1">
      <c r="B9" s="74" t="s">
        <v>2</v>
      </c>
      <c r="C9" s="74"/>
      <c r="D9" s="72" t="s">
        <v>102</v>
      </c>
      <c r="E9" s="72"/>
      <c r="F9" s="72"/>
      <c r="G9" s="72"/>
      <c r="H9" s="17" t="s">
        <v>5</v>
      </c>
      <c r="I9" s="72">
        <v>3196205395</v>
      </c>
      <c r="J9" s="72"/>
    </row>
    <row r="10" spans="2:10" ht="15" customHeight="1">
      <c r="B10" s="74" t="s">
        <v>3</v>
      </c>
      <c r="C10" s="74"/>
      <c r="D10" s="84" t="s">
        <v>103</v>
      </c>
      <c r="E10" s="72"/>
      <c r="F10" s="72"/>
      <c r="G10" s="72"/>
      <c r="H10" s="17" t="s">
        <v>6</v>
      </c>
      <c r="I10" s="72"/>
      <c r="J10" s="72"/>
    </row>
    <row r="11" spans="2:10" ht="6.75" customHeight="1"/>
    <row r="12" spans="2:10" ht="15.75" customHeight="1">
      <c r="B12" s="66" t="s">
        <v>11</v>
      </c>
      <c r="C12" s="66"/>
      <c r="D12" s="66"/>
      <c r="E12" s="66"/>
      <c r="F12" s="66"/>
      <c r="G12" s="66"/>
      <c r="H12" s="66"/>
      <c r="I12" s="66"/>
      <c r="J12" s="66"/>
    </row>
    <row r="13" spans="2:10" ht="6.75" customHeight="1"/>
    <row r="14" spans="2:10" ht="118.5" customHeight="1">
      <c r="B14" s="67" t="s">
        <v>42</v>
      </c>
      <c r="C14" s="67"/>
      <c r="D14" s="67"/>
      <c r="E14" s="67"/>
      <c r="F14" s="67"/>
      <c r="G14" s="67"/>
      <c r="H14" s="67"/>
      <c r="I14" s="67"/>
      <c r="J14" s="67"/>
    </row>
    <row r="15" spans="2:10" ht="6.75" customHeight="1"/>
    <row r="16" spans="2:10" ht="57.75" customHeight="1">
      <c r="B16" s="75" t="s">
        <v>44</v>
      </c>
      <c r="C16" s="76"/>
      <c r="D16" s="76"/>
      <c r="E16" s="76"/>
      <c r="F16" s="76"/>
      <c r="G16" s="76"/>
      <c r="H16" s="76"/>
      <c r="I16" s="76"/>
      <c r="J16" s="77"/>
    </row>
    <row r="17" spans="2:12 16380:16382" ht="12" customHeight="1"/>
    <row r="18" spans="2:12 16380:16382" ht="41.25" customHeight="1">
      <c r="B18" s="73" t="s">
        <v>9</v>
      </c>
      <c r="C18" s="73"/>
      <c r="D18" s="18" t="s">
        <v>14</v>
      </c>
      <c r="E18" s="19"/>
    </row>
    <row r="19" spans="2:12 16380:16382" ht="11.25" customHeight="1"/>
    <row r="20" spans="2:12 16380:16382" ht="9" customHeight="1"/>
    <row r="21" spans="2:12 16380:16382" ht="22.5" customHeight="1">
      <c r="G21" s="65" t="s">
        <v>48</v>
      </c>
      <c r="H21" s="65"/>
      <c r="I21" s="71" t="s">
        <v>49</v>
      </c>
      <c r="J21" s="71"/>
      <c r="XEZ21" s="71" t="s">
        <v>66</v>
      </c>
      <c r="XFA21" s="71"/>
    </row>
    <row r="22" spans="2:12 16380:16382" s="20" customFormat="1" ht="57" customHeight="1">
      <c r="B22" s="21" t="s">
        <v>45</v>
      </c>
      <c r="C22" s="21" t="s">
        <v>15</v>
      </c>
      <c r="D22" s="21" t="s">
        <v>16</v>
      </c>
      <c r="E22" s="21" t="s">
        <v>17</v>
      </c>
      <c r="F22" s="21" t="s">
        <v>38</v>
      </c>
      <c r="G22" s="22" t="s">
        <v>43</v>
      </c>
      <c r="H22" s="22" t="s">
        <v>7</v>
      </c>
      <c r="I22" s="23" t="s">
        <v>39</v>
      </c>
      <c r="J22" s="23" t="s">
        <v>7</v>
      </c>
      <c r="XEZ22" s="23" t="s">
        <v>39</v>
      </c>
      <c r="XFA22" s="23" t="s">
        <v>7</v>
      </c>
      <c r="XFB22" s="43" t="s">
        <v>55</v>
      </c>
    </row>
    <row r="23" spans="2:12 16380:16382" s="20" customFormat="1" ht="121.5" customHeight="1">
      <c r="B23" s="68" t="s">
        <v>18</v>
      </c>
      <c r="C23" s="18" t="s">
        <v>19</v>
      </c>
      <c r="D23" s="16" t="s">
        <v>20</v>
      </c>
      <c r="E23" s="25" t="s">
        <v>21</v>
      </c>
      <c r="F23" s="26">
        <v>3</v>
      </c>
      <c r="G23" s="27">
        <v>935027</v>
      </c>
      <c r="H23" s="1">
        <f t="shared" ref="H23:H30" si="0">F23*G23</f>
        <v>2805081</v>
      </c>
      <c r="I23" s="40">
        <v>750000</v>
      </c>
      <c r="J23" s="28">
        <f t="shared" ref="J23:J30" si="1">ROUND(I23*F23,0)</f>
        <v>2250000</v>
      </c>
      <c r="XEZ23" s="28">
        <f t="shared" ref="XEZ23:XEZ30" si="2">+ROUND(I23,0)</f>
        <v>750000</v>
      </c>
      <c r="XFA23" s="28">
        <f t="shared" ref="XFA23:XFA30" si="3">+XEZ23*F23</f>
        <v>2250000</v>
      </c>
      <c r="XFB23" s="43" t="str">
        <f>+IF(XEZ23&gt;G23,"No cumple","CUMPLE")</f>
        <v>CUMPLE</v>
      </c>
    </row>
    <row r="24" spans="2:12 16380:16382" s="20" customFormat="1" ht="47.25" customHeight="1">
      <c r="B24" s="69"/>
      <c r="C24" s="18" t="s">
        <v>22</v>
      </c>
      <c r="D24" s="29" t="s">
        <v>23</v>
      </c>
      <c r="E24" s="25" t="s">
        <v>24</v>
      </c>
      <c r="F24" s="26">
        <v>1</v>
      </c>
      <c r="G24" s="27">
        <v>503100</v>
      </c>
      <c r="H24" s="1">
        <f t="shared" si="0"/>
        <v>503100</v>
      </c>
      <c r="I24" s="40">
        <v>430000</v>
      </c>
      <c r="J24" s="28">
        <f t="shared" si="1"/>
        <v>430000</v>
      </c>
      <c r="XEZ24" s="28">
        <f t="shared" si="2"/>
        <v>430000</v>
      </c>
      <c r="XFA24" s="28">
        <f t="shared" si="3"/>
        <v>430000</v>
      </c>
      <c r="XFB24" s="43" t="str">
        <f t="shared" ref="XFB24:XFB31" si="4">+IF(XEZ24&gt;G24,"No cumple","CUMPLE")</f>
        <v>CUMPLE</v>
      </c>
    </row>
    <row r="25" spans="2:12 16380:16382" s="20" customFormat="1" ht="42" customHeight="1">
      <c r="B25" s="69"/>
      <c r="C25" s="18" t="s">
        <v>25</v>
      </c>
      <c r="D25" s="29" t="s">
        <v>26</v>
      </c>
      <c r="E25" s="25" t="s">
        <v>27</v>
      </c>
      <c r="F25" s="26">
        <v>90</v>
      </c>
      <c r="G25" s="27">
        <v>20335</v>
      </c>
      <c r="H25" s="1">
        <f t="shared" si="0"/>
        <v>1830150</v>
      </c>
      <c r="I25" s="40">
        <v>18900</v>
      </c>
      <c r="J25" s="28">
        <f t="shared" si="1"/>
        <v>1701000</v>
      </c>
      <c r="XEZ25" s="28">
        <f t="shared" si="2"/>
        <v>18900</v>
      </c>
      <c r="XFA25" s="28">
        <f t="shared" si="3"/>
        <v>1701000</v>
      </c>
      <c r="XFB25" s="43" t="str">
        <f t="shared" si="4"/>
        <v>CUMPLE</v>
      </c>
    </row>
    <row r="26" spans="2:12 16380:16382" s="20" customFormat="1" ht="36" customHeight="1">
      <c r="B26" s="70"/>
      <c r="C26" s="18" t="s">
        <v>28</v>
      </c>
      <c r="D26" s="29" t="s">
        <v>29</v>
      </c>
      <c r="E26" s="25" t="s">
        <v>24</v>
      </c>
      <c r="F26" s="26">
        <v>50</v>
      </c>
      <c r="G26" s="27">
        <v>15998</v>
      </c>
      <c r="H26" s="1">
        <f t="shared" si="0"/>
        <v>799900</v>
      </c>
      <c r="I26" s="40">
        <v>13500</v>
      </c>
      <c r="J26" s="28">
        <f t="shared" si="1"/>
        <v>675000</v>
      </c>
      <c r="XEZ26" s="28">
        <f t="shared" si="2"/>
        <v>13500</v>
      </c>
      <c r="XFA26" s="28">
        <f t="shared" si="3"/>
        <v>675000</v>
      </c>
      <c r="XFB26" s="43" t="str">
        <f t="shared" si="4"/>
        <v>CUMPLE</v>
      </c>
    </row>
    <row r="27" spans="2:12 16380:16382" s="20" customFormat="1" ht="85.5" customHeight="1">
      <c r="B27" s="68" t="s">
        <v>46</v>
      </c>
      <c r="C27" s="18" t="s">
        <v>30</v>
      </c>
      <c r="D27" s="29" t="s">
        <v>40</v>
      </c>
      <c r="E27" s="25" t="s">
        <v>24</v>
      </c>
      <c r="F27" s="26">
        <v>50</v>
      </c>
      <c r="G27" s="27">
        <v>43266</v>
      </c>
      <c r="H27" s="1">
        <f t="shared" si="0"/>
        <v>2163300</v>
      </c>
      <c r="I27" s="40">
        <v>38700</v>
      </c>
      <c r="J27" s="28">
        <f t="shared" si="1"/>
        <v>1935000</v>
      </c>
      <c r="XEZ27" s="28">
        <f t="shared" si="2"/>
        <v>38700</v>
      </c>
      <c r="XFA27" s="28">
        <f t="shared" si="3"/>
        <v>1935000</v>
      </c>
      <c r="XFB27" s="43" t="str">
        <f t="shared" si="4"/>
        <v>CUMPLE</v>
      </c>
    </row>
    <row r="28" spans="2:12 16380:16382" s="20" customFormat="1" ht="36.75" customHeight="1">
      <c r="B28" s="69"/>
      <c r="C28" s="18" t="s">
        <v>31</v>
      </c>
      <c r="D28" s="30" t="s">
        <v>41</v>
      </c>
      <c r="E28" s="25" t="s">
        <v>32</v>
      </c>
      <c r="F28" s="31">
        <v>150</v>
      </c>
      <c r="G28" s="27">
        <v>23137</v>
      </c>
      <c r="H28" s="1">
        <f t="shared" si="0"/>
        <v>3470550</v>
      </c>
      <c r="I28" s="40">
        <v>20000</v>
      </c>
      <c r="J28" s="28">
        <f t="shared" si="1"/>
        <v>3000000</v>
      </c>
      <c r="XEZ28" s="28">
        <f t="shared" si="2"/>
        <v>20000</v>
      </c>
      <c r="XFA28" s="28">
        <f t="shared" si="3"/>
        <v>3000000</v>
      </c>
      <c r="XFB28" s="43" t="str">
        <f t="shared" si="4"/>
        <v>CUMPLE</v>
      </c>
    </row>
    <row r="29" spans="2:12 16380:16382" s="20" customFormat="1" ht="133.5" customHeight="1">
      <c r="B29" s="69"/>
      <c r="C29" s="18" t="s">
        <v>33</v>
      </c>
      <c r="D29" s="32" t="s">
        <v>34</v>
      </c>
      <c r="E29" s="25" t="s">
        <v>35</v>
      </c>
      <c r="F29" s="24">
        <v>6</v>
      </c>
      <c r="G29" s="27">
        <v>1191783</v>
      </c>
      <c r="H29" s="1">
        <f t="shared" si="0"/>
        <v>7150698</v>
      </c>
      <c r="I29" s="40">
        <v>1000000</v>
      </c>
      <c r="J29" s="28">
        <f t="shared" si="1"/>
        <v>6000000</v>
      </c>
      <c r="XEZ29" s="28">
        <f t="shared" si="2"/>
        <v>1000000</v>
      </c>
      <c r="XFA29" s="28">
        <f t="shared" si="3"/>
        <v>6000000</v>
      </c>
      <c r="XFB29" s="43" t="str">
        <f t="shared" si="4"/>
        <v>CUMPLE</v>
      </c>
    </row>
    <row r="30" spans="2:12 16380:16382" s="20" customFormat="1" ht="57.75" customHeight="1">
      <c r="B30" s="69"/>
      <c r="C30" s="33" t="s">
        <v>36</v>
      </c>
      <c r="D30" s="34" t="s">
        <v>37</v>
      </c>
      <c r="E30" s="35" t="s">
        <v>24</v>
      </c>
      <c r="F30" s="24">
        <v>50</v>
      </c>
      <c r="G30" s="36">
        <v>35367</v>
      </c>
      <c r="H30" s="1">
        <f t="shared" si="0"/>
        <v>1768350</v>
      </c>
      <c r="I30" s="40">
        <v>30000</v>
      </c>
      <c r="J30" s="28">
        <f t="shared" si="1"/>
        <v>1500000</v>
      </c>
      <c r="XEZ30" s="28">
        <f t="shared" si="2"/>
        <v>30000</v>
      </c>
      <c r="XFA30" s="28">
        <f t="shared" si="3"/>
        <v>1500000</v>
      </c>
      <c r="XFB30" s="43" t="str">
        <f t="shared" si="4"/>
        <v>CUMPLE</v>
      </c>
    </row>
    <row r="31" spans="2:12 16380:16382" s="37" customFormat="1" ht="27.75" customHeight="1">
      <c r="B31" s="65" t="s">
        <v>7</v>
      </c>
      <c r="C31" s="65"/>
      <c r="D31" s="65"/>
      <c r="E31" s="65"/>
      <c r="F31" s="65"/>
      <c r="G31" s="65"/>
      <c r="H31" s="38">
        <f>SUM(H23:H30)</f>
        <v>20491129</v>
      </c>
      <c r="I31" s="38"/>
      <c r="J31" s="38">
        <f>SUM(J23:J30)</f>
        <v>17491000</v>
      </c>
      <c r="L31" s="39"/>
      <c r="XEZ31" s="57"/>
      <c r="XFA31" s="38">
        <f>SUM(XFA23:XFA30)</f>
        <v>17491000</v>
      </c>
      <c r="XFB31" s="43" t="str">
        <f t="shared" si="4"/>
        <v>CUMPLE</v>
      </c>
    </row>
    <row r="32" spans="2:12 16380:16382" s="41" customFormat="1">
      <c r="XFA32" s="41" t="b">
        <f>+XFA31=J31</f>
        <v>1</v>
      </c>
    </row>
    <row r="33" spans="2:5" s="41" customFormat="1" ht="6.75" customHeight="1"/>
    <row r="34" spans="2:5" s="41" customFormat="1" ht="6.75" customHeight="1"/>
    <row r="35" spans="2:5" s="41" customFormat="1" ht="6.75" customHeight="1"/>
    <row r="36" spans="2:5" s="41" customFormat="1" ht="6.75" customHeight="1"/>
    <row r="37" spans="2:5" s="41" customFormat="1" ht="6.75" customHeight="1"/>
    <row r="38" spans="2:5" s="41" customFormat="1" ht="6.75" customHeight="1"/>
    <row r="39" spans="2:5" s="41" customFormat="1" ht="6.75" customHeight="1"/>
    <row r="40" spans="2:5" s="41" customFormat="1" ht="6.75" customHeight="1"/>
    <row r="41" spans="2:5" s="41" customFormat="1" ht="6.75" customHeight="1"/>
    <row r="42" spans="2:5" s="6" customFormat="1">
      <c r="B42" s="2"/>
      <c r="C42" s="2"/>
      <c r="D42" s="2"/>
      <c r="E42" s="3"/>
    </row>
    <row r="43" spans="2:5" s="6" customFormat="1">
      <c r="B43" s="4" t="s">
        <v>12</v>
      </c>
      <c r="C43" s="4"/>
      <c r="D43" s="4"/>
      <c r="E43" s="5"/>
    </row>
    <row r="44" spans="2:5" s="6" customFormat="1">
      <c r="B44" s="4" t="s">
        <v>13</v>
      </c>
      <c r="C44" s="4"/>
      <c r="D44" s="4"/>
      <c r="E44" s="5"/>
    </row>
  </sheetData>
  <sheetProtection algorithmName="SHA-512" hashValue="JaJcytOcZ3jnLT7vWl1w/Hg3YrseGZZfE0Jq00YDOaOvrgtHQo1SIAoGfbrSjkNyJUuggGyMjBJbmXvvkFhY2w==" saltValue="33hWcS4e+fWxzrFvgczrYg==" spinCount="100000" sheet="1" objects="1" scenarios="1"/>
  <mergeCells count="24">
    <mergeCell ref="XEZ21:XFA21"/>
    <mergeCell ref="B23:B26"/>
    <mergeCell ref="B27:B30"/>
    <mergeCell ref="B31:G31"/>
    <mergeCell ref="B12:J12"/>
    <mergeCell ref="B14:J14"/>
    <mergeCell ref="B16:J16"/>
    <mergeCell ref="B18:C18"/>
    <mergeCell ref="G21:H21"/>
    <mergeCell ref="I21:J21"/>
    <mergeCell ref="B9:C9"/>
    <mergeCell ref="D9:G9"/>
    <mergeCell ref="I9:J9"/>
    <mergeCell ref="B10:C10"/>
    <mergeCell ref="D10:G10"/>
    <mergeCell ref="I10:J10"/>
    <mergeCell ref="B8:C8"/>
    <mergeCell ref="D8:G8"/>
    <mergeCell ref="I8:J8"/>
    <mergeCell ref="D2:I2"/>
    <mergeCell ref="D3:I3"/>
    <mergeCell ref="D4:I4"/>
    <mergeCell ref="B7:C7"/>
    <mergeCell ref="D7:J7"/>
  </mergeCells>
  <hyperlinks>
    <hyperlink ref="D10" r:id="rId1" display="mc.construservi@hotmail.com"/>
  </hyperlinks>
  <pageMargins left="0.7" right="0.7" top="0.75" bottom="0.75" header="0.3" footer="0.3"/>
  <pageSetup scale="59" orientation="portrait" r:id="rId2"/>
  <headerFooter>
    <oddHeader>&amp;L&amp;"Calibri"&amp;15&amp;K000000 Información Pública Clasificada&amp;1#_x000D_</oddHeader>
  </headerFooter>
  <drawing r:id="rId3"/>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10</vt:i4>
      </vt:variant>
    </vt:vector>
  </HeadingPairs>
  <TitlesOfParts>
    <vt:vector size="22" baseType="lpstr">
      <vt:lpstr>OFERTA ECONÓMICA</vt:lpstr>
      <vt:lpstr>Ofertas Recibidas</vt:lpstr>
      <vt:lpstr>Posiciones</vt:lpstr>
      <vt:lpstr>Oferta 1 AGAC</vt:lpstr>
      <vt:lpstr>Oferta 2 BGT</vt:lpstr>
      <vt:lpstr>Oferta 3 Ecoprados</vt:lpstr>
      <vt:lpstr>Oferta 4 Fumi Espray</vt:lpstr>
      <vt:lpstr>Oferta 5 Ingresos</vt:lpstr>
      <vt:lpstr>Oferta 6 M&amp;C</vt:lpstr>
      <vt:lpstr>Oferta 7 Obras Civiles</vt:lpstr>
      <vt:lpstr>Oferta 8 RH</vt:lpstr>
      <vt:lpstr>Oferta 9 SIENSAS</vt:lpstr>
      <vt:lpstr>'Oferta 1 AGAC'!Área_de_impresión</vt:lpstr>
      <vt:lpstr>'Oferta 2 BGT'!Área_de_impresión</vt:lpstr>
      <vt:lpstr>'Oferta 3 Ecoprados'!Área_de_impresión</vt:lpstr>
      <vt:lpstr>'Oferta 4 Fumi Espray'!Área_de_impresión</vt:lpstr>
      <vt:lpstr>'Oferta 5 Ingresos'!Área_de_impresión</vt:lpstr>
      <vt:lpstr>'Oferta 6 M&amp;C'!Área_de_impresión</vt:lpstr>
      <vt:lpstr>'Oferta 7 Obras Civiles'!Área_de_impresión</vt:lpstr>
      <vt:lpstr>'Oferta 8 RH'!Área_de_impresión</vt:lpstr>
      <vt:lpstr>'Oferta 9 SIENSAS'!Área_de_impresión</vt:lpstr>
      <vt:lpstr>'OFERTA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Luciano</dc:creator>
  <cp:lastModifiedBy>ARTURO PLAZAS</cp:lastModifiedBy>
  <dcterms:created xsi:type="dcterms:W3CDTF">2023-08-01T06:43:08Z</dcterms:created>
  <dcterms:modified xsi:type="dcterms:W3CDTF">2024-08-10T00:20:00Z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2023-08-01T07:00:46Z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f58ec4d7-6541-4e16-9511-f10c045596f0</vt:lpwstr>
  </property>
  <property fmtid="{D5CDD505-2E9C-101B-9397-08002B2CF9AE}" pid="8" name="MSIP_Label_52b498cd-7a81-4486-9103-65b5717baee6_ContentBits">
    <vt:lpwstr>1</vt:lpwstr>
  </property>
</Properties>
</file>