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codeName="ThisWorkbook"/>
  <mc:AlternateContent xmlns:mc="http://schemas.openxmlformats.org/markup-compatibility/2006">
    <mc:Choice Requires="x15">
      <x15ac:absPath xmlns:x15ac="http://schemas.microsoft.com/office/spreadsheetml/2010/11/ac" url="C:\Users\daramirez\Desktop\DARC\Invias 2024\Procesos Asignados\LP\LP-DEO-SGI-022-2024\Elegibilidad\Correccion\"/>
    </mc:Choice>
  </mc:AlternateContent>
  <xr:revisionPtr revIDLastSave="0" documentId="13_ncr:1_{DA6503E9-E7BC-4374-A10E-155E5786BB76}" xr6:coauthVersionLast="47" xr6:coauthVersionMax="47" xr10:uidLastSave="{00000000-0000-0000-0000-000000000000}"/>
  <bookViews>
    <workbookView xWindow="-120" yWindow="-120" windowWidth="29040" windowHeight="15720" firstSheet="1" activeTab="1" xr2:uid="{F8387924-4FF6-49DE-8BC6-D5443B5503C9}"/>
  </bookViews>
  <sheets>
    <sheet name="PROPUESTA ECONOMICA" sheetId="1632" state="hidden" r:id="rId1"/>
    <sheet name="PRO ECONO UT" sheetId="1623" r:id="rId2"/>
    <sheet name="311.1.1" sheetId="1043" state="hidden" r:id="rId3"/>
    <sheet name="320.1.1" sheetId="1044" state="hidden" r:id="rId4"/>
    <sheet name="320.4.1" sheetId="1045" state="hidden" r:id="rId5"/>
    <sheet name="330.1.1" sheetId="1046" state="hidden" r:id="rId6"/>
    <sheet name="330.4.1" sheetId="1047" state="hidden" r:id="rId7"/>
    <sheet name="420.1.1" sheetId="1048" state="hidden" r:id="rId8"/>
    <sheet name="420.2.1" sheetId="1049" state="hidden" r:id="rId9"/>
    <sheet name="421.1.1" sheetId="1050" state="hidden" r:id="rId10"/>
    <sheet name="450.1.1P" sheetId="1051" state="hidden" r:id="rId11"/>
    <sheet name="450.2.1P" sheetId="1052" state="hidden" r:id="rId12"/>
    <sheet name="450.13.1" sheetId="1053" state="hidden" r:id="rId13"/>
    <sheet name="450.4.1P" sheetId="1054" state="hidden" r:id="rId14"/>
    <sheet name="450.10.1P" sheetId="1055" state="hidden" r:id="rId15"/>
    <sheet name="460.1.1P" sheetId="1056" state="hidden" r:id="rId16"/>
    <sheet name="465.1.1" sheetId="1057" state="hidden" r:id="rId17"/>
    <sheet name="465.2.1" sheetId="1058" state="hidden" r:id="rId18"/>
    <sheet name="467.1.1P" sheetId="1059" state="hidden" r:id="rId19"/>
    <sheet name="500.2.1" sheetId="1060" state="hidden" r:id="rId20"/>
    <sheet name="201.7.1" sheetId="1061" state="hidden" r:id="rId21"/>
    <sheet name="210.2.1.1" sheetId="1062" state="hidden" r:id="rId22"/>
    <sheet name="210.2.2.1" sheetId="1063" state="hidden" r:id="rId23"/>
    <sheet name="600.2.1.1" sheetId="1064" state="hidden" r:id="rId24"/>
    <sheet name="600.2.3.1" sheetId="1065" state="hidden" r:id="rId25"/>
    <sheet name="610.1.1" sheetId="1066" state="hidden" r:id="rId26"/>
    <sheet name="610.2.1" sheetId="1067" state="hidden" r:id="rId27"/>
    <sheet name="610.3.1" sheetId="1068" state="hidden" r:id="rId28"/>
    <sheet name="621.1.1P" sheetId="1069" state="hidden" r:id="rId29"/>
    <sheet name="621.2.1P" sheetId="1070" state="hidden" r:id="rId30"/>
    <sheet name="621.3.1P" sheetId="1071" state="hidden" r:id="rId31"/>
    <sheet name="621.4.1P" sheetId="1072" state="hidden" r:id="rId32"/>
    <sheet name="623.1.1" sheetId="1073" state="hidden" r:id="rId33"/>
    <sheet name="630.5.1.1" sheetId="1074" state="hidden" r:id="rId34"/>
    <sheet name="630.5.1.2" sheetId="1075" state="hidden" r:id="rId35"/>
    <sheet name="630.6.1P" sheetId="1076" state="hidden" r:id="rId36"/>
    <sheet name="630.4.1" sheetId="1077" state="hidden" r:id="rId37"/>
    <sheet name="630.3.1" sheetId="1078" state="hidden" r:id="rId38"/>
    <sheet name="630.2.1" sheetId="1079" state="hidden" r:id="rId39"/>
    <sheet name="640.1.1" sheetId="1080" state="hidden" r:id="rId40"/>
    <sheet name="641.1.1" sheetId="1081" state="hidden" r:id="rId41"/>
    <sheet name="640.2.1" sheetId="1082" state="hidden" r:id="rId42"/>
    <sheet name="661.1.1" sheetId="1083" state="hidden" r:id="rId43"/>
    <sheet name="663.1.1P" sheetId="1084" state="hidden" r:id="rId44"/>
    <sheet name="670.5.1" sheetId="1086" state="hidden" r:id="rId45"/>
    <sheet name="670.5.1P" sheetId="1087" state="hidden" r:id="rId46"/>
    <sheet name="671.1.1P" sheetId="1088" state="hidden" r:id="rId47"/>
    <sheet name="671.3.1P" sheetId="1089" state="hidden" r:id="rId48"/>
    <sheet name="673.1.1" sheetId="1090" state="hidden" r:id="rId49"/>
    <sheet name="673.2.1" sheetId="1091" state="hidden" r:id="rId50"/>
    <sheet name="673.3.1" sheetId="1092" state="hidden" r:id="rId51"/>
    <sheet name="673.4.1P" sheetId="1093" state="hidden" r:id="rId52"/>
    <sheet name="674.2.1" sheetId="1094" state="hidden" r:id="rId53"/>
    <sheet name="681.1.1" sheetId="1095" state="hidden" r:id="rId54"/>
    <sheet name="681.3.1" sheetId="1096" state="hidden" r:id="rId55"/>
    <sheet name="840.5.1" sheetId="1098" state="hidden" r:id="rId56"/>
    <sheet name="840.3.1" sheetId="1099" state="hidden" r:id="rId57"/>
    <sheet name="900.2.1" sheetId="1100" state="hidden" r:id="rId58"/>
    <sheet name="320.1.2" sheetId="1111" state="hidden" r:id="rId59"/>
    <sheet name="330.1.2" sheetId="1112" state="hidden" r:id="rId60"/>
    <sheet name="420.2.2" sheetId="1113" state="hidden" r:id="rId61"/>
    <sheet name="420.1.3" sheetId="1624" state="hidden" r:id="rId62"/>
    <sheet name="421.1.2" sheetId="1114" state="hidden" r:id="rId63"/>
    <sheet name="450.2.2P" sheetId="1116" state="hidden" r:id="rId64"/>
    <sheet name="460.1.2P" sheetId="1117" state="hidden" r:id="rId65"/>
    <sheet name="465.1.2" sheetId="1118" state="hidden" r:id="rId66"/>
    <sheet name="466.1.2" sheetId="1625" state="hidden" r:id="rId67"/>
    <sheet name="510.1.2" sheetId="1626" state="hidden" r:id="rId68"/>
    <sheet name="600.2.1.2" sheetId="1120" state="hidden" r:id="rId69"/>
    <sheet name="600.2.2.2" sheetId="1627" state="hidden" r:id="rId70"/>
    <sheet name="600.2.3.2" sheetId="1121" state="hidden" r:id="rId71"/>
    <sheet name="600.2.4.2" sheetId="1628" state="hidden" r:id="rId72"/>
    <sheet name="610.1.2" sheetId="1122" state="hidden" r:id="rId73"/>
    <sheet name="610.2.2" sheetId="1123" state="hidden" r:id="rId74"/>
    <sheet name="630.5.2" sheetId="1131" state="hidden" r:id="rId75"/>
    <sheet name="630.4.2" sheetId="1130" state="hidden" r:id="rId76"/>
    <sheet name="630.2.2" sheetId="1129" state="hidden" r:id="rId77"/>
    <sheet name="640.1.2" sheetId="1132" state="hidden" r:id="rId78"/>
    <sheet name="671.1.2P" sheetId="1143" state="hidden" r:id="rId79"/>
    <sheet name="673.1.2" sheetId="1146" state="hidden" r:id="rId80"/>
    <sheet name="673.2.2" sheetId="1147" state="hidden" r:id="rId81"/>
    <sheet name="673.5.2P" sheetId="1150" state="hidden" r:id="rId82"/>
    <sheet name="681.1.4" sheetId="1629" state="hidden" r:id="rId83"/>
    <sheet name="900.2.2" sheetId="1155" state="hidden" r:id="rId84"/>
    <sheet name="700.1.1" sheetId="1156" state="hidden" r:id="rId85"/>
    <sheet name="700.2.1" sheetId="1157" state="hidden" r:id="rId86"/>
    <sheet name="700.3.1" sheetId="1158" state="hidden" r:id="rId87"/>
    <sheet name="700.4.1" sheetId="1159" state="hidden" r:id="rId88"/>
    <sheet name="701.1.1" sheetId="1160" state="hidden" r:id="rId89"/>
    <sheet name="710.1.2.1" sheetId="1161" state="hidden" r:id="rId90"/>
    <sheet name="710.1.1.1" sheetId="1162" state="hidden" r:id="rId91"/>
    <sheet name="710.1.2.2" sheetId="1163" state="hidden" r:id="rId92"/>
    <sheet name="710.1.4.1" sheetId="1164" state="hidden" r:id="rId93"/>
    <sheet name="730.1.1.1P" sheetId="1165" state="hidden" r:id="rId94"/>
    <sheet name="730.2.1" sheetId="1167" state="hidden" r:id="rId95"/>
    <sheet name="730.1.1P" sheetId="1168" state="hidden" r:id="rId96"/>
    <sheet name="740.1.1" sheetId="1169" state="hidden" r:id="rId97"/>
    <sheet name="211.1.1" sheetId="1170" state="hidden" r:id="rId98"/>
    <sheet name="210.2.1.1P" sheetId="1171" state="hidden" r:id="rId99"/>
    <sheet name="900.3.1" sheetId="1172" state="hidden" r:id="rId100"/>
    <sheet name="311.1.3" sheetId="1621" state="hidden" r:id="rId101"/>
    <sheet name="320.1.3" sheetId="1620" state="hidden" r:id="rId102"/>
    <sheet name="320.4.2" sheetId="1619" state="hidden" r:id="rId103"/>
    <sheet name="330.1.3" sheetId="1618" state="hidden" r:id="rId104"/>
    <sheet name="330.4.2" sheetId="1617" state="hidden" r:id="rId105"/>
    <sheet name="420.1.2" sheetId="1616" state="hidden" r:id="rId106"/>
    <sheet name="420.2.3" sheetId="1615" state="hidden" r:id="rId107"/>
    <sheet name="421.1.3" sheetId="1614" state="hidden" r:id="rId108"/>
    <sheet name="450.1.3P" sheetId="1613" state="hidden" r:id="rId109"/>
    <sheet name="450.2.3P" sheetId="1612" state="hidden" r:id="rId110"/>
    <sheet name="450.13.2" sheetId="1611" state="hidden" r:id="rId111"/>
    <sheet name="450.10.2P" sheetId="1610" state="hidden" r:id="rId112"/>
    <sheet name="450.10.4P" sheetId="1609" state="hidden" r:id="rId113"/>
    <sheet name="460.1.3P" sheetId="1608" state="hidden" r:id="rId114"/>
    <sheet name="465.1.3" sheetId="1607" state="hidden" r:id="rId115"/>
    <sheet name="465.2.2" sheetId="1606" state="hidden" r:id="rId116"/>
    <sheet name="467.1.3P" sheetId="1605" state="hidden" r:id="rId117"/>
    <sheet name="500.2.2" sheetId="1604" state="hidden" r:id="rId118"/>
    <sheet name="320.1.4" sheetId="1603" state="hidden" r:id="rId119"/>
    <sheet name="330.1.4" sheetId="1602" state="hidden" r:id="rId120"/>
    <sheet name="420.1.4" sheetId="1601" state="hidden" r:id="rId121"/>
    <sheet name="420.2.4" sheetId="1600" state="hidden" r:id="rId122"/>
    <sheet name="421.1.4" sheetId="1599" state="hidden" r:id="rId123"/>
    <sheet name="450.2.5P" sheetId="1598" state="hidden" r:id="rId124"/>
    <sheet name="460.1.4P" sheetId="1597" state="hidden" r:id="rId125"/>
    <sheet name="465.1.4" sheetId="1596" state="hidden" r:id="rId126"/>
    <sheet name="466.1.1" sheetId="1595" state="hidden" r:id="rId127"/>
    <sheet name="510.1.1" sheetId="1594" state="hidden" r:id="rId128"/>
    <sheet name="600.2.1.3" sheetId="1593" state="hidden" r:id="rId129"/>
    <sheet name="600.2.2.1" sheetId="1592" state="hidden" r:id="rId130"/>
    <sheet name="600.2.3.3" sheetId="1591" state="hidden" r:id="rId131"/>
    <sheet name="600.2.4.1" sheetId="1590" state="hidden" r:id="rId132"/>
    <sheet name="610.1.3" sheetId="1589" state="hidden" r:id="rId133"/>
    <sheet name="610.2.3" sheetId="1588" state="hidden" r:id="rId134"/>
    <sheet name="630.1.1" sheetId="1587" state="hidden" r:id="rId135"/>
    <sheet name="630.2.3" sheetId="1586" state="hidden" r:id="rId136"/>
    <sheet name="630.3.2" sheetId="1585" state="hidden" r:id="rId137"/>
    <sheet name="640.1.3" sheetId="1583" state="hidden" r:id="rId138"/>
    <sheet name="671.1.3P" sheetId="1582" state="hidden" r:id="rId139"/>
    <sheet name="673.1.3" sheetId="1581" state="hidden" r:id="rId140"/>
    <sheet name="673.2.3" sheetId="1580" state="hidden" r:id="rId141"/>
    <sheet name="674.2.2" sheetId="1579" state="hidden" r:id="rId142"/>
    <sheet name="681.1.2" sheetId="1578" state="hidden" r:id="rId143"/>
    <sheet name="900.2.3" sheetId="1577" state="hidden" r:id="rId144"/>
    <sheet name="201.7.3" sheetId="1576" state="hidden" r:id="rId145"/>
    <sheet name="210.2.1.3" sheetId="1575" state="hidden" r:id="rId146"/>
    <sheet name="210.2.2.2" sheetId="1574" state="hidden" r:id="rId147"/>
    <sheet name="600.2.1.4" sheetId="1573" state="hidden" r:id="rId148"/>
    <sheet name="600.2.3.4" sheetId="1572" state="hidden" r:id="rId149"/>
    <sheet name="610.1.4" sheetId="1571" state="hidden" r:id="rId150"/>
    <sheet name="610.2.4" sheetId="1570" state="hidden" r:id="rId151"/>
    <sheet name="610.3.3" sheetId="1569" state="hidden" r:id="rId152"/>
    <sheet name="621.1.3P" sheetId="1568" state="hidden" r:id="rId153"/>
    <sheet name="621.2.3P" sheetId="1567" state="hidden" r:id="rId154"/>
    <sheet name="621.3.3P" sheetId="1566" state="hidden" r:id="rId155"/>
    <sheet name="621.4.3P" sheetId="1565" state="hidden" r:id="rId156"/>
    <sheet name="623.1.2" sheetId="1564" state="hidden" r:id="rId157"/>
    <sheet name="630.5.1.3" sheetId="1563" state="hidden" r:id="rId158"/>
    <sheet name="630.5.1.4" sheetId="1562" state="hidden" r:id="rId159"/>
    <sheet name="630.6.2P" sheetId="1561" state="hidden" r:id="rId160"/>
    <sheet name="630.4.3" sheetId="1560" state="hidden" r:id="rId161"/>
    <sheet name="630.3.3" sheetId="1559" state="hidden" r:id="rId162"/>
    <sheet name="630.2.4" sheetId="1558" state="hidden" r:id="rId163"/>
    <sheet name="640.1.4" sheetId="1557" state="hidden" r:id="rId164"/>
    <sheet name="641.1.2" sheetId="1556" state="hidden" r:id="rId165"/>
    <sheet name="640.2.3" sheetId="1555" state="hidden" r:id="rId166"/>
    <sheet name="661.1.3" sheetId="1554" state="hidden" r:id="rId167"/>
    <sheet name="663.1.3P" sheetId="1553" state="hidden" r:id="rId168"/>
    <sheet name="670.5.2" sheetId="1551" state="hidden" r:id="rId169"/>
    <sheet name="670.5.2P" sheetId="1550" state="hidden" r:id="rId170"/>
    <sheet name="671.1.4P" sheetId="1549" state="hidden" r:id="rId171"/>
    <sheet name="671.3.3P" sheetId="1548" state="hidden" r:id="rId172"/>
    <sheet name="673.1.4" sheetId="1547" state="hidden" r:id="rId173"/>
    <sheet name="673.2.4" sheetId="1546" state="hidden" r:id="rId174"/>
    <sheet name="673.3.3" sheetId="1545" state="hidden" r:id="rId175"/>
    <sheet name="673.4.3P" sheetId="1544" state="hidden" r:id="rId176"/>
    <sheet name="674.2.3" sheetId="1543" state="hidden" r:id="rId177"/>
    <sheet name="681.1.3" sheetId="1542" state="hidden" r:id="rId178"/>
    <sheet name="681.3.2" sheetId="1541" state="hidden" r:id="rId179"/>
    <sheet name="840.5.2" sheetId="1539" state="hidden" r:id="rId180"/>
    <sheet name="840.3.2" sheetId="1538" state="hidden" r:id="rId181"/>
    <sheet name="900.2.4" sheetId="1537" state="hidden" r:id="rId182"/>
    <sheet name="201.7.1P" sheetId="1536" state="hidden" r:id="rId183"/>
    <sheet name="630.1.3.1" sheetId="1535" state="hidden" r:id="rId184"/>
    <sheet name="630.1.1P" sheetId="1534" state="hidden" r:id="rId185"/>
    <sheet name="630.6.1.1" sheetId="1533" state="hidden" r:id="rId186"/>
    <sheet name="642.2.1" sheetId="1530" state="hidden" r:id="rId187"/>
    <sheet name="642.2.2" sheetId="1529" state="hidden" r:id="rId188"/>
    <sheet name="642.2.3" sheetId="1528" state="hidden" r:id="rId189"/>
    <sheet name="700.1.2" sheetId="1527" state="hidden" r:id="rId190"/>
    <sheet name="700.2.2" sheetId="1526" state="hidden" r:id="rId191"/>
    <sheet name="700.3.2" sheetId="1525" state="hidden" r:id="rId192"/>
    <sheet name="700.4.2" sheetId="1524" state="hidden" r:id="rId193"/>
    <sheet name="701.1.2" sheetId="1523" state="hidden" r:id="rId194"/>
    <sheet name="710.1.3" sheetId="1522" state="hidden" r:id="rId195"/>
    <sheet name="710.1.5" sheetId="1521" state="hidden" r:id="rId196"/>
    <sheet name="710.1.6" sheetId="1520" state="hidden" r:id="rId197"/>
    <sheet name="710.1.7" sheetId="1519" state="hidden" r:id="rId198"/>
    <sheet name="730.1.1.2P" sheetId="1518" state="hidden" r:id="rId199"/>
    <sheet name="730.2.2" sheetId="1516" state="hidden" r:id="rId200"/>
    <sheet name="730.1.2P" sheetId="1515" state="hidden" r:id="rId201"/>
    <sheet name="740.1.2" sheetId="1514" state="hidden" r:id="rId202"/>
    <sheet name="211.1.2" sheetId="1513" state="hidden" r:id="rId203"/>
    <sheet name="210.2.1.2P" sheetId="1512" state="hidden" r:id="rId204"/>
    <sheet name="900.3.2" sheetId="1511" state="hidden" r:id="rId205"/>
    <sheet name="Hoja1" sheetId="1633" state="hidden" r:id="rId206"/>
    <sheet name="Hoja2" sheetId="1634" state="hidden" r:id="rId207"/>
  </sheets>
  <definedNames>
    <definedName name="________a1" localSheetId="1" hidden="1">{"TAB1",#N/A,TRUE,"GENERAL";"TAB2",#N/A,TRUE,"GENERAL";"TAB3",#N/A,TRUE,"GENERAL";"TAB4",#N/A,TRUE,"GENERAL";"TAB5",#N/A,TRUE,"GENERAL"}</definedName>
    <definedName name="________a1" localSheetId="0" hidden="1">{"TAB1",#N/A,TRUE,"GENERAL";"TAB2",#N/A,TRUE,"GENERAL";"TAB3",#N/A,TRUE,"GENERAL";"TAB4",#N/A,TRUE,"GENERAL";"TAB5",#N/A,TRUE,"GENERAL"}</definedName>
    <definedName name="________a1"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_v2" localSheetId="1" hidden="1">{"via1",#N/A,TRUE,"general";"via2",#N/A,TRUE,"general";"via3",#N/A,TRUE,"general"}</definedName>
    <definedName name="________v2" localSheetId="0" hidden="1">{"via1",#N/A,TRUE,"general";"via2",#N/A,TRUE,"general";"via3",#N/A,TRUE,"general"}</definedName>
    <definedName name="________v2" hidden="1">{"via1",#N/A,TRUE,"general";"via2",#N/A,TRUE,"general";"via3",#N/A,TRUE,"general"}</definedName>
    <definedName name="________v4" localSheetId="1" hidden="1">{"TAB1",#N/A,TRUE,"GENERAL";"TAB2",#N/A,TRUE,"GENERAL";"TAB3",#N/A,TRUE,"GENERAL";"TAB4",#N/A,TRUE,"GENERAL";"TAB5",#N/A,TRUE,"GENERAL"}</definedName>
    <definedName name="________v4" localSheetId="0" hidden="1">{"TAB1",#N/A,TRUE,"GENERAL";"TAB2",#N/A,TRUE,"GENERAL";"TAB3",#N/A,TRUE,"GENERAL";"TAB4",#N/A,TRUE,"GENERAL";"TAB5",#N/A,TRUE,"GENERAL"}</definedName>
    <definedName name="________v4" hidden="1">{"TAB1",#N/A,TRUE,"GENERAL";"TAB2",#N/A,TRUE,"GENERAL";"TAB3",#N/A,TRUE,"GENERAL";"TAB4",#N/A,TRUE,"GENERAL";"TAB5",#N/A,TRUE,"GENERAL"}</definedName>
    <definedName name="________v5" localSheetId="1" hidden="1">{"TAB1",#N/A,TRUE,"GENERAL";"TAB2",#N/A,TRUE,"GENERAL";"TAB3",#N/A,TRUE,"GENERAL";"TAB4",#N/A,TRUE,"GENERAL";"TAB5",#N/A,TRUE,"GENERAL"}</definedName>
    <definedName name="________v5" localSheetId="0" hidden="1">{"TAB1",#N/A,TRUE,"GENERAL";"TAB2",#N/A,TRUE,"GENERAL";"TAB3",#N/A,TRUE,"GENERAL";"TAB4",#N/A,TRUE,"GENERAL";"TAB5",#N/A,TRUE,"GENERAL"}</definedName>
    <definedName name="________v5" hidden="1">{"TAB1",#N/A,TRUE,"GENERAL";"TAB2",#N/A,TRUE,"GENERAL";"TAB3",#N/A,TRUE,"GENERAL";"TAB4",#N/A,TRUE,"GENERAL";"TAB5",#N/A,TRUE,"GENERAL"}</definedName>
    <definedName name="________v6" localSheetId="1" hidden="1">{"TAB1",#N/A,TRUE,"GENERAL";"TAB2",#N/A,TRUE,"GENERAL";"TAB3",#N/A,TRUE,"GENERAL";"TAB4",#N/A,TRUE,"GENERAL";"TAB5",#N/A,TRUE,"GENERAL"}</definedName>
    <definedName name="________v6" localSheetId="0" hidden="1">{"TAB1",#N/A,TRUE,"GENERAL";"TAB2",#N/A,TRUE,"GENERAL";"TAB3",#N/A,TRUE,"GENERAL";"TAB4",#N/A,TRUE,"GENERAL";"TAB5",#N/A,TRUE,"GENERAL"}</definedName>
    <definedName name="________v6" hidden="1">{"TAB1",#N/A,TRUE,"GENERAL";"TAB2",#N/A,TRUE,"GENERAL";"TAB3",#N/A,TRUE,"GENERAL";"TAB4",#N/A,TRUE,"GENERAL";"TAB5",#N/A,TRUE,"GENERAL"}</definedName>
    <definedName name="________v7" localSheetId="1" hidden="1">{"via1",#N/A,TRUE,"general";"via2",#N/A,TRUE,"general";"via3",#N/A,TRUE,"general"}</definedName>
    <definedName name="________v7" localSheetId="0" hidden="1">{"via1",#N/A,TRUE,"general";"via2",#N/A,TRUE,"general";"via3",#N/A,TRUE,"general"}</definedName>
    <definedName name="________v7" hidden="1">{"via1",#N/A,TRUE,"general";"via2",#N/A,TRUE,"general";"via3",#N/A,TRUE,"general"}</definedName>
    <definedName name="________v8" localSheetId="1" hidden="1">{"TAB1",#N/A,TRUE,"GENERAL";"TAB2",#N/A,TRUE,"GENERAL";"TAB3",#N/A,TRUE,"GENERAL";"TAB4",#N/A,TRUE,"GENERAL";"TAB5",#N/A,TRUE,"GENERAL"}</definedName>
    <definedName name="________v8" localSheetId="0" hidden="1">{"TAB1",#N/A,TRUE,"GENERAL";"TAB2",#N/A,TRUE,"GENERAL";"TAB3",#N/A,TRUE,"GENERAL";"TAB4",#N/A,TRUE,"GENERAL";"TAB5",#N/A,TRUE,"GENERAL"}</definedName>
    <definedName name="________v8" hidden="1">{"TAB1",#N/A,TRUE,"GENERAL";"TAB2",#N/A,TRUE,"GENERAL";"TAB3",#N/A,TRUE,"GENERAL";"TAB4",#N/A,TRUE,"GENERAL";"TAB5",#N/A,TRUE,"GENERAL"}</definedName>
    <definedName name="________x1" localSheetId="1" hidden="1">{"TAB1",#N/A,TRUE,"GENERAL";"TAB2",#N/A,TRUE,"GENERAL";"TAB3",#N/A,TRUE,"GENERAL";"TAB4",#N/A,TRUE,"GENERAL";"TAB5",#N/A,TRUE,"GENERAL"}</definedName>
    <definedName name="________x1" localSheetId="0" hidden="1">{"TAB1",#N/A,TRUE,"GENERAL";"TAB2",#N/A,TRUE,"GENERAL";"TAB3",#N/A,TRUE,"GENERAL";"TAB4",#N/A,TRUE,"GENERAL";"TAB5",#N/A,TRUE,"GENERAL"}</definedName>
    <definedName name="________x1" hidden="1">{"TAB1",#N/A,TRUE,"GENERAL";"TAB2",#N/A,TRUE,"GENERAL";"TAB3",#N/A,TRUE,"GENERAL";"TAB4",#N/A,TRUE,"GENERAL";"TAB5",#N/A,TRUE,"GENERAL"}</definedName>
    <definedName name="________x2" localSheetId="1" hidden="1">{"via1",#N/A,TRUE,"general";"via2",#N/A,TRUE,"general";"via3",#N/A,TRUE,"general"}</definedName>
    <definedName name="________x2" localSheetId="0" hidden="1">{"via1",#N/A,TRUE,"general";"via2",#N/A,TRUE,"general";"via3",#N/A,TRUE,"general"}</definedName>
    <definedName name="________x2" hidden="1">{"via1",#N/A,TRUE,"general";"via2",#N/A,TRUE,"general";"via3",#N/A,TRUE,"general"}</definedName>
    <definedName name="________x3" localSheetId="1" hidden="1">{"via1",#N/A,TRUE,"general";"via2",#N/A,TRUE,"general";"via3",#N/A,TRUE,"general"}</definedName>
    <definedName name="________x3" localSheetId="0" hidden="1">{"via1",#N/A,TRUE,"general";"via2",#N/A,TRUE,"general";"via3",#N/A,TRUE,"general"}</definedName>
    <definedName name="________x3" hidden="1">{"via1",#N/A,TRUE,"general";"via2",#N/A,TRUE,"general";"via3",#N/A,TRUE,"general"}</definedName>
    <definedName name="________x4" localSheetId="1" hidden="1">{"via1",#N/A,TRUE,"general";"via2",#N/A,TRUE,"general";"via3",#N/A,TRUE,"general"}</definedName>
    <definedName name="________x4" localSheetId="0" hidden="1">{"via1",#N/A,TRUE,"general";"via2",#N/A,TRUE,"general";"via3",#N/A,TRUE,"general"}</definedName>
    <definedName name="________x4" hidden="1">{"via1",#N/A,TRUE,"general";"via2",#N/A,TRUE,"general";"via3",#N/A,TRUE,"general"}</definedName>
    <definedName name="________x5" localSheetId="1" hidden="1">{"TAB1",#N/A,TRUE,"GENERAL";"TAB2",#N/A,TRUE,"GENERAL";"TAB3",#N/A,TRUE,"GENERAL";"TAB4",#N/A,TRUE,"GENERAL";"TAB5",#N/A,TRUE,"GENERAL"}</definedName>
    <definedName name="________x5" localSheetId="0" hidden="1">{"TAB1",#N/A,TRUE,"GENERAL";"TAB2",#N/A,TRUE,"GENERAL";"TAB3",#N/A,TRUE,"GENERAL";"TAB4",#N/A,TRUE,"GENERAL";"TAB5",#N/A,TRUE,"GENERAL"}</definedName>
    <definedName name="________x5" hidden="1">{"TAB1",#N/A,TRUE,"GENERAL";"TAB2",#N/A,TRUE,"GENERAL";"TAB3",#N/A,TRUE,"GENERAL";"TAB4",#N/A,TRUE,"GENERAL";"TAB5",#N/A,TRUE,"GENERAL"}</definedName>
    <definedName name="________x6" localSheetId="1" hidden="1">{"TAB1",#N/A,TRUE,"GENERAL";"TAB2",#N/A,TRUE,"GENERAL";"TAB3",#N/A,TRUE,"GENERAL";"TAB4",#N/A,TRUE,"GENERAL";"TAB5",#N/A,TRUE,"GENERAL"}</definedName>
    <definedName name="________x6" localSheetId="0" hidden="1">{"TAB1",#N/A,TRUE,"GENERAL";"TAB2",#N/A,TRUE,"GENERAL";"TAB3",#N/A,TRUE,"GENERAL";"TAB4",#N/A,TRUE,"GENERAL";"TAB5",#N/A,TRUE,"GENERAL"}</definedName>
    <definedName name="________x6" hidden="1">{"TAB1",#N/A,TRUE,"GENERAL";"TAB2",#N/A,TRUE,"GENERAL";"TAB3",#N/A,TRUE,"GENERAL";"TAB4",#N/A,TRUE,"GENERAL";"TAB5",#N/A,TRUE,"GENERAL"}</definedName>
    <definedName name="________x7" localSheetId="1" hidden="1">{"TAB1",#N/A,TRUE,"GENERAL";"TAB2",#N/A,TRUE,"GENERAL";"TAB3",#N/A,TRUE,"GENERAL";"TAB4",#N/A,TRUE,"GENERAL";"TAB5",#N/A,TRUE,"GENERAL"}</definedName>
    <definedName name="________x7" localSheetId="0" hidden="1">{"TAB1",#N/A,TRUE,"GENERAL";"TAB2",#N/A,TRUE,"GENERAL";"TAB3",#N/A,TRUE,"GENERAL";"TAB4",#N/A,TRUE,"GENERAL";"TAB5",#N/A,TRUE,"GENERAL"}</definedName>
    <definedName name="________x7" hidden="1">{"TAB1",#N/A,TRUE,"GENERAL";"TAB2",#N/A,TRUE,"GENERAL";"TAB3",#N/A,TRUE,"GENERAL";"TAB4",#N/A,TRUE,"GENERAL";"TAB5",#N/A,TRUE,"GENERAL"}</definedName>
    <definedName name="________y2" localSheetId="1" hidden="1">{"TAB1",#N/A,TRUE,"GENERAL";"TAB2",#N/A,TRUE,"GENERAL";"TAB3",#N/A,TRUE,"GENERAL";"TAB4",#N/A,TRUE,"GENERAL";"TAB5",#N/A,TRUE,"GENERAL"}</definedName>
    <definedName name="________y2" localSheetId="0" hidden="1">{"TAB1",#N/A,TRUE,"GENERAL";"TAB2",#N/A,TRUE,"GENERAL";"TAB3",#N/A,TRUE,"GENERAL";"TAB4",#N/A,TRUE,"GENERAL";"TAB5",#N/A,TRUE,"GENERAL"}</definedName>
    <definedName name="________y2" hidden="1">{"TAB1",#N/A,TRUE,"GENERAL";"TAB2",#N/A,TRUE,"GENERAL";"TAB3",#N/A,TRUE,"GENERAL";"TAB4",#N/A,TRUE,"GENERAL";"TAB5",#N/A,TRUE,"GENERAL"}</definedName>
    <definedName name="________y3" localSheetId="1" hidden="1">{"via1",#N/A,TRUE,"general";"via2",#N/A,TRUE,"general";"via3",#N/A,TRUE,"general"}</definedName>
    <definedName name="________y3" localSheetId="0" hidden="1">{"via1",#N/A,TRUE,"general";"via2",#N/A,TRUE,"general";"via3",#N/A,TRUE,"general"}</definedName>
    <definedName name="________y3" hidden="1">{"via1",#N/A,TRUE,"general";"via2",#N/A,TRUE,"general";"via3",#N/A,TRUE,"general"}</definedName>
    <definedName name="________y4" localSheetId="1" hidden="1">{"via1",#N/A,TRUE,"general";"via2",#N/A,TRUE,"general";"via3",#N/A,TRUE,"general"}</definedName>
    <definedName name="________y4" localSheetId="0" hidden="1">{"via1",#N/A,TRUE,"general";"via2",#N/A,TRUE,"general";"via3",#N/A,TRUE,"general"}</definedName>
    <definedName name="________y4" hidden="1">{"via1",#N/A,TRUE,"general";"via2",#N/A,TRUE,"general";"via3",#N/A,TRUE,"general"}</definedName>
    <definedName name="________y5" localSheetId="1" hidden="1">{"TAB1",#N/A,TRUE,"GENERAL";"TAB2",#N/A,TRUE,"GENERAL";"TAB3",#N/A,TRUE,"GENERAL";"TAB4",#N/A,TRUE,"GENERAL";"TAB5",#N/A,TRUE,"GENERAL"}</definedName>
    <definedName name="________y5" localSheetId="0" hidden="1">{"TAB1",#N/A,TRUE,"GENERAL";"TAB2",#N/A,TRUE,"GENERAL";"TAB3",#N/A,TRUE,"GENERAL";"TAB4",#N/A,TRUE,"GENERAL";"TAB5",#N/A,TRUE,"GENERAL"}</definedName>
    <definedName name="________y5" hidden="1">{"TAB1",#N/A,TRUE,"GENERAL";"TAB2",#N/A,TRUE,"GENERAL";"TAB3",#N/A,TRUE,"GENERAL";"TAB4",#N/A,TRUE,"GENERAL";"TAB5",#N/A,TRUE,"GENERAL"}</definedName>
    <definedName name="________y6" localSheetId="1" hidden="1">{"via1",#N/A,TRUE,"general";"via2",#N/A,TRUE,"general";"via3",#N/A,TRUE,"general"}</definedName>
    <definedName name="________y6" localSheetId="0" hidden="1">{"via1",#N/A,TRUE,"general";"via2",#N/A,TRUE,"general";"via3",#N/A,TRUE,"general"}</definedName>
    <definedName name="________y6" hidden="1">{"via1",#N/A,TRUE,"general";"via2",#N/A,TRUE,"general";"via3",#N/A,TRUE,"general"}</definedName>
    <definedName name="________y7" localSheetId="1" hidden="1">{"via1",#N/A,TRUE,"general";"via2",#N/A,TRUE,"general";"via3",#N/A,TRUE,"general"}</definedName>
    <definedName name="________y7" localSheetId="0" hidden="1">{"via1",#N/A,TRUE,"general";"via2",#N/A,TRUE,"general";"via3",#N/A,TRUE,"general"}</definedName>
    <definedName name="________y7" hidden="1">{"via1",#N/A,TRUE,"general";"via2",#N/A,TRUE,"general";"via3",#N/A,TRUE,"general"}</definedName>
    <definedName name="________z1" localSheetId="1" hidden="1">{"TAB1",#N/A,TRUE,"GENERAL";"TAB2",#N/A,TRUE,"GENERAL";"TAB3",#N/A,TRUE,"GENERAL";"TAB4",#N/A,TRUE,"GENERAL";"TAB5",#N/A,TRUE,"GENERAL"}</definedName>
    <definedName name="________z1" localSheetId="0" hidden="1">{"TAB1",#N/A,TRUE,"GENERAL";"TAB2",#N/A,TRUE,"GENERAL";"TAB3",#N/A,TRUE,"GENERAL";"TAB4",#N/A,TRUE,"GENERAL";"TAB5",#N/A,TRUE,"GENERAL"}</definedName>
    <definedName name="________z1" hidden="1">{"TAB1",#N/A,TRUE,"GENERAL";"TAB2",#N/A,TRUE,"GENERAL";"TAB3",#N/A,TRUE,"GENERAL";"TAB4",#N/A,TRUE,"GENERAL";"TAB5",#N/A,TRUE,"GENERAL"}</definedName>
    <definedName name="________z2" localSheetId="1" hidden="1">{"via1",#N/A,TRUE,"general";"via2",#N/A,TRUE,"general";"via3",#N/A,TRUE,"general"}</definedName>
    <definedName name="________z2" localSheetId="0" hidden="1">{"via1",#N/A,TRUE,"general";"via2",#N/A,TRUE,"general";"via3",#N/A,TRUE,"general"}</definedName>
    <definedName name="________z2" hidden="1">{"via1",#N/A,TRUE,"general";"via2",#N/A,TRUE,"general";"via3",#N/A,TRUE,"general"}</definedName>
    <definedName name="________z4" localSheetId="1" hidden="1">{"TAB1",#N/A,TRUE,"GENERAL";"TAB2",#N/A,TRUE,"GENERAL";"TAB3",#N/A,TRUE,"GENERAL";"TAB4",#N/A,TRUE,"GENERAL";"TAB5",#N/A,TRUE,"GENERAL"}</definedName>
    <definedName name="________z4" localSheetId="0" hidden="1">{"TAB1",#N/A,TRUE,"GENERAL";"TAB2",#N/A,TRUE,"GENERAL";"TAB3",#N/A,TRUE,"GENERAL";"TAB4",#N/A,TRUE,"GENERAL";"TAB5",#N/A,TRUE,"GENERAL"}</definedName>
    <definedName name="________z4" hidden="1">{"TAB1",#N/A,TRUE,"GENERAL";"TAB2",#N/A,TRUE,"GENERAL";"TAB3",#N/A,TRUE,"GENERAL";"TAB4",#N/A,TRUE,"GENERAL";"TAB5",#N/A,TRUE,"GENERAL"}</definedName>
    <definedName name="________z5" localSheetId="1" hidden="1">{"via1",#N/A,TRUE,"general";"via2",#N/A,TRUE,"general";"via3",#N/A,TRUE,"general"}</definedName>
    <definedName name="________z5" localSheetId="0" hidden="1">{"via1",#N/A,TRUE,"general";"via2",#N/A,TRUE,"general";"via3",#N/A,TRUE,"general"}</definedName>
    <definedName name="________z5" hidden="1">{"via1",#N/A,TRUE,"general";"via2",#N/A,TRUE,"general";"via3",#N/A,TRUE,"general"}</definedName>
    <definedName name="________z6" localSheetId="1" hidden="1">{"TAB1",#N/A,TRUE,"GENERAL";"TAB2",#N/A,TRUE,"GENERAL";"TAB3",#N/A,TRUE,"GENERAL";"TAB4",#N/A,TRUE,"GENERAL";"TAB5",#N/A,TRUE,"GENERAL"}</definedName>
    <definedName name="________z6" localSheetId="0" hidden="1">{"TAB1",#N/A,TRUE,"GENERAL";"TAB2",#N/A,TRUE,"GENERAL";"TAB3",#N/A,TRUE,"GENERAL";"TAB4",#N/A,TRUE,"GENERAL";"TAB5",#N/A,TRUE,"GENERAL"}</definedName>
    <definedName name="________z6"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AS1" hidden="1">{#N/A,#N/A,TRUE,"INGENIERIA";#N/A,#N/A,TRUE,"COMPRAS";#N/A,#N/A,TRUE,"DIRECCION";#N/A,#N/A,TRUE,"RESUMEN"}</definedName>
    <definedName name="_____ABC1" hidden="1">{#N/A,#N/A,TRUE,"1842CWN0"}</definedName>
    <definedName name="_____abc2" hidden="1">{#N/A,#N/A,TRUE,"1842CWN0"}</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1__123Graph_ACart_Utilidad" localSheetId="1" hidden="1">#REF!</definedName>
    <definedName name="___1__123Graph_ACart_Utilidad" localSheetId="0" hidden="1">#REF!</definedName>
    <definedName name="___1__123Graph_ACart_Utilidad" hidden="1">#REF!</definedName>
    <definedName name="___2__123Graph_BCart_Utilidad" localSheetId="1" hidden="1">#REF!</definedName>
    <definedName name="___2__123Graph_BCart_Utilidad" localSheetId="0" hidden="1">#REF!</definedName>
    <definedName name="___2__123Graph_BCart_Utilidad" hidden="1">#REF!</definedName>
    <definedName name="___3__123Graph_CCart_Utilidad" localSheetId="1" hidden="1">#REF!</definedName>
    <definedName name="___3__123Graph_CCart_Utilidad" localSheetId="0" hidden="1">#REF!</definedName>
    <definedName name="___3__123Graph_CCart_Utilidad" hidden="1">#REF!</definedName>
    <definedName name="___4__123Graph_LBL_ACart_Utilidad" localSheetId="1" hidden="1">#REF!</definedName>
    <definedName name="___4__123Graph_LBL_ACart_Utilidad" localSheetId="0" hidden="1">#REF!</definedName>
    <definedName name="___4__123Graph_LBL_ACart_Utilidad" hidden="1">#REF!</definedName>
    <definedName name="___5__123Graph_LBL_BCart_Utilidad" localSheetId="1" hidden="1">#REF!</definedName>
    <definedName name="___5__123Graph_LBL_BCart_Utilidad" localSheetId="0" hidden="1">#REF!</definedName>
    <definedName name="___5__123Graph_LBL_BCart_Utilidad" hidden="1">#REF!</definedName>
    <definedName name="___6__123Graph_LBL_CCart_Utilidad" localSheetId="1" hidden="1">#REF!</definedName>
    <definedName name="___6__123Graph_LBL_CCart_Utilidad" localSheetId="0" hidden="1">#REF!</definedName>
    <definedName name="___6__123Graph_LBL_CCart_Utilidad" hidden="1">#REF!</definedName>
    <definedName name="___7__123Graph_XCart_Utilidad" localSheetId="1" hidden="1">#REF!</definedName>
    <definedName name="___7__123Graph_XCart_Utilidad" localSheetId="0" hidden="1">#REF!</definedName>
    <definedName name="___7__123Graph_XCart_Utilidad" hidden="1">#REF!</definedName>
    <definedName name="___a1" localSheetId="1" hidden="1">{"TAB1",#N/A,TRUE,"GENERAL";"TAB2",#N/A,TRUE,"GENERAL";"TAB3",#N/A,TRUE,"GENERAL";"TAB4",#N/A,TRUE,"GENERAL";"TAB5",#N/A,TRUE,"GENERAL"}</definedName>
    <definedName name="___a1" localSheetId="0" hidden="1">{"TAB1",#N/A,TRUE,"GENERAL";"TAB2",#N/A,TRUE,"GENERAL";"TAB3",#N/A,TRUE,"GENERAL";"TAB4",#N/A,TRUE,"GENERAL";"TAB5",#N/A,TRUE,"GENERAL"}</definedName>
    <definedName name="___a1"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AS1" hidden="1">{#N/A,#N/A,TRUE,"INGENIERIA";#N/A,#N/A,TRUE,"COMPRAS";#N/A,#N/A,TRUE,"DIRECCION";#N/A,#N/A,TRUE,"RESUMEN"}</definedName>
    <definedName name="___ABC1" hidden="1">{#N/A,#N/A,TRUE,"1842CWN0"}</definedName>
    <definedName name="___abc2" hidden="1">{#N/A,#N/A,TRUE,"1842CWN0"}</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2" localSheetId="1" hidden="1">{"via1",#N/A,TRUE,"general";"via2",#N/A,TRUE,"general";"via3",#N/A,TRUE,"general"}</definedName>
    <definedName name="___v2" localSheetId="0" hidden="1">{"via1",#N/A,TRUE,"general";"via2",#N/A,TRUE,"general";"via3",#N/A,TRUE,"general"}</definedName>
    <definedName name="___v2" hidden="1">{"via1",#N/A,TRUE,"general";"via2",#N/A,TRUE,"general";"via3",#N/A,TRUE,"general"}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1"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1"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1"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1" hidden="1">{"via1",#N/A,TRUE,"general";"via2",#N/A,TRUE,"general";"via3",#N/A,TRUE,"general"}</definedName>
    <definedName name="___v7" localSheetId="0" hidden="1">{"via1",#N/A,TRUE,"general";"via2",#N/A,TRUE,"general";"via3",#N/A,TRUE,"general"}</definedName>
    <definedName name="___v7" hidden="1">{"via1",#N/A,TRUE,"general";"via2",#N/A,TRUE,"general";"via3",#N/A,TRUE,"general"}</definedName>
    <definedName name="___v8" localSheetId="1" hidden="1">{"TAB1",#N/A,TRUE,"GENERAL";"TAB2",#N/A,TRUE,"GENERAL";"TAB3",#N/A,TRUE,"GENERAL";"TAB4",#N/A,TRUE,"GENERAL";"TAB5",#N/A,TRUE,"GENERAL"}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1" localSheetId="1" hidden="1">{"TAB1",#N/A,TRUE,"GENERAL";"TAB2",#N/A,TRUE,"GENERAL";"TAB3",#N/A,TRUE,"GENERAL";"TAB4",#N/A,TRUE,"GENERAL";"TAB5",#N/A,TRUE,"GENERAL"}</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1" hidden="1">{"via1",#N/A,TRUE,"general";"via2",#N/A,TRUE,"general";"via3",#N/A,TRUE,"general"}</definedName>
    <definedName name="___x2" localSheetId="0" hidden="1">{"via1",#N/A,TRUE,"general";"via2",#N/A,TRUE,"general";"via3",#N/A,TRUE,"general"}</definedName>
    <definedName name="___x2" hidden="1">{"via1",#N/A,TRUE,"general";"via2",#N/A,TRUE,"general";"via3",#N/A,TRUE,"general"}</definedName>
    <definedName name="___x3" localSheetId="1"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1"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1" hidden="1">{"TAB1",#N/A,TRUE,"GENERAL";"TAB2",#N/A,TRUE,"GENERAL";"TAB3",#N/A,TRUE,"GENERAL";"TAB4",#N/A,TRUE,"GENERAL";"TAB5",#N/A,TRUE,"GENERAL"}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1" hidden="1">{"TAB1",#N/A,TRUE,"GENERAL";"TAB2",#N/A,TRUE,"GENERAL";"TAB3",#N/A,TRUE,"GENERAL";"TAB4",#N/A,TRUE,"GENERAL";"TAB5",#N/A,TRUE,"GENERAL"}</definedName>
    <definedName name="___x6" localSheetId="0" hidden="1">{"TAB1",#N/A,TRUE,"GENERAL";"TAB2",#N/A,TRUE,"GENERAL";"TAB3",#N/A,TRUE,"GENERAL";"TAB4",#N/A,TRUE,"GENERAL";"TAB5",#N/A,TRUE,"GENERAL"}</definedName>
    <definedName name="___x6" hidden="1">{"TAB1",#N/A,TRUE,"GENERAL";"TAB2",#N/A,TRUE,"GENERAL";"TAB3",#N/A,TRUE,"GENERAL";"TAB4",#N/A,TRUE,"GENERAL";"TAB5",#N/A,TRUE,"GENERAL"}</definedName>
    <definedName name="___x7" localSheetId="1"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2" localSheetId="1" hidden="1">{"TAB1",#N/A,TRUE,"GENERAL";"TAB2",#N/A,TRUE,"GENERAL";"TAB3",#N/A,TRUE,"GENERAL";"TAB4",#N/A,TRUE,"GENERAL";"TAB5",#N/A,TRUE,"GENERAL"}</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1" hidden="1">{"via1",#N/A,TRUE,"general";"via2",#N/A,TRUE,"general";"via3",#N/A,TRUE,"general"}</definedName>
    <definedName name="___y3" localSheetId="0" hidden="1">{"via1",#N/A,TRUE,"general";"via2",#N/A,TRUE,"general";"via3",#N/A,TRUE,"general"}</definedName>
    <definedName name="___y3" hidden="1">{"via1",#N/A,TRUE,"general";"via2",#N/A,TRUE,"general";"via3",#N/A,TRUE,"general"}</definedName>
    <definedName name="___y4" localSheetId="1"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1" hidden="1">{"TAB1",#N/A,TRUE,"GENERAL";"TAB2",#N/A,TRUE,"GENERAL";"TAB3",#N/A,TRUE,"GENERAL";"TAB4",#N/A,TRUE,"GENERAL";"TAB5",#N/A,TRUE,"GENERAL"}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1" hidden="1">{"via1",#N/A,TRUE,"general";"via2",#N/A,TRUE,"general";"via3",#N/A,TRUE,"general"}</definedName>
    <definedName name="___y6" localSheetId="0" hidden="1">{"via1",#N/A,TRUE,"general";"via2",#N/A,TRUE,"general";"via3",#N/A,TRUE,"general"}</definedName>
    <definedName name="___y6" hidden="1">{"via1",#N/A,TRUE,"general";"via2",#N/A,TRUE,"general";"via3",#N/A,TRUE,"general"}</definedName>
    <definedName name="___y7" localSheetId="1"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1"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1" hidden="1">{"via1",#N/A,TRUE,"general";"via2",#N/A,TRUE,"general";"via3",#N/A,TRUE,"general"}</definedName>
    <definedName name="___z2" localSheetId="0" hidden="1">{"via1",#N/A,TRUE,"general";"via2",#N/A,TRUE,"general";"via3",#N/A,TRUE,"general"}</definedName>
    <definedName name="___z2" hidden="1">{"via1",#N/A,TRUE,"general";"via2",#N/A,TRUE,"general";"via3",#N/A,TRUE,"general"}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1" hidden="1">{"TAB1",#N/A,TRUE,"GENERAL";"TAB2",#N/A,TRUE,"GENERAL";"TAB3",#N/A,TRUE,"GENERAL";"TAB4",#N/A,TRUE,"GENERAL";"TAB5",#N/A,TRUE,"GENERAL"}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1" hidden="1">{"via1",#N/A,TRUE,"general";"via2",#N/A,TRUE,"general";"via3",#N/A,TRUE,"general"}</definedName>
    <definedName name="___z5" localSheetId="0" hidden="1">{"via1",#N/A,TRUE,"general";"via2",#N/A,TRUE,"general";"via3",#N/A,TRUE,"general"}</definedName>
    <definedName name="___z5" hidden="1">{"via1",#N/A,TRUE,"general";"via2",#N/A,TRUE,"general";"via3",#N/A,TRUE,"general"}</definedName>
    <definedName name="___z6" localSheetId="1" hidden="1">{"TAB1",#N/A,TRUE,"GENERAL";"TAB2",#N/A,TRUE,"GENERAL";"TAB3",#N/A,TRUE,"GENERAL";"TAB4",#N/A,TRUE,"GENERAL";"TAB5",#N/A,TRUE,"GENERAL"}</definedName>
    <definedName name="___z6" localSheetId="0" hidden="1">{"TAB1",#N/A,TRUE,"GENERAL";"TAB2",#N/A,TRUE,"GENERAL";"TAB3",#N/A,TRUE,"GENERAL";"TAB4",#N/A,TRUE,"GENERAL";"TAB5",#N/A,TRUE,"GENERAL"}</definedName>
    <definedName name="___z6" hidden="1">{"TAB1",#N/A,TRUE,"GENERAL";"TAB2",#N/A,TRUE,"GENERAL";"TAB3",#N/A,TRUE,"GENERAL";"TAB4",#N/A,TRUE,"GENERAL";"TAB5",#N/A,TRUE,"GENERAL"}</definedName>
    <definedName name="__1__123Graph_ACart_Utilidad" localSheetId="1" hidden="1">#REF!</definedName>
    <definedName name="__1__123Graph_ACart_Utilidad" localSheetId="0" hidden="1">#REF!</definedName>
    <definedName name="__1__123Graph_ACart_Utilidad" hidden="1">#REF!</definedName>
    <definedName name="__123Graph_A" localSheetId="1" hidden="1">#REF!</definedName>
    <definedName name="__123Graph_A" localSheetId="0" hidden="1">#REF!</definedName>
    <definedName name="__123Graph_A" hidden="1">#REF!</definedName>
    <definedName name="__123Graph_Acaja" localSheetId="1" hidden="1">#REF!</definedName>
    <definedName name="__123Graph_Acaja" localSheetId="0" hidden="1">#REF!</definedName>
    <definedName name="__123Graph_Acaja" hidden="1">#REF!</definedName>
    <definedName name="__123Graph_ACart_AnticAdic" localSheetId="1" hidden="1">#REF!</definedName>
    <definedName name="__123Graph_ACart_AnticAdic" localSheetId="0" hidden="1">#REF!</definedName>
    <definedName name="__123Graph_ACart_AnticAdic" hidden="1">#REF!</definedName>
    <definedName name="__123Graph_AFACTURAC" localSheetId="1" hidden="1">#REF!</definedName>
    <definedName name="__123Graph_AFACTURAC" localSheetId="0" hidden="1">#REF!</definedName>
    <definedName name="__123Graph_AFACTURAC" hidden="1">#REF!</definedName>
    <definedName name="__123Graph_AGraph2" localSheetId="1" hidden="1">#REF!</definedName>
    <definedName name="__123Graph_AGraph2" localSheetId="0" hidden="1">#REF!</definedName>
    <definedName name="__123Graph_AGraph2" hidden="1">#REF!</definedName>
    <definedName name="__123Graph_B" hidden="1">#REF!</definedName>
    <definedName name="__123Graph_Bcaja" localSheetId="1" hidden="1">#REF!</definedName>
    <definedName name="__123Graph_Bcaja" localSheetId="0" hidden="1">#REF!</definedName>
    <definedName name="__123Graph_Bcaja" hidden="1">#REF!</definedName>
    <definedName name="__123Graph_BCart_AnticAdic" localSheetId="1" hidden="1">#REF!</definedName>
    <definedName name="__123Graph_BCart_AnticAdic" localSheetId="0" hidden="1">#REF!</definedName>
    <definedName name="__123Graph_BCart_AnticAdic" hidden="1">#REF!</definedName>
    <definedName name="__123Graph_Ccaja" localSheetId="1" hidden="1">#REF!</definedName>
    <definedName name="__123Graph_Ccaja" localSheetId="0" hidden="1">#REF!</definedName>
    <definedName name="__123Graph_Ccaja" hidden="1">#REF!</definedName>
    <definedName name="__123Graph_CCart_AnticAdic" localSheetId="1" hidden="1">#REF!</definedName>
    <definedName name="__123Graph_CCart_AnticAdic" localSheetId="0" hidden="1">#REF!</definedName>
    <definedName name="__123Graph_CCart_AnticAdic" hidden="1">#REF!</definedName>
    <definedName name="__123Graph_Dcaja" localSheetId="1" hidden="1">#REF!</definedName>
    <definedName name="__123Graph_Dcaja" localSheetId="0" hidden="1">#REF!</definedName>
    <definedName name="__123Graph_Dcaja" hidden="1">#REF!</definedName>
    <definedName name="__123Graph_DCart_AnticAdic" localSheetId="1" hidden="1">#REF!</definedName>
    <definedName name="__123Graph_DCart_AnticAdic" localSheetId="0" hidden="1">#REF!</definedName>
    <definedName name="__123Graph_DCart_AnticAdic" hidden="1">#REF!</definedName>
    <definedName name="__123Graph_ECart_AnticAdic" localSheetId="1" hidden="1">#REF!</definedName>
    <definedName name="__123Graph_ECart_AnticAdic" localSheetId="0" hidden="1">#REF!</definedName>
    <definedName name="__123Graph_ECart_AnticAdic" hidden="1">#REF!</definedName>
    <definedName name="__123Graph_LBL_ACart_AnticAdic" localSheetId="1" hidden="1">#REF!</definedName>
    <definedName name="__123Graph_LBL_ACart_AnticAdic" localSheetId="0" hidden="1">#REF!</definedName>
    <definedName name="__123Graph_LBL_ACart_AnticAdic" hidden="1">#REF!</definedName>
    <definedName name="__123Graph_LBL_Ccaja" localSheetId="1" hidden="1">#REF!</definedName>
    <definedName name="__123Graph_LBL_Ccaja" localSheetId="0" hidden="1">#REF!</definedName>
    <definedName name="__123Graph_LBL_Ccaja" hidden="1">#REF!</definedName>
    <definedName name="__123Graph_LBL_DCart_AnticAdic" localSheetId="1" hidden="1">#REF!</definedName>
    <definedName name="__123Graph_LBL_DCart_AnticAdic" localSheetId="0" hidden="1">#REF!</definedName>
    <definedName name="__123Graph_LBL_DCart_AnticAdic" hidden="1">#REF!</definedName>
    <definedName name="__123Graph_X" localSheetId="1" hidden="1">#REF!</definedName>
    <definedName name="__123Graph_X" localSheetId="0" hidden="1">#REF!</definedName>
    <definedName name="__123Graph_X" hidden="1">#REF!</definedName>
    <definedName name="__123Graph_Xcaja" localSheetId="1" hidden="1">#REF!</definedName>
    <definedName name="__123Graph_Xcaja" localSheetId="0" hidden="1">#REF!</definedName>
    <definedName name="__123Graph_Xcaja" hidden="1">#REF!</definedName>
    <definedName name="__2__123Graph_BCart_Utilidad" localSheetId="1" hidden="1">#REF!</definedName>
    <definedName name="__2__123Graph_BCart_Utilidad" localSheetId="0" hidden="1">#REF!</definedName>
    <definedName name="__2__123Graph_BCart_Utilidad" hidden="1">#REF!</definedName>
    <definedName name="__3__123Graph_CCart_Utilidad" localSheetId="1" hidden="1">#REF!</definedName>
    <definedName name="__3__123Graph_CCart_Utilidad" localSheetId="0" hidden="1">#REF!</definedName>
    <definedName name="__3__123Graph_CCart_Utilidad" hidden="1">#REF!</definedName>
    <definedName name="__4__123Graph_LBL_ACart_Utilidad" localSheetId="1" hidden="1">#REF!</definedName>
    <definedName name="__4__123Graph_LBL_ACart_Utilidad" localSheetId="0" hidden="1">#REF!</definedName>
    <definedName name="__4__123Graph_LBL_ACart_Utilidad" hidden="1">#REF!</definedName>
    <definedName name="__5__123Graph_LBL_BCart_Utilidad" localSheetId="1" hidden="1">#REF!</definedName>
    <definedName name="__5__123Graph_LBL_BCart_Utilidad" localSheetId="0" hidden="1">#REF!</definedName>
    <definedName name="__5__123Graph_LBL_BCart_Utilidad" hidden="1">#REF!</definedName>
    <definedName name="__6__123Graph_LBL_CCart_Utilidad" localSheetId="1" hidden="1">#REF!</definedName>
    <definedName name="__6__123Graph_LBL_CCart_Utilidad" localSheetId="0" hidden="1">#REF!</definedName>
    <definedName name="__6__123Graph_LBL_CCart_Utilidad" hidden="1">#REF!</definedName>
    <definedName name="__7__123Graph_XCart_Utilidad" localSheetId="1" hidden="1">#REF!</definedName>
    <definedName name="__7__123Graph_XCart_Utilidad" localSheetId="0" hidden="1">#REF!</definedName>
    <definedName name="__7__123Graph_XCart_Utilidad" hidden="1">#REF!</definedName>
    <definedName name="__a1" localSheetId="1" hidden="1">{"TAB1",#N/A,TRUE,"GENERAL";"TAB2",#N/A,TRUE,"GENERAL";"TAB3",#N/A,TRUE,"GENERAL";"TAB4",#N/A,TRUE,"GENERAL";"TAB5",#N/A,TRUE,"GENERAL"}</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AS1" hidden="1">{#N/A,#N/A,TRUE,"INGENIERIA";#N/A,#N/A,TRUE,"COMPRAS";#N/A,#N/A,TRUE,"DIRECCION";#N/A,#N/A,TRUE,"RESUMEN"}</definedName>
    <definedName name="__ABC1" hidden="1">{#N/A,#N/A,TRUE,"1842CWN0"}</definedName>
    <definedName name="__abc2" hidden="1">{#N/A,#N/A,TRUE,"1842CWN0"}</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1" hidden="1">{"via1",#N/A,TRUE,"general";"via2",#N/A,TRUE,"general";"via3",#N/A,TRUE,"general"}</definedName>
    <definedName name="__v2" localSheetId="0"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localSheetId="0"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1" localSheetId="1" hidden="1">{"TAB1",#N/A,TRUE,"GENERAL";"TAB2",#N/A,TRUE,"GENERAL";"TAB3",#N/A,TRUE,"GENERAL";"TAB4",#N/A,TRUE,"GENERAL";"TAB5",#N/A,TRUE,"GENERAL"}</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localSheetId="0"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 hidden="1">{"TAB1",#N/A,TRUE,"GENERAL";"TAB2",#N/A,TRUE,"GENERAL";"TAB3",#N/A,TRUE,"GENERAL";"TAB4",#N/A,TRUE,"GENERAL";"TAB5",#N/A,TRUE,"GENERAL"}</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localSheetId="0"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localSheetId="0"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localSheetId="0"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localSheetId="0"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1__123Graph_ACart_Utilidad" localSheetId="1" hidden="1">#REF!</definedName>
    <definedName name="_1__123Graph_ACart_Utilidad" localSheetId="0" hidden="1">#REF!</definedName>
    <definedName name="_1__123Graph_ACart_Utilidad" hidden="1">#REF!</definedName>
    <definedName name="_123" localSheetId="1" hidden="1">#REF!</definedName>
    <definedName name="_123" localSheetId="0" hidden="1">#REF!</definedName>
    <definedName name="_123" hidden="1">#REF!</definedName>
    <definedName name="_1F" localSheetId="1" hidden="1">#REF!</definedName>
    <definedName name="_1F" localSheetId="0" hidden="1">#REF!</definedName>
    <definedName name="_1F" hidden="1">#REF!</definedName>
    <definedName name="_2__123Graph_BCart_Utilidad" localSheetId="1" hidden="1">#REF!</definedName>
    <definedName name="_2__123Graph_BCart_Utilidad" localSheetId="0" hidden="1">#REF!</definedName>
    <definedName name="_2__123Graph_BCart_Utilidad" hidden="1">#REF!</definedName>
    <definedName name="_2_0_F" localSheetId="1" hidden="1">#REF!</definedName>
    <definedName name="_2_0_F" localSheetId="0" hidden="1">#REF!</definedName>
    <definedName name="_2_0_F" hidden="1">#REF!</definedName>
    <definedName name="_3" localSheetId="1" hidden="1">#REF!</definedName>
    <definedName name="_3" localSheetId="0" hidden="1">#REF!</definedName>
    <definedName name="_3" hidden="1">#REF!</definedName>
    <definedName name="_3__123Graph_CCart_Utilidad" localSheetId="1" hidden="1">#REF!</definedName>
    <definedName name="_3__123Graph_CCart_Utilidad" localSheetId="0" hidden="1">#REF!</definedName>
    <definedName name="_3__123Graph_CCart_Utilidad" hidden="1">#REF!</definedName>
    <definedName name="_4__123Graph_LBL_ACart_Utilidad" localSheetId="1" hidden="1">#REF!</definedName>
    <definedName name="_4__123Graph_LBL_ACart_Utilidad" localSheetId="0" hidden="1">#REF!</definedName>
    <definedName name="_4__123Graph_LBL_ACart_Utilidad" hidden="1">#REF!</definedName>
    <definedName name="_5__123Graph_LBL_BCart_Utilidad" localSheetId="1" hidden="1">#REF!</definedName>
    <definedName name="_5__123Graph_LBL_BCart_Utilidad" localSheetId="0" hidden="1">#REF!</definedName>
    <definedName name="_5__123Graph_LBL_BCart_Utilidad" hidden="1">#REF!</definedName>
    <definedName name="_6__123Graph_LBL_CCart_Utilidad" localSheetId="1" hidden="1">#REF!</definedName>
    <definedName name="_6__123Graph_LBL_CCart_Utilidad" localSheetId="0" hidden="1">#REF!</definedName>
    <definedName name="_6__123Graph_LBL_CCart_Utilidad" hidden="1">#REF!</definedName>
    <definedName name="_7__123Graph_XCart_Utilidad" localSheetId="1" hidden="1">#REF!</definedName>
    <definedName name="_7__123Graph_XCart_Utilidad" localSheetId="0" hidden="1">#REF!</definedName>
    <definedName name="_7__123Graph_XCart_Utilidad" hidden="1">#REF!</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_1" hidden="1">{#N/A,#N/A,TRUE,"1842CWN0"}</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BC1" hidden="1">{#N/A,#N/A,TRUE,"1842CWN0"}</definedName>
    <definedName name="_ABC1_1" hidden="1">{#N/A,#N/A,TRUE,"1842CWN0"}</definedName>
    <definedName name="_abc2" hidden="1">{#N/A,#N/A,TRUE,"1842CWN0"}</definedName>
    <definedName name="_abc2_1"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localSheetId="1" hidden="1">#REF!</definedName>
    <definedName name="_dasd" localSheetId="0" hidden="1">#REF!</definedName>
    <definedName name="_dasd" hidden="1">#REF!</definedName>
    <definedName name="_Fill" localSheetId="1" hidden="1">#REF!</definedName>
    <definedName name="_Fill" localSheetId="0" hidden="1">#REF!</definedName>
    <definedName name="_Fill" hidden="1">#REF!</definedName>
    <definedName name="_xlnm._FilterDatabase" localSheetId="1" hidden="1">'PRO ECONO UT'!$C$14:$L$180</definedName>
    <definedName name="_xlnm._FilterDatabase" localSheetId="0" hidden="1">'PROPUESTA ECONOMICA'!$C$14:$L$180</definedName>
    <definedName name="_xlnm._FilterDatabase" hidden="1">#REF!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RILL" localSheetId="1" hidden="1">#REF!</definedName>
    <definedName name="_GRILL" localSheetId="0" hidden="1">#REF!</definedName>
    <definedName name="_GRILL" hidden="1">#REF!</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localSheetId="1" hidden="1">0</definedName>
    <definedName name="_Order2" localSheetId="0" hidden="1">0</definedName>
    <definedName name="_Order2" hidden="1">255</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egression_Int" hidden="1">1</definedName>
    <definedName name="_Regression_Out" localSheetId="1" hidden="1">#REF!</definedName>
    <definedName name="_Regression_Out" localSheetId="0" hidden="1">#REF!</definedName>
    <definedName name="_Regression_Out" hidden="1">#REF!</definedName>
    <definedName name="_Regression_X" localSheetId="1" hidden="1">#REF!</definedName>
    <definedName name="_Regression_X" localSheetId="0" hidden="1">#REF!</definedName>
    <definedName name="_Regression_X" hidden="1">#REF!</definedName>
    <definedName name="_Regression_Y" localSheetId="1" hidden="1">#REF!</definedName>
    <definedName name="_Regression_Y" localSheetId="0" hidden="1">#REF!</definedName>
    <definedName name="_Regression_Y" hidden="1">#REF!</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_1" hidden="1">{#N/A,#N/A,TRUE,"INGENIERIA";#N/A,#N/A,TRUE,"COMPRAS";#N/A,#N/A,TRUE,"DIRECCION";#N/A,#N/A,TRUE,"RESUMEN"}</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AS_1" hidden="1">{#N/A,#N/A,TRUE,"INGENIERIA";#N/A,#N/A,TRUE,"COMPRAS";#N/A,#N/A,TRUE,"DIRECCION";#N/A,#N/A,TRUE,"RESUMEN"}</definedName>
    <definedName name="ABCD" hidden="1">#REF!</definedName>
    <definedName name="ABCDE" hidden="1">#REF!</definedName>
    <definedName name="AccessDatabase" localSheetId="1" hidden="1">"A:\SAIN.mdb"</definedName>
    <definedName name="AccessDatabase" localSheetId="0" hidden="1">"A:\SAIN.mdb"</definedName>
    <definedName name="AccessDatabase" hidden="1">"C:\C-314\VOLUMENES\volfin4.mdb"</definedName>
    <definedName name="ACTAAJUSTE3" hidden="1">{"via1",#N/A,TRUE,"general";"via2",#N/A,TRUE,"general";"via3",#N/A,TRUE,"general"}</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ERFGEWSARG" hidden="1">{"TAB1",#N/A,TRUE,"GENERAL";"TAB2",#N/A,TRUE,"GENERAL";"TAB3",#N/A,TRUE,"GENERAL";"TAB4",#N/A,TRUE,"GENERAL";"TAB5",#N/A,TRUE,"GENERAL"}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1">'PRO ECONO UT'!$B$2:$M$397</definedName>
    <definedName name="_xlnm.Print_Area" localSheetId="0">'PROPUESTA ECONOMICA'!$B$2:$M$395</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xyzqerojhvdakjdvasdas" hidden="1">{"via1",#N/A,TRUE,"general";"via2",#N/A,TRUE,"general";"via3",#N/A,TRUE,"general"}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asico_A.Pte" localSheetId="1">'PRO ECONO UT'!#REF!</definedName>
    <definedName name="Basico_A.Pte" localSheetId="0">'PROPUESTA ECONOMICA'!#REF!</definedName>
    <definedName name="Basico_A.Pte">#REF!</definedName>
    <definedName name="Basico_A.Pte2" localSheetId="1">'PRO ECONO UT'!$L$327</definedName>
    <definedName name="Basico_A.Pte2" localSheetId="0">'PROPUESTA ECONOMICA'!$L$327</definedName>
    <definedName name="Basico_A.Pte2">#REF!</definedName>
    <definedName name="Basico_AOE" localSheetId="1">'PRO ECONO UT'!$L$180</definedName>
    <definedName name="Basico_AOE" localSheetId="0">'PROPUESTA ECONOMICA'!$L$180</definedName>
    <definedName name="Basico_AOE">#REF!</definedName>
    <definedName name="Basico_AOE2" localSheetId="1">'PRO ECONO UT'!$L$359</definedName>
    <definedName name="Basico_AOE2" localSheetId="0">'PROPUESTA ECONOMICA'!$L$359</definedName>
    <definedName name="Basico_AOE2">#REF!</definedName>
    <definedName name="Basico_MP" localSheetId="1">'PRO ECONO UT'!$L$61</definedName>
    <definedName name="Basico_MP" localSheetId="0">'PROPUESTA ECONOMICA'!$L$61</definedName>
    <definedName name="Basico_MP">#REF!</definedName>
    <definedName name="Basico_MP2" localSheetId="1">'PRO ECONO UT'!$L$226</definedName>
    <definedName name="Basico_MP2" localSheetId="0">'PROPUESTA ECONOMICA'!$L$226</definedName>
    <definedName name="Basico_MP2">#REF!</definedName>
    <definedName name="Basico_MR" localSheetId="1">'PRO ECONO UT'!$L$15</definedName>
    <definedName name="Basico_MR" localSheetId="0">'PROPUESTA ECONOMICA'!$L$15</definedName>
    <definedName name="Basico_MR">#REF!</definedName>
    <definedName name="Basico_OM" localSheetId="1">'PRO ECONO UT'!$L$148</definedName>
    <definedName name="Basico_OM" localSheetId="0">'PROPUESTA ECONOMICA'!$L$148</definedName>
    <definedName name="Basico_OM">#REF!</definedName>
    <definedName name="Basico_REH" localSheetId="1">'PRO ECONO UT'!#REF!</definedName>
    <definedName name="Basico_REH" localSheetId="0">'PROPUESTA ECONOMICA'!#REF!</definedName>
    <definedName name="Basico_REH">#REF!</definedName>
    <definedName name="Basico_REH2" localSheetId="1">'PRO ECONO UT'!$L$264</definedName>
    <definedName name="Basico_REH2" localSheetId="0">'PROPUESTA ECONOMICA'!$L$264</definedName>
    <definedName name="Basico_REH2">#REF!</definedName>
    <definedName name="Basico_SAU" localSheetId="1">'PRO ECONO UT'!$L$30</definedName>
    <definedName name="Basico_SAU" localSheetId="0">'PROPUESTA ECONOMICA'!$L$30</definedName>
    <definedName name="Basico_SAU">#REF!</definedName>
    <definedName name="Basico_SC" localSheetId="1">'PRO ECONO UT'!$L$110</definedName>
    <definedName name="Basico_SC" localSheetId="0">'PROPUESTA ECONOMICA'!$L$110</definedName>
    <definedName name="Basico_SC">#REF!</definedName>
    <definedName name="Basico_SC2" localSheetId="1">'PRO ECONO UT'!$L$313</definedName>
    <definedName name="Basico_SC2" localSheetId="0">'PROPUESTA ECONOMICA'!$L$313</definedName>
    <definedName name="Basico_SC2">#REF!</definedName>
    <definedName name="Basico_SEN" localSheetId="1">'PRO ECONO UT'!$L$168</definedName>
    <definedName name="Basico_SEN" localSheetId="0">'PROPUESTA ECONOMICA'!$L$168</definedName>
    <definedName name="Basico_SEN">#REF!</definedName>
    <definedName name="Basico_SEN2" localSheetId="1">'PRO ECONO UT'!$L$347</definedName>
    <definedName name="Basico_SEN2" localSheetId="0">'PROPUESTA ECONOMICA'!$L$347</definedName>
    <definedName name="Basico_SEN2">#REF!</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 localSheetId="1" hidden="1">#REF!</definedName>
    <definedName name="cdcd" localSheetId="0" hidden="1">#REF!</definedName>
    <definedName name="cdcd" hidden="1">#REF!</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localSheetId="0"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iv" hidden="1">{#N/A,#N/A,TRUE,"1842CWN0"}</definedName>
    <definedName name="civ_1" hidden="1">{#N/A,#N/A,TRUE,"1842CWN0"}</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DADAD" hidden="1">{#N/A,#N/A,TRUE,"CODIGO DEPENDENCIA"}</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hidden="1">#REF!</definedName>
    <definedName name="dd_1" hidden="1">{#N/A,#N/A,TRUE,"INGENIERIA";#N/A,#N/A,TRUE,"COMPRAS";#N/A,#N/A,TRUE,"DIRECCION";#N/A,#N/A,TRUE,"RESUMEN"}</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 hidden="1">{#N/A,#N/A,TRUE,"1842CWN0"}</definedName>
    <definedName name="DDE_1" hidden="1">{#N/A,#N/A,TRUE,"1842CWN0"}</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RF" hidden="1">{#N/A,#N/A,FALSE,"310.1";#N/A,#N/A,FALSE,"321.1";#N/A,#N/A,FALSE,"320.3";#N/A,#N/A,FALSE,"330.1"}</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E" hidden="1">{#N/A,#N/A,TRUE,"1842CWN0"}</definedName>
    <definedName name="DFDE_1" hidden="1">{#N/A,#N/A,TRUE,"1842CWN0"}</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E" hidden="1">{"TAB1",#N/A,TRUE,"GENERAL";"TAB2",#N/A,TRUE,"GENERAL";"TAB3",#N/A,TRUE,"GENERAL";"TAB4",#N/A,TRUE,"GENERAL";"TAB5",#N/A,TRUE,"GENERAL"}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s" hidden="1">#REF!</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R" hidden="1">{#N/A,#N/A,TRUE,"1842CWN0"}</definedName>
    <definedName name="DGFR_1" hidden="1">{#N/A,#N/A,TRUE,"1842CWN0"}</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WPRICE" hidden="1">#REF!</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do" hidden="1">{#N/A,#N/A,FALSE,"310.1";#N/A,#N/A,FALSE,"321.1";#N/A,#N/A,FALSE,"320.3";#N/A,#N/A,FALSE,"330.1"}</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EEEEEEEEEEEEEEEEEEEEEE" localSheetId="1" hidden="1">{"PRES REHAB ARM-PER POR ITEMS  KM A KM",#N/A,TRUE,"Rehabilitacion Arm-Per"}</definedName>
    <definedName name="EEEEEEEEEEEEEEEEEEEEEEEEEEE" localSheetId="0" hidden="1">{"PRES REHAB ARM-PER POR ITEMS  KM A KM",#N/A,TRUE,"Rehabilitacion Arm-Per"}</definedName>
    <definedName name="EEEEEEEEEEEEEEEEEEEEEEEEEEE" hidden="1">{"PRES REHAB ARM-PER POR ITEMS  KM A KM",#N/A,TRUE,"Rehabilitacion Arm-Per"}</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TRUCTURA_1" hidden="1">{#N/A,#N/A,TRUE,"INGENIERIA";#N/A,#N/A,TRUE,"COMPRAS";#N/A,#N/A,TRUE,"DIRECCION";#N/A,#N/A,TRUE,"RESUMEN"}</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AL" localSheetId="1" hidden="1">{#N/A,#N/A,FALSE,"Hoja1";#N/A,#N/A,FALSE,"Hoja2"}</definedName>
    <definedName name="FAL" localSheetId="0" hidden="1">{#N/A,#N/A,FALSE,"Hoja1";#N/A,#N/A,FALSE,"Hoja2"}</definedName>
    <definedName name="FAL" hidden="1">{#N/A,#N/A,FALSE,"Hoja1";#N/A,#N/A,FALSE,"Hoja2"}</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1" hidden="1">{"PRES REHAB ARM-PER POR ITEMS  KM A KM",#N/A,TRUE,"Rehabilitacion Arm-Per"}</definedName>
    <definedName name="fdadsfa" localSheetId="0"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L" localSheetId="1" hidden="1">{#N/A,#N/A,FALSE,"Hoja1";#N/A,#N/A,FALSE,"Hoja2"}</definedName>
    <definedName name="FEL" localSheetId="0" hidden="1">{#N/A,#N/A,FALSE,"Hoja1";#N/A,#N/A,FALSE,"Hoja2"}</definedName>
    <definedName name="FEL" hidden="1">{#N/A,#N/A,FALSE,"Hoja1";#N/A,#N/A,FALSE,"Hoja2"}</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 localSheetId="1" hidden="1">#REF!</definedName>
    <definedName name="FFFF" localSheetId="0" hidden="1">#REF!</definedName>
    <definedName name="FFFF" hidden="1">#REF!</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hidden="1">{#N/A,#N/A,TRUE,"1842CWN0"}</definedName>
    <definedName name="fhg_1" hidden="1">{#N/A,#N/A,TRUE,"1842CWN0"}</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otos" localSheetId="1" hidden="1">{#N/A,#N/A,FALSE,"Hoja1";#N/A,#N/A,FALSE,"Hoja2"}</definedName>
    <definedName name="Fotos" localSheetId="0" hidden="1">{#N/A,#N/A,FALSE,"Hoja1";#N/A,#N/A,FALSE,"Hoja2"}</definedName>
    <definedName name="Fotos" hidden="1">{#N/A,#N/A,FALSE,"Hoja1";#N/A,#N/A,FALSE,"Hoja2"}</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ncoval" hidden="1">{"via1",#N/A,TRUE,"general";"via2",#N/A,TRUE,"general";"via3",#N/A,TRUE,"general"}</definedName>
    <definedName name="INFORME" localSheetId="1" hidden="1">{#N/A,#N/A,FALSE,"Hoja1";#N/A,#N/A,FALSE,"Hoja2"}</definedName>
    <definedName name="INFORME" localSheetId="0" hidden="1">{#N/A,#N/A,FALSE,"Hoja1";#N/A,#N/A,FALSE,"Hoja2"}</definedName>
    <definedName name="INFORME" hidden="1">{#N/A,#N/A,FALSE,"Hoja1";#N/A,#N/A,FALSE,"Hoja2"}</definedName>
    <definedName name="informe_agosto5_montecz" localSheetId="1" hidden="1">{#N/A,#N/A,FALSE,"Hoja1";#N/A,#N/A,FALSE,"Hoja2"}</definedName>
    <definedName name="informe_agosto5_montecz" localSheetId="0" hidden="1">{#N/A,#N/A,FALSE,"Hoja1";#N/A,#N/A,FALSE,"Hoja2"}</definedName>
    <definedName name="informe_agosto5_montecz" hidden="1">{#N/A,#N/A,FALSE,"Hoja1";#N/A,#N/A,FALSE,"Hoja2"}</definedName>
    <definedName name="IU" hidden="1">{"via1",#N/A,TRUE,"general";"via2",#N/A,TRUE,"general";"via3",#N/A,TRUE,"general"}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hidden="1">#REF!</definedName>
    <definedName name="KDL" hidden="1">{#N/A,#N/A,TRUE,"1842CWN0"}</definedName>
    <definedName name="KDL_1" hidden="1">{#N/A,#N/A,TRUE,"1842CWN0"}</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localSheetId="1" hidden="1">#REF!</definedName>
    <definedName name="KK" localSheetId="0" hidden="1">#REF!</definedName>
    <definedName name="KK" hidden="1">#REF!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O" hidden="1">#REF!</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 localSheetId="1" hidden="1">{#N/A,#N/A,FALSE,"BASES";#N/A,#N/A,FALSE,"PRODUCTOS";#N/A,#N/A,FALSE,"COSTOS FIJOS";#N/A,#N/A,FALSE,"P&amp;G";#N/A,#N/A,FALSE,"FLUJO";#N/A,#N/A,FALSE,"BALANCE";#N/A,#N/A,FALSE,"INDICES";#N/A,#N/A,FALSE,"AJxINF";#N/A,#N/A,FALSE,"RESUMEN"}</definedName>
    <definedName name="LLL" localSheetId="0" hidden="1">{#N/A,#N/A,FALSE,"BASES";#N/A,#N/A,FALSE,"PRODUCTOS";#N/A,#N/A,FALSE,"COSTOS FIJOS";#N/A,#N/A,FALSE,"P&amp;G";#N/A,#N/A,FALSE,"FLUJO";#N/A,#N/A,FALSE,"BALANCE";#N/A,#N/A,FALSE,"INDICES";#N/A,#N/A,FALSE,"AJxINF";#N/A,#N/A,FALSE,"RESUMEN"}</definedName>
    <definedName name="LLL" hidden="1">{#N/A,#N/A,FALSE,"BASES";#N/A,#N/A,FALSE,"PRODUCTOS";#N/A,#N/A,FALSE,"COSTOS FIJOS";#N/A,#N/A,FALSE,"P&amp;G";#N/A,#N/A,FALSE,"FLUJO";#N/A,#N/A,FALSE,"BALANCE";#N/A,#N/A,FALSE,"INDICES";#N/A,#N/A,FALSE,"AJxINF";#N/A,#N/A,FALSE,"RESUMEN"}</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RAVILLA" localSheetId="1" hidden="1">{"PRES REHAB ARM-PER POR ITEMS  KM A KM",#N/A,TRUE,"Rehabilitacion Arm-Per"}</definedName>
    <definedName name="MARAVILLA" localSheetId="0" hidden="1">{"PRES REHAB ARM-PER POR ITEMS  KM A KM",#N/A,TRUE,"Rehabilitacion Arm-Per"}</definedName>
    <definedName name="MARAVILLA" hidden="1">{"PRES REHAB ARM-PER POR ITEMS  KM A KM",#N/A,TRUE,"Rehabilitacion Arm-Per"}</definedName>
    <definedName name="MARYLUZ" localSheetId="1" hidden="1">{"PRES REHAB ARM-PER POR ITEMS  KM A KM",#N/A,TRUE,"Rehabilitacion Arm-Per"}</definedName>
    <definedName name="MARYLUZ" localSheetId="0" hidden="1">{"PRES REHAB ARM-PER POR ITEMS  KM A KM",#N/A,TRUE,"Rehabilitacion Arm-Per"}</definedName>
    <definedName name="MARYLUZ" hidden="1">{"PRES REHAB ARM-PER POR ITEMS  KM A KM",#N/A,TRUE,"Rehabilitacion Arm-Per"}</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 hidden="1">#REF!</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t" hidden="1">{#N/A,#N/A,TRUE,"1842CWN0"}</definedName>
    <definedName name="met_1" hidden="1">{#N/A,#N/A,TRUE,"1842CWN0"}</definedName>
    <definedName name="metal" hidden="1">{#N/A,#N/A,TRUE,"1842CWN0"}</definedName>
    <definedName name="metal_1" hidden="1">{#N/A,#N/A,TRUE,"1842CWN0"}</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TL" localSheetId="1" hidden="1">#REF!</definedName>
    <definedName name="MTL" localSheetId="0" hidden="1">#REF!</definedName>
    <definedName name="MTL" hidden="1">#REF!</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e" hidden="1">#REF!</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localSheetId="1" hidden="1">#REF!</definedName>
    <definedName name="Ojo" localSheetId="0" hidden="1">#REF!</definedName>
    <definedName name="Ojo" hidden="1">#REF!</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rden" hidden="1">255</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localSheetId="1" hidden="1">#REF!</definedName>
    <definedName name="pendiente" localSheetId="0" hidden="1">#REF!</definedName>
    <definedName name="pendiente" hidden="1">#REF!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ROVISIONALES" hidden="1">#REF!</definedName>
    <definedName name="prs" hidden="1">{#N/A,#N/A,FALSE,"310.1";#N/A,#N/A,FALSE,"321.1";#N/A,#N/A,FALSE,"320.3";#N/A,#N/A,FALSE,"330.1"}</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YY" localSheetId="1" hidden="1">{"TAB1",#N/A,TRUE,"GENERAL";"TAB2",#N/A,TRUE,"GENERAL";"TAB3",#N/A,TRUE,"GENERAL";"TAB4",#N/A,TRUE,"GENERAL";"TAB5",#N/A,TRUE,"GENERAL"}</definedName>
    <definedName name="TYY" localSheetId="0" hidden="1">{"TAB1",#N/A,TRUE,"GENERAL";"TAB2",#N/A,TRUE,"GENERAL";"TAB3",#N/A,TRUE,"GENERAL";"TAB4",#N/A,TRUE,"GENERAL";"TAB5",#N/A,TRUE,"GENERAL"}</definedName>
    <definedName name="TYY" hidden="1">{"TAB1",#N/A,TRUE,"GENERAL";"TAB2",#N/A,TRUE,"GENERAL";"TAB3",#N/A,TRUE,"GENERAL";"TAB4",#N/A,TRUE,"GENERAL";"TAB5",#N/A,TRUE,"GENERAL"}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UUUUUU" localSheetId="1" hidden="1">{"TAB1",#N/A,TRUE,"GENERAL";"TAB2",#N/A,TRUE,"GENERAL";"TAB3",#N/A,TRUE,"GENERAL";"TAB4",#N/A,TRUE,"GENERAL";"TAB5",#N/A,TRUE,"GENERAL"}</definedName>
    <definedName name="UUUUUUU" localSheetId="0" hidden="1">{"TAB1",#N/A,TRUE,"GENERAL";"TAB2",#N/A,TRUE,"GENERAL";"TAB3",#N/A,TRUE,"GENERAL";"TAB4",#N/A,TRUE,"GENERAL";"TAB5",#N/A,TRUE,"GENERAL"}</definedName>
    <definedName name="UUUUUUU" hidden="1">{"TAB1",#N/A,TRUE,"GENERAL";"TAB2",#N/A,TRUE,"GENERAL";"TAB3",#N/A,TRUE,"GENERAL";"TAB4",#N/A,TRUE,"GENERAL";"TAB5",#N/A,TRUE,"GENERAL"}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_Km_AOE">18200000</definedName>
    <definedName name="VAL_Km_MP">1200000000</definedName>
    <definedName name="VAL_Km_REH">3200000000</definedName>
    <definedName name="VAL_Km_SEN">32000000</definedName>
    <definedName name="Values_Entered" localSheetId="61">IF(Loan_Amount*Interest_Rate*Loan_Years*Loan_Start&gt;0,1,0)</definedName>
    <definedName name="Values_Entered" localSheetId="66">IF(Loan_Amount*Interest_Rate*Loan_Years*Loan_Start&gt;0,1,0)</definedName>
    <definedName name="Values_Entered" localSheetId="67">IF(Loan_Amount*Interest_Rate*Loan_Years*Loan_Start&gt;0,1,0)</definedName>
    <definedName name="Values_Entered" localSheetId="69">IF(Loan_Amount*Interest_Rate*Loan_Years*Loan_Start&gt;0,1,0)</definedName>
    <definedName name="Values_Entered" localSheetId="71">IF(Loan_Amount*Interest_Rate*Loan_Years*Loan_Start&gt;0,1,0)</definedName>
    <definedName name="Values_Entered" localSheetId="82">IF(Loan_Amount*Interest_Rate*Loan_Years*Loan_Start&gt;0,1,0)</definedName>
    <definedName name="Values_Entered" localSheetId="1">IF(Loan_Amount*Interest_Rate*Loan_Years*Loan_Start&gt;0,1,0)</definedName>
    <definedName name="Values_Entered" localSheetId="0">IF(Loan_Amount*Interest_Rate*Loan_Years*Loan_Start&gt;0,1,0)</definedName>
    <definedName name="Values_Entered">IF(Loan_Amount*Interest_Rate*Loan_Years*Loan_Start&gt;0,1,0)</definedName>
    <definedName name="vaquita" localSheetId="1" hidden="1">{"PRES REHAB ARM-PER POR ITEMS  KM A KM",#N/A,TRUE,"Rehabilitacion Arm-Per"}</definedName>
    <definedName name="vaquita" localSheetId="0" hidden="1">{"PRES REHAB ARM-PER POR ITEMS  KM A KM",#N/A,TRUE,"Rehabilitacion Arm-Per"}</definedName>
    <definedName name="vaquita" hidden="1">{"PRES REHAB ARM-PER POR ITEMS  KM A KM",#N/A,TRUE,"Rehabilitacion Arm-Per"}</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CJK"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D"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NEXO4." localSheetId="1" hidden="1">{#N/A,#N/A,FALSE,"INVERSION";#N/A,#N/A,FALSE,"CREDITO"}</definedName>
    <definedName name="wrn.ANEXO4." localSheetId="0" hidden="1">{#N/A,#N/A,FALSE,"INVERSION";#N/A,#N/A,FALSE,"CREDITO"}</definedName>
    <definedName name="wrn.ANEXO4." hidden="1">{#N/A,#N/A,FALSE,"INVERSION";#N/A,#N/A,FALSE,"CREDITO"}</definedName>
    <definedName name="wrn.ar." hidden="1">{#N/A,#N/A,TRUE,"CODIGO DEPENDENCIA"}</definedName>
    <definedName name="wrn.civil._.works." hidden="1">{#N/A,#N/A,TRUE,"1842CWN0"}</definedName>
    <definedName name="wrn.civil._.works._1" hidden="1">{#N/A,#N/A,TRUE,"1842CWN0"}</definedName>
    <definedName name="wrn.credito" localSheetId="1" hidden="1">{#N/A,#N/A,TRUE,"CUADROS-0";#N/A,#N/A,TRUE,"CUADROS-1";#N/A,#N/A,TRUE,"CUADROS-2"}</definedName>
    <definedName name="wrn.credito" localSheetId="0" hidden="1">{#N/A,#N/A,TRUE,"CUADROS-0";#N/A,#N/A,TRUE,"CUADROS-1";#N/A,#N/A,TRUE,"CUADROS-2"}</definedName>
    <definedName name="wrn.credito" hidden="1">{#N/A,#N/A,TRUE,"CUADROS-0";#N/A,#N/A,TRUE,"CUADROS-1";#N/A,#N/A,TRUE,"CUADROS-2"}</definedName>
    <definedName name="wrn.ESTADO._.REHABILITACION." localSheetId="1" hidden="1">{"PRES REHAB ARM-PER POR ITEMS  KM A KM",#N/A,TRUE,"Rehabilitacion Arm-Per"}</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1" hidden="1">{"VIA1",#N/A,TRUE,"formul";"VIA2",#N/A,TRUE,"formul";"VIA3",#N/A,TRUE,"formul"}</definedName>
    <definedName name="wrn.formu." localSheetId="0" hidden="1">{"VIA1",#N/A,TRUE,"formul";"VIA2",#N/A,TRUE,"formul";"VIA3",#N/A,TRUE,"formul"}</definedName>
    <definedName name="wrn.formu." hidden="1">{"VIA1",#N/A,TRUE,"formul";"VIA2",#N/A,TRUE,"formul";"VIA3",#N/A,TRUE,"formul"}</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NERAL._1" localSheetId="1" hidden="1">{"TAB1",#N/A,TRUE,"GENERAL";"TAB2",#N/A,TRUE,"GENERAL";"TAB3",#N/A,TRUE,"GENERAL";"TAB4",#N/A,TRUE,"GENERAL";"TAB5",#N/A,TRUE,"GENERAL"}</definedName>
    <definedName name="wrn.GENERAL._1" localSheetId="0"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julio24." hidden="1">{#N/A,#N/A,FALSE,"310.1";#N/A,#N/A,FALSE,"321.1";#N/A,#N/A,FALSE,"320.3";#N/A,#N/A,FALSE,"330.1"}</definedName>
    <definedName name="wrn.procurement." localSheetId="1" hidden="1">{#N/A,#N/A,FALSE,"sumi ";#N/A,#N/A,FALSE,"RESUMEN"}</definedName>
    <definedName name="wrn.procurement." localSheetId="0" hidden="1">{#N/A,#N/A,FALSE,"sumi ";#N/A,#N/A,FALSE,"RESUMEN"}</definedName>
    <definedName name="wrn.procurement." hidden="1">{#N/A,#N/A,FALSE,"sumi ";#N/A,#N/A,FALSE,"RESUMEN"}</definedName>
    <definedName name="wrn.PROYECCIONES." localSheetId="1" hidden="1">{#N/A,#N/A,FALSE,"BASES";#N/A,#N/A,FALSE,"PRODUCTOS";#N/A,#N/A,FALSE,"COSTOS FIJOS";#N/A,#N/A,FALSE,"P&amp;G";#N/A,#N/A,FALSE,"FLUJO";#N/A,#N/A,FALSE,"BALANCE";#N/A,#N/A,FALSE,"INDICES";#N/A,#N/A,FALSE,"AJxINF";#N/A,#N/A,FALSE,"RESUMEN"}</definedName>
    <definedName name="wrn.PROYECCIONES." localSheetId="0"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1" hidden="1">{#N/A,#N/A,FALSE,"Hoja1";#N/A,#N/A,FALSE,"Hoja2"}</definedName>
    <definedName name="wrn.res7" localSheetId="0" hidden="1">{#N/A,#N/A,FALSE,"Hoja1";#N/A,#N/A,FALSE,"Hoja2"}</definedName>
    <definedName name="wrn.res7" hidden="1">{#N/A,#N/A,FALSE,"Hoja1";#N/A,#N/A,FALSE,"Hoja2"}</definedName>
    <definedName name="wrn.Resumen." localSheetId="1" hidden="1">{#N/A,#N/A,FALSE,"Hoja1";#N/A,#N/A,FALSE,"Hoja2"}</definedName>
    <definedName name="wrn.Resumen." localSheetId="0" hidden="1">{#N/A,#N/A,FALSE,"Hoja1";#N/A,#N/A,FALSE,"Hoja2"}</definedName>
    <definedName name="wrn.Resumen." hidden="1">{#N/A,#N/A,FALSE,"Hoja1";#N/A,#N/A,FALSE,"Hoja2"}</definedName>
    <definedName name="wrn.total" localSheetId="1" hidden="1">{#N/A,#N/A,FALSE,"BASES";#N/A,#N/A,FALSE,"COSTOS VAR.";#N/A,#N/A,FALSE,"COSTOS FIJ.";#N/A,#N/A,FALSE,"P&amp;G";#N/A,#N/A,FALSE,"FLUJO";#N/A,#N/A,FALSE,"BALANCE";#N/A,#N/A,FALSE,"INDICES";#N/A,#N/A,FALSE,"AJUSTES";#N/A,#N/A,FALSE,"CREDITO";#N/A,#N/A,FALSE,"RESUMEN"}</definedName>
    <definedName name="wrn.total" localSheetId="0"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via._1" localSheetId="1" hidden="1">{"via1",#N/A,TRUE,"general";"via2",#N/A,TRUE,"general";"via3",#N/A,TRUE,"general"}</definedName>
    <definedName name="wrn.via._1" localSheetId="0" hidden="1">{"via1",#N/A,TRUE,"general";"via2",#N/A,TRUE,"general";"via3",#N/A,TRUE,"general"}</definedName>
    <definedName name="wrn.via._1"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localSheetId="0"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W" hidden="1">{#N/A,#N/A,TRUE,"1842CWN0"}</definedName>
    <definedName name="XSW_1" hidden="1">{#N/A,#N/A,TRUE,"1842CWN0"}</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 hidden="1">#REF!</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cxxxx" hidden="1">"C:\C-314\VOLUMENES\volfin4.mdb"</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yzabc" hidden="1">{"via1",#N/A,TRUE,"general";"via2",#N/A,TRUE,"general";"via3",#N/A,TRUE,"general"}</definedName>
    <definedName name="XZS" hidden="1">#REF!</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localSheetId="1" hidden="1">#REF!</definedName>
    <definedName name="Z_086A872D_15DF_436A_8459_CE22F6819FF4_.wvu.Rows" localSheetId="0" hidden="1">#REF!</definedName>
    <definedName name="Z_086A872D_15DF_436A_8459_CE22F6819FF4_.wvu.Rows" hidden="1">#REF!</definedName>
    <definedName name="Z_D55C8B2E_861A_459E_9D09_3AF38A1DE99E_.wvu.Rows" localSheetId="1" hidden="1">#REF!</definedName>
    <definedName name="Z_D55C8B2E_861A_459E_9D09_3AF38A1DE99E_.wvu.Rows" localSheetId="0" hidden="1">#REF!</definedName>
    <definedName name="Z_D55C8B2E_861A_459E_9D09_3AF38A1DE99E_.wvu.Rows" hidden="1">#REF!</definedName>
    <definedName name="Z_F540D718_D9AA_403F_AE49_60D937FD77E5_.wvu.Rows" localSheetId="1" hidden="1">#REF!</definedName>
    <definedName name="Z_F540D718_D9AA_403F_AE49_60D937FD77E5_.wvu.Rows" localSheetId="0" hidden="1">#REF!</definedName>
    <definedName name="Z_F540D718_D9AA_403F_AE49_60D937FD77E5_.wvu.Rows" hidden="1">#REF!</definedName>
    <definedName name="ZAQ" hidden="1">{#N/A,#N/A,TRUE,"INGENIERIA";#N/A,#N/A,TRUE,"COMPRAS";#N/A,#N/A,TRUE,"DIRECCION";#N/A,#N/A,TRUE,"RESUMEN"}</definedName>
    <definedName name="ZAQ_1" hidden="1">{#N/A,#N/A,TRUE,"INGENIERIA";#N/A,#N/A,TRUE,"COMPRAS";#N/A,#N/A,TRUE,"DIRECCION";#N/A,#N/A,TRUE,"RESUMEN"}</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19" i="1623" l="1"/>
  <c r="K45" i="1623"/>
  <c r="K44" i="1623"/>
  <c r="K235" i="1623"/>
  <c r="K210" i="1623"/>
  <c r="K118" i="1623"/>
  <c r="K43" i="1623"/>
  <c r="K42" i="1623"/>
  <c r="K234" i="1623"/>
  <c r="K208" i="1623"/>
  <c r="L387" i="1623" l="1"/>
  <c r="K124" i="1623"/>
  <c r="K216" i="1623"/>
  <c r="L373" i="1623"/>
  <c r="L358" i="1623"/>
  <c r="L357" i="1623" s="1"/>
  <c r="L356" i="1623"/>
  <c r="L354" i="1623" s="1"/>
  <c r="L359" i="1623" s="1"/>
  <c r="L355" i="1623"/>
  <c r="L336" i="1623"/>
  <c r="L337" i="1623"/>
  <c r="L338" i="1623"/>
  <c r="L339" i="1623"/>
  <c r="L340" i="1623"/>
  <c r="L341" i="1623"/>
  <c r="L342" i="1623"/>
  <c r="L343" i="1623"/>
  <c r="L344" i="1623"/>
  <c r="L345" i="1623"/>
  <c r="L346" i="1623"/>
  <c r="L335" i="1623"/>
  <c r="L334" i="1623"/>
  <c r="L347" i="1623" s="1"/>
  <c r="L348" i="1623" s="1"/>
  <c r="L322" i="1623"/>
  <c r="L323" i="1623"/>
  <c r="L324" i="1623"/>
  <c r="L325" i="1623"/>
  <c r="L326" i="1623"/>
  <c r="L321" i="1623"/>
  <c r="L327" i="1623" s="1"/>
  <c r="L320" i="1623"/>
  <c r="L312" i="1623"/>
  <c r="L311" i="1623" s="1"/>
  <c r="L310" i="1623"/>
  <c r="L309" i="1623"/>
  <c r="L308" i="1623" s="1"/>
  <c r="L307" i="1623"/>
  <c r="L278" i="1623"/>
  <c r="L279" i="1623"/>
  <c r="L280" i="1623"/>
  <c r="L281" i="1623"/>
  <c r="L282" i="1623"/>
  <c r="L283" i="1623"/>
  <c r="L284" i="1623"/>
  <c r="L285" i="1623"/>
  <c r="L286" i="1623"/>
  <c r="L287" i="1623"/>
  <c r="L288" i="1623"/>
  <c r="L289" i="1623"/>
  <c r="L290" i="1623"/>
  <c r="L291" i="1623"/>
  <c r="L292" i="1623"/>
  <c r="L293" i="1623"/>
  <c r="L294" i="1623"/>
  <c r="L295" i="1623"/>
  <c r="L296" i="1623"/>
  <c r="L297" i="1623"/>
  <c r="L298" i="1623"/>
  <c r="L299" i="1623"/>
  <c r="L300" i="1623"/>
  <c r="L301" i="1623"/>
  <c r="L302" i="1623"/>
  <c r="L303" i="1623"/>
  <c r="L304" i="1623"/>
  <c r="L305" i="1623"/>
  <c r="L306" i="1623"/>
  <c r="L277" i="1623"/>
  <c r="L276" i="1623"/>
  <c r="L275" i="1623" s="1"/>
  <c r="L274" i="1623"/>
  <c r="L271" i="1623" s="1"/>
  <c r="L313" i="1623" s="1"/>
  <c r="L273" i="1623"/>
  <c r="L272" i="1623"/>
  <c r="L263" i="1623"/>
  <c r="L262" i="1623" s="1"/>
  <c r="L249" i="1623"/>
  <c r="L246" i="1623" s="1"/>
  <c r="L250" i="1623"/>
  <c r="L251" i="1623"/>
  <c r="L252" i="1623"/>
  <c r="L253" i="1623"/>
  <c r="L254" i="1623"/>
  <c r="L255" i="1623"/>
  <c r="L256" i="1623"/>
  <c r="L257" i="1623"/>
  <c r="L258" i="1623"/>
  <c r="L259" i="1623"/>
  <c r="L260" i="1623"/>
  <c r="L261" i="1623"/>
  <c r="L248" i="1623"/>
  <c r="L247" i="1623"/>
  <c r="L245" i="1623"/>
  <c r="L244" i="1623" s="1"/>
  <c r="L239" i="1623"/>
  <c r="L240" i="1623"/>
  <c r="L241" i="1623"/>
  <c r="L242" i="1623"/>
  <c r="L243" i="1623"/>
  <c r="L238" i="1623"/>
  <c r="L237" i="1623"/>
  <c r="L236" i="1623" s="1"/>
  <c r="L235" i="1623"/>
  <c r="L234" i="1623"/>
  <c r="L233" i="1623" s="1"/>
  <c r="L225" i="1623"/>
  <c r="L224" i="1623" s="1"/>
  <c r="L214" i="1623"/>
  <c r="L215" i="1623"/>
  <c r="L216" i="1623"/>
  <c r="L217" i="1623"/>
  <c r="L218" i="1623"/>
  <c r="L219" i="1623"/>
  <c r="L220" i="1623"/>
  <c r="L221" i="1623"/>
  <c r="L222" i="1623"/>
  <c r="L223" i="1623"/>
  <c r="L213" i="1623"/>
  <c r="L212" i="1623"/>
  <c r="L208" i="1623"/>
  <c r="L209" i="1623"/>
  <c r="L210" i="1623"/>
  <c r="L207" i="1623"/>
  <c r="L206" i="1623"/>
  <c r="L194" i="1623"/>
  <c r="L179" i="1623"/>
  <c r="L178" i="1623" s="1"/>
  <c r="L177" i="1623"/>
  <c r="L175" i="1623" s="1"/>
  <c r="L180" i="1623" s="1"/>
  <c r="L176" i="1623"/>
  <c r="L157" i="1623"/>
  <c r="L158" i="1623"/>
  <c r="L159" i="1623"/>
  <c r="L160" i="1623"/>
  <c r="L161" i="1623"/>
  <c r="L162" i="1623"/>
  <c r="L163" i="1623"/>
  <c r="L164" i="1623"/>
  <c r="L165" i="1623"/>
  <c r="L166" i="1623"/>
  <c r="L167" i="1623"/>
  <c r="L156" i="1623"/>
  <c r="L155" i="1623"/>
  <c r="L168" i="1623" s="1"/>
  <c r="L146" i="1623"/>
  <c r="L147" i="1623"/>
  <c r="L133" i="1623"/>
  <c r="L134" i="1623"/>
  <c r="L135" i="1623"/>
  <c r="L136" i="1623"/>
  <c r="L137" i="1623"/>
  <c r="L138" i="1623"/>
  <c r="L139" i="1623"/>
  <c r="L140" i="1623"/>
  <c r="L141" i="1623"/>
  <c r="L142" i="1623"/>
  <c r="L143" i="1623"/>
  <c r="L144" i="1623"/>
  <c r="L145" i="1623"/>
  <c r="L132" i="1623"/>
  <c r="L131" i="1623"/>
  <c r="L130" i="1623" s="1"/>
  <c r="L129" i="1623"/>
  <c r="L128" i="1623" s="1"/>
  <c r="L123" i="1623"/>
  <c r="L124" i="1623"/>
  <c r="L125" i="1623"/>
  <c r="L126" i="1623"/>
  <c r="L127" i="1623"/>
  <c r="L122" i="1623"/>
  <c r="L121" i="1623"/>
  <c r="L119" i="1623"/>
  <c r="L118" i="1623"/>
  <c r="L117" i="1623" s="1"/>
  <c r="L108" i="1623"/>
  <c r="L109" i="1623"/>
  <c r="L105" i="1623"/>
  <c r="L107" i="1623"/>
  <c r="L106" i="1623"/>
  <c r="L75" i="1623"/>
  <c r="L76" i="1623"/>
  <c r="L77" i="1623"/>
  <c r="L78" i="1623"/>
  <c r="L79" i="1623"/>
  <c r="L80" i="1623"/>
  <c r="L81" i="1623"/>
  <c r="L82" i="1623"/>
  <c r="L83" i="1623"/>
  <c r="L84" i="1623"/>
  <c r="L85" i="1623"/>
  <c r="L86" i="1623"/>
  <c r="L87" i="1623"/>
  <c r="L88" i="1623"/>
  <c r="L89" i="1623"/>
  <c r="L90" i="1623"/>
  <c r="L91" i="1623"/>
  <c r="L92" i="1623"/>
  <c r="L93" i="1623"/>
  <c r="L94" i="1623"/>
  <c r="L95" i="1623"/>
  <c r="L96" i="1623"/>
  <c r="L97" i="1623"/>
  <c r="L98" i="1623"/>
  <c r="L99" i="1623"/>
  <c r="L100" i="1623"/>
  <c r="L101" i="1623"/>
  <c r="L102" i="1623"/>
  <c r="L103" i="1623"/>
  <c r="L104" i="1623"/>
  <c r="L74" i="1623"/>
  <c r="L73" i="1623"/>
  <c r="L72" i="1623" s="1"/>
  <c r="L71" i="1623"/>
  <c r="L70" i="1623"/>
  <c r="L69" i="1623"/>
  <c r="L68" i="1623" s="1"/>
  <c r="L361" i="1623" l="1"/>
  <c r="L360" i="1623"/>
  <c r="L110" i="1623"/>
  <c r="L211" i="1623"/>
  <c r="L120" i="1623"/>
  <c r="L328" i="1623"/>
  <c r="L329" i="1623" s="1"/>
  <c r="L148" i="1623"/>
  <c r="L149" i="1623" s="1"/>
  <c r="L150" i="1623" s="1"/>
  <c r="L264" i="1623"/>
  <c r="L265" i="1623" s="1"/>
  <c r="L266" i="1623" s="1"/>
  <c r="L205" i="1623"/>
  <c r="L181" i="1623"/>
  <c r="L182" i="1623" s="1"/>
  <c r="L111" i="1623"/>
  <c r="L112" i="1623" s="1"/>
  <c r="L169" i="1623"/>
  <c r="L170" i="1623" s="1"/>
  <c r="L314" i="1623"/>
  <c r="L315" i="1623" s="1"/>
  <c r="L349" i="1623"/>
  <c r="L59" i="1623"/>
  <c r="L60" i="1623"/>
  <c r="L52" i="1623"/>
  <c r="L53" i="1623"/>
  <c r="L54" i="1623"/>
  <c r="L55" i="1623"/>
  <c r="L56" i="1623"/>
  <c r="L57" i="1623"/>
  <c r="L58" i="1623"/>
  <c r="L51" i="1623"/>
  <c r="L50" i="1623"/>
  <c r="L49" i="1623"/>
  <c r="L48" i="1623"/>
  <c r="L47" i="1623"/>
  <c r="L45" i="1623"/>
  <c r="L44" i="1623"/>
  <c r="L43" i="1623"/>
  <c r="L42" i="1623"/>
  <c r="L41" i="1623"/>
  <c r="L27" i="1623"/>
  <c r="L26" i="1623"/>
  <c r="L25" i="1623"/>
  <c r="L24" i="1623"/>
  <c r="L15" i="1623"/>
  <c r="R15" i="1623" s="1"/>
  <c r="L46" i="1623" l="1"/>
  <c r="L40" i="1623"/>
  <c r="L226" i="1623"/>
  <c r="L227" i="1623" s="1"/>
  <c r="L228" i="1623" s="1"/>
  <c r="L16" i="1623"/>
  <c r="L17" i="1623" s="1"/>
  <c r="L18" i="1623" s="1"/>
  <c r="L61" i="1623"/>
  <c r="L62" i="1623" s="1"/>
  <c r="L63" i="1623" s="1"/>
  <c r="L184" i="1623" s="1"/>
  <c r="L186" i="1623" s="1"/>
  <c r="L189" i="1623" s="1"/>
  <c r="L190" i="1623" s="1"/>
  <c r="L363" i="1623"/>
  <c r="L365" i="1623" s="1"/>
  <c r="L368" i="1623" s="1"/>
  <c r="L369" i="1623" s="1"/>
  <c r="L377" i="1623" s="1"/>
  <c r="L380" i="1623" s="1"/>
  <c r="L28" i="1623"/>
  <c r="L29" i="1623" s="1"/>
  <c r="L30" i="1623" s="1"/>
  <c r="L31" i="1623" s="1"/>
  <c r="L32" i="1623" l="1"/>
  <c r="L33" i="1623" s="1"/>
  <c r="L198" i="1623" s="1"/>
  <c r="L379" i="1623" s="1"/>
  <c r="L381" i="1623" s="1"/>
  <c r="P383" i="1623" s="1"/>
  <c r="R381" i="162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L380" authorId="0" shapeId="0" xr:uid="{40AACC0F-81E7-4247-9EC3-9B1B4C30D136}">
      <text>
        <r>
          <rPr>
            <b/>
            <sz val="9"/>
            <color indexed="81"/>
            <rFont val="Tahoma"/>
            <charset val="1"/>
          </rPr>
          <t>USUARIO:</t>
        </r>
        <r>
          <rPr>
            <sz val="9"/>
            <color indexed="81"/>
            <rFont val="Tahoma"/>
            <charset val="1"/>
          </rPr>
          <t xml:space="preserve">
</t>
        </r>
        <r>
          <rPr>
            <sz val="14"/>
            <color indexed="81"/>
            <rFont val="Tahoma"/>
            <family val="2"/>
          </rPr>
          <t>Corrección Aritmetica</t>
        </r>
      </text>
    </comment>
  </commentList>
</comments>
</file>

<file path=xl/sharedStrings.xml><?xml version="1.0" encoding="utf-8"?>
<sst xmlns="http://schemas.openxmlformats.org/spreadsheetml/2006/main" count="45112" uniqueCount="740">
  <si>
    <t>CÓDIGO</t>
  </si>
  <si>
    <t>INSTITUTO NACIONAL DE VIAS</t>
  </si>
  <si>
    <t>VERSIÓN</t>
  </si>
  <si>
    <t>PÁGINA</t>
  </si>
  <si>
    <t>DE</t>
  </si>
  <si>
    <t xml:space="preserve">ANALISIS DE PRECIOS UNITARIOS </t>
  </si>
  <si>
    <t>FECHA</t>
  </si>
  <si>
    <t>DD</t>
  </si>
  <si>
    <t>MM</t>
  </si>
  <si>
    <t>AA</t>
  </si>
  <si>
    <t xml:space="preserve">UNIDAD EJECUTORA: </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</si>
  <si>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</si>
  <si>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</si>
  <si>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</si>
  <si>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</si>
  <si>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</si>
  <si>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</si>
  <si>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</si>
  <si>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</si>
  <si>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</si>
  <si>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Nº</t>
  </si>
  <si>
    <t>DESCRIPCION</t>
  </si>
  <si>
    <t>UND.</t>
  </si>
  <si>
    <t>CANTIDAD</t>
  </si>
  <si>
    <t>VALOR UNITARIO</t>
  </si>
  <si>
    <t>EXPLANACIONES</t>
  </si>
  <si>
    <t>m3</t>
  </si>
  <si>
    <t>m2</t>
  </si>
  <si>
    <t>m</t>
  </si>
  <si>
    <t>u</t>
  </si>
  <si>
    <t>kg</t>
  </si>
  <si>
    <t>TRANSPORTES</t>
  </si>
  <si>
    <t>m3-km</t>
  </si>
  <si>
    <t>NO MODIFICAR</t>
  </si>
  <si>
    <t>Especificacion Particular</t>
  </si>
  <si>
    <r>
      <rPr>
        <b/>
        <sz val="12"/>
        <rFont val="Arial Narrow"/>
        <family val="2"/>
      </rPr>
      <t xml:space="preserve">NOTA 1: </t>
    </r>
    <r>
      <rPr>
        <sz val="12"/>
        <rFont val="Arial Narrow"/>
        <family val="2"/>
      </rPr>
      <t xml:space="preserve">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r>
  </si>
  <si>
    <t>PORCENTAJE</t>
  </si>
  <si>
    <r>
      <rPr>
        <b/>
        <sz val="12"/>
        <rFont val="Arial Narrow"/>
        <family val="2"/>
      </rPr>
      <t>NOTA 2:</t>
    </r>
    <r>
      <rPr>
        <sz val="12"/>
        <rFont val="Arial Narrow"/>
        <family val="2"/>
      </rPr>
      <t xml:space="preserve">El control de tráfico temporal (controladores de trafico) y la señalización provisional necesarios para la ejecución de las obras será por cuenta y riesgo del contratista. </t>
    </r>
  </si>
  <si>
    <t>ADMINISTRACION</t>
  </si>
  <si>
    <t>A=</t>
  </si>
  <si>
    <t>I=</t>
  </si>
  <si>
    <t xml:space="preserve">UTILIDAD
</t>
  </si>
  <si>
    <t>U=</t>
  </si>
  <si>
    <t>TOTAL A.I.U</t>
  </si>
  <si>
    <t>A.I.U.=</t>
  </si>
  <si>
    <t>UNIDAD</t>
  </si>
  <si>
    <t>TARIFA</t>
  </si>
  <si>
    <t>Compresor (barrido y soplado)</t>
  </si>
  <si>
    <t>gl</t>
  </si>
  <si>
    <t>Agua</t>
  </si>
  <si>
    <t>ML</t>
  </si>
  <si>
    <t>Cordón detonante</t>
  </si>
  <si>
    <t>Mecha Lenta</t>
  </si>
  <si>
    <t>Mezcla densa en caliente MDC-25</t>
  </si>
  <si>
    <t>Mezcla densa en caliente MDC-19</t>
  </si>
  <si>
    <t>Piedra para concreto ciclópeo (rajón o canto rodado)</t>
  </si>
  <si>
    <t>Sección final de defensa metálica</t>
  </si>
  <si>
    <t>Soldadura 7018</t>
  </si>
  <si>
    <t>Oxigeno industrial</t>
  </si>
  <si>
    <t>UTILIDAD</t>
  </si>
  <si>
    <t>PRESTACIONES</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</si>
  <si>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</si>
  <si>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</si>
  <si>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</si>
  <si>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</si>
  <si>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</si>
  <si>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</si>
  <si>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</si>
  <si>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</si>
  <si>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</si>
  <si>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</si>
  <si>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</si>
  <si>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</si>
  <si>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</si>
  <si>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</si>
  <si>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</si>
  <si>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</si>
  <si>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</si>
  <si>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</si>
  <si>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</si>
  <si>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</si>
  <si>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</si>
  <si>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</si>
  <si>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</si>
  <si>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</si>
  <si>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</si>
  <si>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</si>
  <si>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</si>
  <si>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</si>
  <si>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</si>
  <si>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</si>
  <si>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</si>
  <si>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</si>
  <si>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</si>
  <si>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</si>
  <si>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</si>
  <si>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</si>
  <si>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</si>
  <si>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</si>
  <si>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</si>
  <si>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</si>
  <si>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</si>
  <si>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</si>
  <si>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</si>
  <si>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HERRAMIENTA MENOR (10%MO)</t>
  </si>
  <si>
    <t>GRUPO DE AJUSTE</t>
  </si>
  <si>
    <t xml:space="preserve">IMPREVISTO
</t>
  </si>
  <si>
    <r>
      <rPr>
        <b/>
        <sz val="12"/>
        <rFont val="Arial Narrow"/>
        <family val="2"/>
      </rPr>
      <t>NOTA 3:</t>
    </r>
    <r>
      <rPr>
        <sz val="12"/>
        <rFont val="Arial Narrow"/>
        <family val="2"/>
      </rPr>
      <t xml:space="preserve">  Se debe tener en cuenta que el PRECIO UNITARIO incluye el valor de A.I.U. </t>
    </r>
  </si>
  <si>
    <r>
      <rPr>
        <b/>
        <sz val="12"/>
        <rFont val="Arial Narrow"/>
        <family val="2"/>
      </rPr>
      <t>NOTA 4:</t>
    </r>
    <r>
      <rPr>
        <sz val="12"/>
        <rFont val="Arial Narrow"/>
        <family val="2"/>
      </rPr>
      <t xml:space="preserve"> El A.I.U y su discriminación deben estar en porcentaje (%). </t>
    </r>
  </si>
  <si>
    <r>
      <rPr>
        <b/>
        <sz val="12"/>
        <rFont val="Arial Narrow"/>
        <family val="2"/>
      </rPr>
      <t>NOTA 5:</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</si>
  <si>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Anfo</t>
  </si>
  <si>
    <t>Barras de transferencia de carga (1'')</t>
  </si>
  <si>
    <t>Barras de unión de 1/2"</t>
  </si>
  <si>
    <t>Sello de poliuretano en cinta para juntas en pavimentos de concreto hidraulico.</t>
  </si>
  <si>
    <t>Sello de silicona o sellador autonivelante</t>
  </si>
  <si>
    <t>Aspersor manual de 20 litros</t>
  </si>
  <si>
    <t>Camión grúa capacidad 5 toneladas</t>
  </si>
  <si>
    <t>Cortadora de pavimento, profundidad de corte: 16- 19 cm. capacidad de disco: desde 12" hasta 20" de diámetro</t>
  </si>
  <si>
    <t>Diferencial de 2 toneladas</t>
  </si>
  <si>
    <t>Formaleta metálica para pavimento en concreto hidráulico (m)</t>
  </si>
  <si>
    <t>Regla vibratoria de concreto, de longitud de 3 a 5 m, potencia de 6 a 9 HP</t>
  </si>
  <si>
    <t>Vibrador de concreto, potencia aproximada de 3 hp, mangueras de 4 a 6 metros</t>
  </si>
  <si>
    <r>
      <rPr>
        <b/>
        <sz val="12"/>
        <rFont val="Arial Narrow"/>
        <family val="2"/>
      </rPr>
      <t xml:space="preserve">NOTA 6: </t>
    </r>
    <r>
      <rPr>
        <sz val="12"/>
        <rFont val="Arial Narrow"/>
        <family val="2"/>
      </rPr>
      <t>Los valores que aparecen fijos e inmodificables no podrán alterarse, de lo contrario, será causal de rechazo de la propuesta que hace parte integral del presente proceso, conforme al numeral 1.15 del pliego de condiciones.</t>
    </r>
  </si>
  <si>
    <t>Emulsion acuosa de parafina para curado de concreto, que evite la pérdida prematura de humedad de concretos y morteros</t>
  </si>
  <si>
    <t>Planta eléctrica 3000 watts -4000 watts</t>
  </si>
  <si>
    <t>Bomba para gato de tensionamiento (fuerza máxima 300 toneladas)</t>
  </si>
  <si>
    <t>Compresor portátil de 70 a 120 HP, con martillo</t>
  </si>
  <si>
    <t>Equipo de perforación (TRACKDRILL), potencia aproximada 40 HP, 2100 golpes / minuto</t>
  </si>
  <si>
    <t>Equipo de oxicorte y soldadura, capacidad de corte 6"-14"</t>
  </si>
  <si>
    <t>Gato para tensionamiento, fuerza Max 300 toneladas</t>
  </si>
  <si>
    <t>Alambre negro para amarre calibre 18</t>
  </si>
  <si>
    <t>Limpiador 1/4 de galón (anclajes)</t>
  </si>
  <si>
    <t>Anclajes o cuñas para el tensionamiento</t>
  </si>
  <si>
    <t>Trompetas de 12 torones (tensionamiento)</t>
  </si>
  <si>
    <t>Ductos para tensionamiento</t>
  </si>
  <si>
    <t>Tubería PVC RD21 de 1" (para anclajes)</t>
  </si>
  <si>
    <t>Lanza de aire comprimido caliente, velocidad de descargue 1000 m/s, temperatura del aire a presión 1000 °c</t>
  </si>
  <si>
    <t>Material para sello de fisuras, grietas y juntas en pavimento asfaltico; compuesto por asfalto modificado con polímeros elastoméricos, que cumpla la norma ASTM D6690 y ASTM D5329.</t>
  </si>
  <si>
    <t>L</t>
  </si>
  <si>
    <t>Equipo autopropulsado para aplicación de pintura termoplástica (NTC 4744-2)</t>
  </si>
  <si>
    <t>Resina termoplástica para demarcación vial y tachas</t>
  </si>
  <si>
    <t>Caldera para pintura termoplástica (NTC 4744-2)</t>
  </si>
  <si>
    <t>Demolición de estructuras</t>
  </si>
  <si>
    <t>PAVIMENTOS ASFÁLTICOS</t>
  </si>
  <si>
    <t>Tela de fique o similar</t>
  </si>
  <si>
    <t>Mezcla semidensa en caliente MSC-25</t>
  </si>
  <si>
    <t>SUBTOTAL OBRAS (C) = A + B</t>
  </si>
  <si>
    <t>VALOR OBRAS (INCLUYE IVA) (H) = F + G</t>
  </si>
  <si>
    <t>Fresado de pavimento asfáltico</t>
  </si>
  <si>
    <t>Línea de demarcación con pintura en frío</t>
  </si>
  <si>
    <t>Transporte de material de excavación</t>
  </si>
  <si>
    <t>450P</t>
  </si>
  <si>
    <t>460P</t>
  </si>
  <si>
    <t>lb</t>
  </si>
  <si>
    <t>Fulminantes común, con tiempos de retardo de explosión para voladuras controladas</t>
  </si>
  <si>
    <t>701-22</t>
  </si>
  <si>
    <t>Transporte de arena</t>
  </si>
  <si>
    <t>701.1.2</t>
  </si>
  <si>
    <t>710.1.3</t>
  </si>
  <si>
    <t>Bomba de inyección de lechada</t>
  </si>
  <si>
    <t>Señal preventiva delineador de curva horizontal SP-75.Tablero en láminada galvanizada de 75x60cm, calibre 16, reflectivo tipo IX.</t>
  </si>
  <si>
    <t>621.1.1P</t>
  </si>
  <si>
    <t>REVISIÓN, AJUSTE Y/O ACTUALIZACIÓN Y/O MODIFICACIÓN Y/O COMPLEMENTACIÓN DE LOS ESTUDIOS Y DISEÑOS Y/O ELABORACION DEL CÁLCULO DE LA ESTRUCTURA DEL PAVIMENTO Y/O CÁLCULOS ESTRUCTURALES Y/O DE OBRAS REQUERIDAS PARA GARANTIZAR LA ESTABILIDAD DE LA INFRAESTRUCTURA VIAL (I)</t>
  </si>
  <si>
    <t>IVA - REVISIÓN, AJUSTE Y/O ACTUALIZACIÓN Y/O MODIFICACIÓN Y/O COMPLEMENTACIÓN DE LOS ESTUDIOS Y DISEÑOS Y/O ELABORACION DEL CÁLCULO DE LA ESTRUCTURA DEL PAVIMENTO Y/O CÁLCULOS ESTRUCTURALES Y/O DE OBRAS REQUERIDAS PARA GARANTIZAR LA ESTABILIDAD DE LA INFRAESTRUCTURA VIAL (J)</t>
  </si>
  <si>
    <t>TOTAL REVISIÓN, AJUSTE Y/O ACTUALIZACIÓN Y/O MODIFICACIÓN Y/O COMPLEMENTACIÓN DE LOS ESTUDIOS Y DISEÑOS Y/O ELABORACION DEL CÁLCULO DE LA ESTRUCTURA DEL PAVIMENTO Y/O CÁLCULOS ESTRUCTURALES Y/O DE OBRAS REQUERIDAS PARA GARANTIZAR LA ESTABILIDAD DE LA INFRAESTRUCTURA VIAL (K) = I + J</t>
  </si>
  <si>
    <t>Motobomba de concreto</t>
  </si>
  <si>
    <t>Barredora de succión, almacenamiento aproximado 6 m3</t>
  </si>
  <si>
    <t>Buldozer, potencia al volante de 140 HP, motor de 2200 RPM, longitud de hoja 4,80m</t>
  </si>
  <si>
    <t>Camión 350 (F-350, Cheyenne 350 o similares)</t>
  </si>
  <si>
    <t>Camioneta de estacas 4x4</t>
  </si>
  <si>
    <t>Camisa metálica para pilote calibre 36 D=1m - Recuperable (m)</t>
  </si>
  <si>
    <t>Cargador: potencia en el volante 110 hp, clasificación de rpm del motor 2300</t>
  </si>
  <si>
    <t>Carrotanque de agua(1000 Galones)</t>
  </si>
  <si>
    <t>Carrotanque irrigador de asfalto, 1000 galones de capacidad</t>
  </si>
  <si>
    <t>Cizalla manual de 90 cm</t>
  </si>
  <si>
    <t>Compactador de rodillo potencia: 99 hp, peso: 8 toneladas</t>
  </si>
  <si>
    <t>Compactador manual (saltarín) peso de operación (kg.) 52, fuerza de impacto por golpe (KN) 12</t>
  </si>
  <si>
    <t>Compactador manual vibratorio (CANGURO) (Apisonadores), potencia aproximada 5 HP</t>
  </si>
  <si>
    <t>Compactador manual vibratorio (rana) con motor de 6 hp</t>
  </si>
  <si>
    <t>Compactador neumático de Potencia 70 HP, peso de 13 ton</t>
  </si>
  <si>
    <t xml:space="preserve">Cortadora de adoquines </t>
  </si>
  <si>
    <t>Derretidora de asfalto (crafco o similar)</t>
  </si>
  <si>
    <t>Equipo de pintura (Compresor). Presión máxima de trabajo 7 HP</t>
  </si>
  <si>
    <t>Equipo de soldadura 250 AMP</t>
  </si>
  <si>
    <t>Formaleta metálica para concreto (m2)</t>
  </si>
  <si>
    <t>Fresadora de pavimento, ancho de trabajo 2 m, potencia aproximada 580 HP, profundidad de corte 30 cm</t>
  </si>
  <si>
    <t>Grúa capacidad 10 toneladas</t>
  </si>
  <si>
    <t>Máquina térmica para aplicación de adhesivo para tacha</t>
  </si>
  <si>
    <t>Motobomba 3 pulgadas</t>
  </si>
  <si>
    <t>Motobomba 4 pulgadas</t>
  </si>
  <si>
    <t>Motoniveladora potencia 215 HP, ancho de cuchilla 4,27 m, peso 18 ton</t>
  </si>
  <si>
    <t>Piloteadora potencia mínima de 250KW, fuerza elevadora 200KN</t>
  </si>
  <si>
    <t>Retrocargador, pala de 1,1 m3 de capacidad, profundidad de excavación de 4.400 mm y una altura de 5.680 mm</t>
  </si>
  <si>
    <t>Retroexcavadora sobre oruga, potencia 158 kw, balde de 1.5 m3</t>
  </si>
  <si>
    <t>Terminadora de asfalto (Finisher), potencia en el volante 174 HP, R=20M3/H, velocidad de desplazamiento 114 m/min</t>
  </si>
  <si>
    <t>Vehículo delineador para aplicación de pintura con mínimo 2 boquillas (NTC 4744-2)</t>
  </si>
  <si>
    <t>Vibrocompactador, potencia 153 HP, peso 10 ton</t>
  </si>
  <si>
    <t>Adoquín rectangular biselado de 10cm x 20cm e=8cm</t>
  </si>
  <si>
    <t>Alambre galvanizado calibre 12</t>
  </si>
  <si>
    <t>Arena fina de rio para sello de juntas</t>
  </si>
  <si>
    <t>Arena media de rio para capa de soporte</t>
  </si>
  <si>
    <t>Bentonita</t>
  </si>
  <si>
    <t>Captafaro de cara rectangular o trapezoide en metal, plástico u otros. L1:15cm - L2:5.5cm - H:8cm</t>
  </si>
  <si>
    <t>Cemento Asfáltico de penetración 60-70</t>
  </si>
  <si>
    <t>Defensa metálica galvanizada</t>
  </si>
  <si>
    <t>Derecho de explotación y/o disposición de materiales</t>
  </si>
  <si>
    <t>Derechos de conformación y/o disposición de materiales sobrantes (Incluye todos los costos inherentes a las posibles obras requeridas en los sitios de disposición de sobrantes)</t>
  </si>
  <si>
    <t>Disolvente para pintura de demarcacion vial (XILOL)</t>
  </si>
  <si>
    <t>Emulsión asfáltica CRL-40 (CRL-0)</t>
  </si>
  <si>
    <t>Emulsión asfáltica CRL-57 (CRL-1)</t>
  </si>
  <si>
    <t>Emulsión asfáltica CRR-60 (CRR-1)</t>
  </si>
  <si>
    <t>Estoperol en resina de 11 cm x 3 cm</t>
  </si>
  <si>
    <t>Explosivos 75% (INDUGEL)</t>
  </si>
  <si>
    <t>Formaleta de madera para concreto</t>
  </si>
  <si>
    <t>Formaleta para cuneta y/o bordillo de concreto</t>
  </si>
  <si>
    <t>Formaleta para gaviones</t>
  </si>
  <si>
    <t>Geotextil tejido con resistencia a la tensión Grab mínima de 1400 N</t>
  </si>
  <si>
    <t>Lechada para ductos (tensionamiento)</t>
  </si>
  <si>
    <t>Listón en guadua para empradizar</t>
  </si>
  <si>
    <t>Malla ciclónica para gaviones con zinc galvanizado y plastificada con PVC cal 12 (2m3)</t>
  </si>
  <si>
    <t>Malla para gaviones clase 1 con zinc galvanizado (2m3)</t>
  </si>
  <si>
    <t>Manguera de polietileno de 3"</t>
  </si>
  <si>
    <t>Material de afirmado CBR ≥ 15%</t>
  </si>
  <si>
    <t>Material de base clase A (NT3) gradación fina BG 38</t>
  </si>
  <si>
    <t>Material de base clase A (NT3) gradación gruesa BG 40</t>
  </si>
  <si>
    <t>Material de recebo para relleno</t>
  </si>
  <si>
    <t>Material de sub- base clase A (NT3) gradación SBG-38</t>
  </si>
  <si>
    <t>Material de sub- base clase A (NT3) gradación SBG-50</t>
  </si>
  <si>
    <t>Material de sub- base clase C (NT1) gradación SBG-50</t>
  </si>
  <si>
    <t>Material drenante (3")</t>
  </si>
  <si>
    <t>Material seleccionado para relleno</t>
  </si>
  <si>
    <t>Mezcla de alto modulo MAM-19</t>
  </si>
  <si>
    <t xml:space="preserve">Microesferas reflectivas de vidrio </t>
  </si>
  <si>
    <t>Mortero 1:3 para juntas</t>
  </si>
  <si>
    <t>Piedra para gaviónes (entre 80mm y 200mm)</t>
  </si>
  <si>
    <t>Pintura acrílica pura para demarcacion vial.</t>
  </si>
  <si>
    <t>Poste para señal de tránsito en ángulo de hierro de 2" x 2" x 1/4" de 3.5m.</t>
  </si>
  <si>
    <t>Postes de fijacion galvanizado para defensa metálica (1,80m)</t>
  </si>
  <si>
    <t>Señal informativa (SI-05 y SI-06) tablero en lámina galvanizada calibre 20, retroreflectivo tipo IX.</t>
  </si>
  <si>
    <t>Señal SR, SP y/o SI, tablero en lámina galvanizada de 75x75 cm, calibre 16, retrorreflectiva tipo IX.</t>
  </si>
  <si>
    <t>Señal SR, SP y/o SI, tablero en lámina galvanizada de 90x90 cm, calibre 16, retrorreflectiva tipo IX.</t>
  </si>
  <si>
    <t>Soldadura en PVC 1/8 de galón (anclajes)</t>
  </si>
  <si>
    <t>Tacha retrorreflectiva bidireccional amarilla y/o blanca (área minima retrorreflectante 6cm2)</t>
  </si>
  <si>
    <t>Tapón en PVC RD21 de 1"  (para anclaje)</t>
  </si>
  <si>
    <t>Torón de tensionamiento 1/2" o 5/8"</t>
  </si>
  <si>
    <t>Unión en PVC RD21 de 1" (para anclajes)</t>
  </si>
  <si>
    <t>Transporte de material de afirmado</t>
  </si>
  <si>
    <t>Transporte de material de base</t>
  </si>
  <si>
    <t>Transporte de material de demolición</t>
  </si>
  <si>
    <t>Transporte de material de relleno</t>
  </si>
  <si>
    <t>Transporte de material de sub-base</t>
  </si>
  <si>
    <t>Transporte de material drenante</t>
  </si>
  <si>
    <t>Transporte de material fresado</t>
  </si>
  <si>
    <t>Transporte de mezcla en caliente</t>
  </si>
  <si>
    <t>Transporte de piedra para concreto ciclópeo</t>
  </si>
  <si>
    <t>Transporte de piedra para gaviones</t>
  </si>
  <si>
    <t>Oficial</t>
  </si>
  <si>
    <t>Obrero</t>
  </si>
  <si>
    <t>Obrero (2)</t>
  </si>
  <si>
    <t>Obrero (3)</t>
  </si>
  <si>
    <t>Obrero (4)</t>
  </si>
  <si>
    <t>Obrero (5)</t>
  </si>
  <si>
    <t>Obrero (6)</t>
  </si>
  <si>
    <t>Obrero (7)</t>
  </si>
  <si>
    <t>Obrero (8)</t>
  </si>
  <si>
    <t>Oficial (2)</t>
  </si>
  <si>
    <t>Oficial experto en explosivos</t>
  </si>
  <si>
    <t>Rastrilleros (2)</t>
  </si>
  <si>
    <t>Tacha reflectiva tipo A bidireccional</t>
  </si>
  <si>
    <t>700.1.2</t>
  </si>
  <si>
    <t>460.1.1P</t>
  </si>
  <si>
    <t>Und</t>
  </si>
  <si>
    <t>SEÑALIZACIÓN Y SEGURIDAD VIAL</t>
  </si>
  <si>
    <t>450.2.1P</t>
  </si>
  <si>
    <t>450.2.2P</t>
  </si>
  <si>
    <t>GESTIÓN SOCIAL  Y/O AMBIENTAL (Incluye  IVA) (L)</t>
  </si>
  <si>
    <t>VALOR TOTAL</t>
  </si>
  <si>
    <t>320.1.1</t>
  </si>
  <si>
    <t>320.1.2</t>
  </si>
  <si>
    <t>320.4.1</t>
  </si>
  <si>
    <t>320.4.2</t>
  </si>
  <si>
    <t>330.1.1</t>
  </si>
  <si>
    <t>330.1.2</t>
  </si>
  <si>
    <t>330.4.1</t>
  </si>
  <si>
    <t>330.4.2</t>
  </si>
  <si>
    <t>630.1.1</t>
  </si>
  <si>
    <t>630.1.3.1</t>
  </si>
  <si>
    <t>642.2.1</t>
  </si>
  <si>
    <t>642.2.2</t>
  </si>
  <si>
    <t>661.1.1</t>
  </si>
  <si>
    <t>661.1.3</t>
  </si>
  <si>
    <t>673.1.1</t>
  </si>
  <si>
    <t>673.1.2</t>
  </si>
  <si>
    <t>673.3.1</t>
  </si>
  <si>
    <t>673.3.3</t>
  </si>
  <si>
    <t>701.1.1</t>
  </si>
  <si>
    <t>710.1.5</t>
  </si>
  <si>
    <t>900.2.1</t>
  </si>
  <si>
    <t>900.2.2</t>
  </si>
  <si>
    <t>900.2.3</t>
  </si>
  <si>
    <t>900.3.1</t>
  </si>
  <si>
    <t>900.3.2</t>
  </si>
  <si>
    <t>tf-m</t>
  </si>
  <si>
    <t>ÍTEM DE PAGO</t>
  </si>
  <si>
    <t>UNID</t>
  </si>
  <si>
    <t>VALOR UNITARIO (INCLUYE AIU 10%)</t>
  </si>
  <si>
    <t>311.1.1</t>
  </si>
  <si>
    <t>m³-km</t>
  </si>
  <si>
    <t>UN</t>
  </si>
  <si>
    <t xml:space="preserve">DEMOLICION  LOSA DE TABLERO PUENTE </t>
  </si>
  <si>
    <t>642.2.3</t>
  </si>
  <si>
    <t>420.1.1</t>
  </si>
  <si>
    <t>420.2.1</t>
  </si>
  <si>
    <t>421.1.1</t>
  </si>
  <si>
    <t>450.1.1P</t>
  </si>
  <si>
    <t>450.4.1P</t>
  </si>
  <si>
    <t>450.10.1P</t>
  </si>
  <si>
    <t>465.1.1</t>
  </si>
  <si>
    <t>465.2.1</t>
  </si>
  <si>
    <t>467.1.1P</t>
  </si>
  <si>
    <t>500.2.1</t>
  </si>
  <si>
    <t>201.7.1</t>
  </si>
  <si>
    <t>210.2.1.1</t>
  </si>
  <si>
    <t>210.2.2.1</t>
  </si>
  <si>
    <t>600.2.1.1</t>
  </si>
  <si>
    <t>600.2.3.1</t>
  </si>
  <si>
    <t>610.1.1</t>
  </si>
  <si>
    <t>610.2.1</t>
  </si>
  <si>
    <t>610.3.1</t>
  </si>
  <si>
    <t>621.2.1P</t>
  </si>
  <si>
    <t>621.3.1P</t>
  </si>
  <si>
    <t>621.4.1P</t>
  </si>
  <si>
    <t>623.1.1</t>
  </si>
  <si>
    <t>630.5.1.2</t>
  </si>
  <si>
    <t>630.5.1.1</t>
  </si>
  <si>
    <t>630.6.1P</t>
  </si>
  <si>
    <t>630.4.1</t>
  </si>
  <si>
    <t>630.3.1</t>
  </si>
  <si>
    <t>630.2.1</t>
  </si>
  <si>
    <t>640.1.1</t>
  </si>
  <si>
    <t>641.1.1</t>
  </si>
  <si>
    <t>640.2.1</t>
  </si>
  <si>
    <t>663.1.1P</t>
  </si>
  <si>
    <t>670.5.1</t>
  </si>
  <si>
    <t>670.5.1P</t>
  </si>
  <si>
    <t>671.1.1P</t>
  </si>
  <si>
    <t>671.3.1P</t>
  </si>
  <si>
    <t>673.2.1</t>
  </si>
  <si>
    <t>673.4.1P</t>
  </si>
  <si>
    <t>674.2.1</t>
  </si>
  <si>
    <t>681.1.1</t>
  </si>
  <si>
    <t>681.3.1</t>
  </si>
  <si>
    <t>420.2.2</t>
  </si>
  <si>
    <t>421.1.2</t>
  </si>
  <si>
    <t>460.1.2P</t>
  </si>
  <si>
    <t>465.1.2</t>
  </si>
  <si>
    <t>600.2.1.2</t>
  </si>
  <si>
    <t>600.2.3.2</t>
  </si>
  <si>
    <t>610.1.2</t>
  </si>
  <si>
    <t>610.2.2</t>
  </si>
  <si>
    <t>630.2.2</t>
  </si>
  <si>
    <t>630.4.2</t>
  </si>
  <si>
    <t>630.5.2</t>
  </si>
  <si>
    <t>640.1.2</t>
  </si>
  <si>
    <t>671.1.2P</t>
  </si>
  <si>
    <t>673.2.2</t>
  </si>
  <si>
    <t>673.5.2P</t>
  </si>
  <si>
    <t>700.1.1</t>
  </si>
  <si>
    <t>700.2.1</t>
  </si>
  <si>
    <t>700.3.1</t>
  </si>
  <si>
    <t>700.4.1</t>
  </si>
  <si>
    <t>710.1.2.1</t>
  </si>
  <si>
    <t>710.1.1.1</t>
  </si>
  <si>
    <t>710.1.2.2</t>
  </si>
  <si>
    <t>710.1.4.1</t>
  </si>
  <si>
    <t>730.1.1.1P</t>
  </si>
  <si>
    <t>730.2.1</t>
  </si>
  <si>
    <t>740.1.1</t>
  </si>
  <si>
    <t>211.1.1</t>
  </si>
  <si>
    <t>210.2.1.1P</t>
  </si>
  <si>
    <t>311.1.3</t>
  </si>
  <si>
    <t>320.1.3</t>
  </si>
  <si>
    <t>330.1.3</t>
  </si>
  <si>
    <t>420.1.2</t>
  </si>
  <si>
    <t>420.2.3</t>
  </si>
  <si>
    <t>421.1.3</t>
  </si>
  <si>
    <t>450.1.3P</t>
  </si>
  <si>
    <t>450.2.3P</t>
  </si>
  <si>
    <t>450.10.2P</t>
  </si>
  <si>
    <t>460.1.3P</t>
  </si>
  <si>
    <t>465.1.3</t>
  </si>
  <si>
    <t>465.2.2</t>
  </si>
  <si>
    <t>467.1.3P</t>
  </si>
  <si>
    <t>500.2.2</t>
  </si>
  <si>
    <t>320.1.4</t>
  </si>
  <si>
    <t>330.1.4</t>
  </si>
  <si>
    <t>420.1.4</t>
  </si>
  <si>
    <t>420.2.4</t>
  </si>
  <si>
    <t>421.1.4</t>
  </si>
  <si>
    <t>450.2.5P</t>
  </si>
  <si>
    <t>460.1.4P</t>
  </si>
  <si>
    <t>465.1.4</t>
  </si>
  <si>
    <t>466.1.1</t>
  </si>
  <si>
    <t>510.1.1</t>
  </si>
  <si>
    <t>600.2.1.3</t>
  </si>
  <si>
    <t>600.2.2.1</t>
  </si>
  <si>
    <t>600.2.3.3</t>
  </si>
  <si>
    <t>600.2.4.1</t>
  </si>
  <si>
    <t>610.1.3</t>
  </si>
  <si>
    <t>610.2.3</t>
  </si>
  <si>
    <t>630.2.3</t>
  </si>
  <si>
    <t>630.3.2</t>
  </si>
  <si>
    <t>640.1.3</t>
  </si>
  <si>
    <t>671.1.3P</t>
  </si>
  <si>
    <t>673.1.3</t>
  </si>
  <si>
    <t>673.2.3</t>
  </si>
  <si>
    <t>674.2.2</t>
  </si>
  <si>
    <t>681.1.2</t>
  </si>
  <si>
    <t>201.7.3</t>
  </si>
  <si>
    <t>210.2.1.3</t>
  </si>
  <si>
    <t>210.2.2.2</t>
  </si>
  <si>
    <t>600.2.1.4</t>
  </si>
  <si>
    <t>600.2.3.4</t>
  </si>
  <si>
    <t>610.1.4</t>
  </si>
  <si>
    <t>610.2.4</t>
  </si>
  <si>
    <t>610.3.3</t>
  </si>
  <si>
    <t>621.1.3P</t>
  </si>
  <si>
    <t>621.2.3P</t>
  </si>
  <si>
    <t>621.3.3P</t>
  </si>
  <si>
    <t>621.4.3P</t>
  </si>
  <si>
    <t>623.1.2</t>
  </si>
  <si>
    <t>630.5.1.3</t>
  </si>
  <si>
    <t>630.5.1.4</t>
  </si>
  <si>
    <t>630.6.2P</t>
  </si>
  <si>
    <t>630.4.3</t>
  </si>
  <si>
    <t>630.3.3</t>
  </si>
  <si>
    <t>630.2.4</t>
  </si>
  <si>
    <t>640.1.4</t>
  </si>
  <si>
    <t>641.1.2</t>
  </si>
  <si>
    <t>640.2.3</t>
  </si>
  <si>
    <t>663.1.3P</t>
  </si>
  <si>
    <t>670.5.2</t>
  </si>
  <si>
    <t>670.5.2P</t>
  </si>
  <si>
    <t>671.1.4P</t>
  </si>
  <si>
    <t>671.3.3P</t>
  </si>
  <si>
    <t>673.1.4</t>
  </si>
  <si>
    <t>673.2.4</t>
  </si>
  <si>
    <t>673.4.3P</t>
  </si>
  <si>
    <t>674.2.3</t>
  </si>
  <si>
    <t>681.1.3</t>
  </si>
  <si>
    <t>681.3.2</t>
  </si>
  <si>
    <t>900.2.4</t>
  </si>
  <si>
    <t>201.7.1P</t>
  </si>
  <si>
    <t>630.1.1P</t>
  </si>
  <si>
    <t>630.6.1.1</t>
  </si>
  <si>
    <t>700.2.2</t>
  </si>
  <si>
    <t>700.3.2</t>
  </si>
  <si>
    <t>700.4.2</t>
  </si>
  <si>
    <t>710.1.6</t>
  </si>
  <si>
    <t>710.1.7</t>
  </si>
  <si>
    <t>730.1.1.2P</t>
  </si>
  <si>
    <t>730.2.2</t>
  </si>
  <si>
    <t>740.1.2</t>
  </si>
  <si>
    <t>211.1.2</t>
  </si>
  <si>
    <t>210.2.1.2P</t>
  </si>
  <si>
    <t/>
  </si>
  <si>
    <t>TOTAL COSTO INDIRECTO $</t>
  </si>
  <si>
    <t>Tubería Perforada en PVC de 2"</t>
  </si>
  <si>
    <t>Volqueta 14 m3</t>
  </si>
  <si>
    <t xml:space="preserve">mini cargador </t>
  </si>
  <si>
    <t>Subbase granular Clase A</t>
  </si>
  <si>
    <t>PRESUPUESTO OBRA  RUTA 45A - TRONCAL CENTRAL</t>
  </si>
  <si>
    <t>ESPECIFICACIONES</t>
  </si>
  <si>
    <t>GRUPO AJUSTE ICOCIV</t>
  </si>
  <si>
    <t>ESPECIFICACIÓN GENERAL</t>
  </si>
  <si>
    <t>ESPECIFICACIÓN PARTICULAR</t>
  </si>
  <si>
    <t>NA</t>
  </si>
  <si>
    <t>MANUAL DE GESTIÓN VIAL INTEGRAL Y APÉNDICE A</t>
  </si>
  <si>
    <t>MANTENIMIENTO RUTINARIO; S1 y S2</t>
  </si>
  <si>
    <t>MES</t>
  </si>
  <si>
    <t>VALOR BÁSICO MANTENIMIENTO RUTINARIO</t>
  </si>
  <si>
    <t>VALOR IVA 19 %  MANTENIMIENTO RUTINARIO</t>
  </si>
  <si>
    <t>AMBULANCIA TIPO TAB</t>
  </si>
  <si>
    <t>GRÚA LIVIANA TIPO CAMA BAJA (CAPACIDAD MÍNIMA 4.5 TON)</t>
  </si>
  <si>
    <t>GRÚA PARA MOVILIZAR VEHÍCULOS TIPO PESADO (GRÚA TIPO GANCHO) 30TN COMO MINIMO</t>
  </si>
  <si>
    <t>OFICINA CENTRO DE ATENCION DE SERVICIOS AL USUARIO</t>
  </si>
  <si>
    <t>SUBTOTAL</t>
  </si>
  <si>
    <t>COSTOS INDIRECTOS (10%)</t>
  </si>
  <si>
    <t>SUBTOTAL INCLUYENDO COSTOS INDIRECTOS</t>
  </si>
  <si>
    <t>SUBTOTAL BÁSICO SERVICIOS AL USUARIO</t>
  </si>
  <si>
    <t>IVA SERVICIOS AL USUARIO  (19%)</t>
  </si>
  <si>
    <t>MANTENIMIENTO PERIÓDICO</t>
  </si>
  <si>
    <t>SUBBASES, BASES Y AFIRMADOS</t>
  </si>
  <si>
    <t>311-22</t>
  </si>
  <si>
    <t>320-22</t>
  </si>
  <si>
    <t>330-22</t>
  </si>
  <si>
    <t>PAVIMENTOS ASFALTICOS</t>
  </si>
  <si>
    <t>PAVIMENTOS HIDARULICOS</t>
  </si>
  <si>
    <t>SUBTOTAL BASICO DE OBRAS MANTENIMIENTO PERIODICO</t>
  </si>
  <si>
    <t xml:space="preserve">VALOR IVA (OBRA) (19% SOBRE UTILIDAD OBRA)  </t>
  </si>
  <si>
    <t>SITIOS CRITICOS</t>
  </si>
  <si>
    <t>SUBTOTAL BASICO DE OBRAS PARA SITIOS CRITICOS</t>
  </si>
  <si>
    <t>ATENCIÓN DE OBRAS DE EMERGENCIA</t>
  </si>
  <si>
    <t>PRESUPUESTO OBRA RUTA 62 - TRANSVERSAL DEL CARARE</t>
  </si>
  <si>
    <t>REHABILITACION</t>
  </si>
  <si>
    <t>AFIRMADOS, SUBBASES Y BASES</t>
  </si>
  <si>
    <t>PAVIMENTOS DE ADOQUINES EN CONCRETO</t>
  </si>
  <si>
    <t>ESTRUCTURAS Y DRENAJES</t>
  </si>
  <si>
    <t>SUBTOTAL BASICO DE OBRAS REHABILITACION</t>
  </si>
  <si>
    <t>ATENCIÓN PUENTES</t>
  </si>
  <si>
    <t>VALOR TOTAL DEL CONTRATO</t>
  </si>
  <si>
    <t>VALOR TOTAL EN LETRAS:</t>
  </si>
  <si>
    <t>Afirmado</t>
  </si>
  <si>
    <t xml:space="preserve">Base granular clase A </t>
  </si>
  <si>
    <t>base granular para bacheo clase A</t>
  </si>
  <si>
    <t>Riego de liga con emulsión asfáltica CRR-60</t>
  </si>
  <si>
    <t>Mezcla densa en caliente tipo MDC-25</t>
  </si>
  <si>
    <t xml:space="preserve">Mezcla densa en caliente tipo MDC-19 </t>
  </si>
  <si>
    <t>450.10.4P</t>
  </si>
  <si>
    <t>Mezcla densa MDC-19 para bacheo temporal en bermas y calzadas pavimentadas</t>
  </si>
  <si>
    <t xml:space="preserve">Mezcla densa en caliente para bacheo MSC-25    </t>
  </si>
  <si>
    <t>excavación para la reparación de pavimento asfaltico existente excluyendo el corte y la remoción de las capas asfalticas</t>
  </si>
  <si>
    <t>Mezcla asfáltica en caliente con cemento asfaltico modificado con grano de caucho reciclado (GCR) (M-GCR-19)</t>
  </si>
  <si>
    <t>Pavimento de concreto hidráulico de fraguado rápido (FAST TRACK)</t>
  </si>
  <si>
    <t>Concreto hidráulico para pavimento MR-43 (4.2 MPa) - Fastrack: acelerado a 24 horas (incluye transportes)</t>
  </si>
  <si>
    <t>Concreto hidráulico para pavimento MR-43 (4.2 MPa) - Fastrack: acelerado a 24 horas (Incluye transportes)</t>
  </si>
  <si>
    <t>Excavaciones varias en roca en seco</t>
  </si>
  <si>
    <t>Rellenos para estructuras con suelo.</t>
  </si>
  <si>
    <t>Relleno para estructuras con material granular tipo SBG</t>
  </si>
  <si>
    <t xml:space="preserve">Operador de maquinaria liviana </t>
  </si>
  <si>
    <t>Concreto resistencia 28 Mpa (incluye transportes)</t>
  </si>
  <si>
    <t>Pilote de concreto vaciado in situ de diámetro 0,80 m,  (no incluye acero de refuerzo)</t>
  </si>
  <si>
    <t>Pilote de concreto vaciado in situ de diámetro 1,00 m,  (no incluye acero de refuerzo)</t>
  </si>
  <si>
    <t>Pilote de concreto vaciado in situ de diámetro 1,20 m,  (no incluye acero de refuerzo)</t>
  </si>
  <si>
    <t>Pilote de concreto vaciado in situ de diámetro 1,50 m,  (no incluye acero de refuerzo)</t>
  </si>
  <si>
    <t>Anclajes activos tensionados a 30 ton, longitud variable, conformado por cuatro torones de 1/2", lechada (a/c = 0.40 - 0.45)</t>
  </si>
  <si>
    <t>Concreto reforzado de f'c = 28MPa para puentes</t>
  </si>
  <si>
    <t>Concreto resistencia 35 Mpa (incluye transportes)</t>
  </si>
  <si>
    <t>Concreto reforzado de f'c = 35 MPa para losa de puente (acelerado x 3 dias)</t>
  </si>
  <si>
    <t>Concreto reforzado de f'c= 28 mpa, superestructura puente</t>
  </si>
  <si>
    <t>Concreto resistencia 14 Mpa (incluye transportes)</t>
  </si>
  <si>
    <t>Concreto resistencia 21 Mpa (incluye transportes)</t>
  </si>
  <si>
    <t>Concreto clase simple;  f'c= 14 Mpa</t>
  </si>
  <si>
    <t>Concreto clase simple;  f'c= 14 Mpa (ciclópeo)</t>
  </si>
  <si>
    <t>Concreto clase Reforzado;  f'c= 21 MPa</t>
  </si>
  <si>
    <t>Concreto clase Reforzado;  f'c= 28 MPa</t>
  </si>
  <si>
    <t>Concreto clase Reforzado;  f'c= 24.5 MPa</t>
  </si>
  <si>
    <t>Concreto resistencia 24.5 Mpa (incluye transportes)</t>
  </si>
  <si>
    <t>Concreto resistencia f'c 21 MPa (Incluye transportes, aditivos y/o acelerantes)</t>
  </si>
  <si>
    <t>Concreto lanzado f'c 21 MPa</t>
  </si>
  <si>
    <t>Acero de refuerzo Fy = 420 Mpa</t>
  </si>
  <si>
    <t>Acero de refuerzo Fy = 420 MPa</t>
  </si>
  <si>
    <t>Acero de Refuerzo Fy = 420 Mpa</t>
  </si>
  <si>
    <t>Acero de refuerzo PDR-60, Fy: 4200 kg/cm2 (Incluye transportes)</t>
  </si>
  <si>
    <t>Acero de preesfuerzo.</t>
  </si>
  <si>
    <t>Malla de refuerzo fy 420 MPa. electrosoldada</t>
  </si>
  <si>
    <t>Acero A-40 (incluye transporte)</t>
  </si>
  <si>
    <t>Acero A-40 (incluye transportes)</t>
  </si>
  <si>
    <t>Tubería de concreto reforzado clase III, DE 900 mm de diámetro interior</t>
  </si>
  <si>
    <t>Tubo concreto reforzado 900mm (clase III) (incluye transporte)</t>
  </si>
  <si>
    <t>Tubo concreto reforzado 900mm (clase III)(incluye transporte)</t>
  </si>
  <si>
    <t>Tubería de PVC alcantarillado diametro= 315mm  (Norma NTC-5055) (incluye transportes)</t>
  </si>
  <si>
    <t xml:space="preserve">Tubería de plastico -tipo PVC  Norma NTC-5055  diámetro interno 315 mm </t>
  </si>
  <si>
    <t>Disipadores de energía y sedimentadores en concreto reforzado f'c=21 mpa - no incluye acero de refuerzo</t>
  </si>
  <si>
    <t>Cuneta de concreto vaciada in situ; no incluye la conformación de la superficie de apoyo. (concreto f´c 21 MPa)</t>
  </si>
  <si>
    <t>Cuneta de concreto vaciada in situ; incluye la conformación de la superficie de apoyo. (concreto f´c 21 MPa)</t>
  </si>
  <si>
    <t>Geotextil tipo no tejido Grab mínima de 1400N</t>
  </si>
  <si>
    <t>Material granular drenante</t>
  </si>
  <si>
    <t>Material de cobertura tipo subbase</t>
  </si>
  <si>
    <t xml:space="preserve">Dren horizontal de longitud mayor a diez (10) metros </t>
  </si>
  <si>
    <t>Gaviones de malla de alambre de acero entrelazado clase 1; recubrimiento de zinc (galvanizado)</t>
  </si>
  <si>
    <t>Gavión de malla de alambre de acero entrelazado  clase 3; recubrimiento de zinc (galvanizado) y PVC</t>
  </si>
  <si>
    <t>840.5.1</t>
  </si>
  <si>
    <t>Gusanilllo o Montículo</t>
  </si>
  <si>
    <t>840.3.1</t>
  </si>
  <si>
    <t>Trinchos de Agua, H Libre = 0.5 m</t>
  </si>
  <si>
    <t>Transporte de materiales provenientes de la excavación de la explanación ,canales y prestamos para distancias mayores de mil metros (1000 m) , medido a partir de cien metros (100 m)</t>
  </si>
  <si>
    <t>Transporte de materiales provenientes de derrumbes, medido a apartir de cien metros (100 m)</t>
  </si>
  <si>
    <t>Demolicion estructuras</t>
  </si>
  <si>
    <t>Sistema con sello para juntas de dilatación y compresión en puentes (BEJS) (+/- 40 mm de desplazamiento)</t>
  </si>
  <si>
    <t>Sistema con sello para juntas de dilatación y compresión en puentes (BEJS)(+/- 80 mm de desplazamiento)</t>
  </si>
  <si>
    <t>Sistema con sello para juntas de dilatación y compresión en puentes (BEJS)(+/- 160 mm de desplazamiento)</t>
  </si>
  <si>
    <t>Sello para juntas de puentes (+/- 40 mm de desplazamiento)</t>
  </si>
  <si>
    <t>Sello para juntas de puentes (+/- 80 mm de desplazamiento)</t>
  </si>
  <si>
    <t>Sello para juntas de puentes (+/- 160 mm de desplazamiento)</t>
  </si>
  <si>
    <t>Tubería Perforada en PVC de 4"</t>
  </si>
  <si>
    <t>Tubería para filtro PVC perforada diámetro 100 mm</t>
  </si>
  <si>
    <t>Linea de demarcacion con resina termoplastica</t>
  </si>
  <si>
    <t>Marca vial con pintura en frío</t>
  </si>
  <si>
    <t>Marca vial con resina termoplástica.</t>
  </si>
  <si>
    <t>Suministro e instalación de señal vertical de tránsito tipo SP, SR y si de 75 cm x 75 cm con lamina retrorreflectiva tipo 9 o superior</t>
  </si>
  <si>
    <t xml:space="preserve">Suministro e instalación de señal delineador de curva horizontal con lamina acero galvanizado retroreflectiva 60x 75 cm </t>
  </si>
  <si>
    <t>Suministro e instalación de señal vertical de tránsito tipo sp, sr y si 90 x 90 cm con lamina retroreflectiva tipo XI</t>
  </si>
  <si>
    <t>Suministro e instalación de señal si-05 y si-06 con lamina retrorreflectiva tipo IX o superior</t>
  </si>
  <si>
    <t>Suministro e instalación de defensas metálicas en superficies diferentes a roca o concreto rígido, con sus respectivos postes, tornillería, captafaro, separadores.</t>
  </si>
  <si>
    <t>Sección Final</t>
  </si>
  <si>
    <t>suministro e instalación de estoperoles</t>
  </si>
  <si>
    <t>Estoperol</t>
  </si>
  <si>
    <t>730.1.1P</t>
  </si>
  <si>
    <t>730.1.2P</t>
  </si>
  <si>
    <t>Captafaro</t>
  </si>
  <si>
    <t>Remoción de derrumbes</t>
  </si>
  <si>
    <t>Excavacion en roca de la explanacion y canales</t>
  </si>
  <si>
    <t>Excavacion en material común de la explanacion y canales</t>
  </si>
  <si>
    <t>Demolicion de roca proveniente de derrumbes</t>
  </si>
  <si>
    <t>Sello de grietas en pavimento asfaltico sin ruteo</t>
  </si>
  <si>
    <t>Pavimento de adoquines en concreto</t>
  </si>
  <si>
    <t xml:space="preserve">Excavaciones varias en material comun en seco </t>
  </si>
  <si>
    <t xml:space="preserve">Excavaciones varias en material comun en seco       </t>
  </si>
  <si>
    <t>Excavaciones varias en roca bajo agua.</t>
  </si>
  <si>
    <t>Excavaciones varias en material comun en seco</t>
  </si>
  <si>
    <t>Excavaciones varias en material común bajo agua.</t>
  </si>
  <si>
    <t>840.5.2</t>
  </si>
  <si>
    <t>840.3.2</t>
  </si>
  <si>
    <t>450.13.1</t>
  </si>
  <si>
    <t>450.13.2</t>
  </si>
  <si>
    <t>Mezcla de alto módulo MAM‐19</t>
  </si>
  <si>
    <t xml:space="preserve">Excavacion para reparacion de pavimento asfaltico existente incluyendo el corte y la remoción de las capas asfálticas y de las subyacantes </t>
  </si>
  <si>
    <t>Excavación para la reparación de pavimento asfaltico existente excluyendo el corte y la remoción de las capas asfalticas</t>
  </si>
  <si>
    <t>Rellenos para estructuras con recebo</t>
  </si>
  <si>
    <t xml:space="preserve">Sub-Base granular para bacheo clase A </t>
  </si>
  <si>
    <t>SUBTOTAL  BASICO SEÑALIZACIÓN Y SEGURIDAD VIAL</t>
  </si>
  <si>
    <t>SUBTOTAL  BASICO ATENCIÓN DE OBRAS DE EMERGENCIA</t>
  </si>
  <si>
    <t xml:space="preserve">Excavacion para reparacion del pavimento asfaltico existente incluyendo el corte y la remoción de las capas asfálticas y de las subyacantes </t>
  </si>
  <si>
    <t>Relleno para estructuras con  recebo</t>
  </si>
  <si>
    <t xml:space="preserve">Subbase granular clase a para bacheo </t>
  </si>
  <si>
    <t>Base granular para bacheo clase A</t>
  </si>
  <si>
    <t xml:space="preserve">Excavacion para reparacion de pavimento asfaltico existente incluyendo el corte y la remoción de las capas asfálticas y de las subyacantes       </t>
  </si>
  <si>
    <t>Excavación para reparación de pavimento asfáltico existente incluyendo el corte y la  remoción de las capas asfálticas y de las subyacentes.</t>
  </si>
  <si>
    <t>Concreto resistencia f'c= 21 MPa</t>
  </si>
  <si>
    <t>Concreto resisitencia  f'c= 14 Mpa</t>
  </si>
  <si>
    <t>Concreto resistencia f'c = 28 Mpa</t>
  </si>
  <si>
    <t>MANTENIMIENTO RUTINARIO (MR)</t>
  </si>
  <si>
    <t>SERVICIOS ATENCION AL USUARIO (SAU)</t>
  </si>
  <si>
    <t>TOTAL SERVICIOS AL USUARIO (SAU)</t>
  </si>
  <si>
    <t>TOTAL MANTENIMIENTO RUTINARIO (MR)</t>
  </si>
  <si>
    <t>No. De EQUIPOS
(1)</t>
  </si>
  <si>
    <t>DEDICACIÓN
(2)</t>
  </si>
  <si>
    <t>CANTIDAD
(3)</t>
  </si>
  <si>
    <t>VALOR UNITARIO
(4)</t>
  </si>
  <si>
    <t xml:space="preserve">VALOR TOTAL
(1)*(2)*(3)*(4)                                </t>
  </si>
  <si>
    <t xml:space="preserve">VALOR TOTAL OBRA RUTA 45A =  (MR) + (SAU) + (H) + (K) + (L )+ (M) </t>
  </si>
  <si>
    <t>OBRAS EN LA RUTA 45A</t>
  </si>
  <si>
    <t>MEPI-MN1-IN-10-FR-1</t>
  </si>
  <si>
    <t>M3 o Ton/Km</t>
  </si>
  <si>
    <t>SUBTOTAL BASICO OBRAS DE ATENCIÓN DE EMERGENCIAS</t>
  </si>
  <si>
    <t>IVA DE OBRAS DE MANTENIMIENTO PERÍODICO (19% DE LA UTILIDAD DE LAS OBRAS)</t>
  </si>
  <si>
    <t>SUBTOTAL DE OBRAS DE MANTENIMIENTO PERÍODICO, INCLUYE IVA</t>
  </si>
  <si>
    <t>IVA DE OBRAS DE SITIOS CRÍTICOS (19% DE LA UTILIDAD DE LAS OBRAS)</t>
  </si>
  <si>
    <t>SUBTOTAL DE OBRAS DE SITIOS CRÍTICOS, INCLUYE IVA</t>
  </si>
  <si>
    <t>IVA DE OBRAS DE LAS OBRAS MAYORES (19% DE LA UTILIDAD DE LAS OBRAS)</t>
  </si>
  <si>
    <t>IVA DE OBRAS DE SEÑALIZACIÓN Y SEGURIDAD VIAL (19% DE LA UTILIDAD DE LAS OBRAS)</t>
  </si>
  <si>
    <t>SUBTOTAL DE OBRAS DE SEÑALIZACIÓN Y SEGURIDAD VIAL, INCLUYE IVA</t>
  </si>
  <si>
    <t>SUBTOTAL BASICO OBRAS DE SEÑALIZACIÓN  SEGURIDAD VIAL</t>
  </si>
  <si>
    <t>SUBTOTAL BASICO ATENCION PUENTES</t>
  </si>
  <si>
    <t>VALOR SUBTOTAL OBRAS DE EMERGENCIA</t>
  </si>
  <si>
    <t>VALOR SUBTOTAL SEÑALIZACION Y SEGURIDAD VIAL</t>
  </si>
  <si>
    <t>VALOR SUBTOTAL DE OBRAS ATENCIÓN PUENTES- INCLUYE IVA</t>
  </si>
  <si>
    <t>SUBTOTAL DE OBRAS SITIOS CRITICOS - INCLUYE IVA</t>
  </si>
  <si>
    <t>SUBTOTAL DE OBRAS DE REHABILITACION - INCLUYE IVA</t>
  </si>
  <si>
    <t>SUBTOTAL DE OBRAS DE MANTENIMIENTO PERIODICO- INCLUYE IVA</t>
  </si>
  <si>
    <t>SUBTOTAL DE OBRAS DE ATENCIÓN DE EMERGENCIAS, INCLUYE IVA</t>
  </si>
  <si>
    <t>Riego de imprimación con emulsión asfáltica CRL -40</t>
  </si>
  <si>
    <t>Riego de imprimación con emulsión asfáltica CRL -57</t>
  </si>
  <si>
    <t>420.1.3</t>
  </si>
  <si>
    <t>466.1.2</t>
  </si>
  <si>
    <t>510.1.2</t>
  </si>
  <si>
    <t>600.2.2.2</t>
  </si>
  <si>
    <t>600.2.4.2</t>
  </si>
  <si>
    <t>681.1.4</t>
  </si>
  <si>
    <t>REHABILITACIÓN</t>
  </si>
  <si>
    <t xml:space="preserve">SUBTOTAL OBRAS  (INCLUYE IVA) (C) = A + B </t>
  </si>
  <si>
    <t>PROVISIÓN PARA AJUSTES (INCLUYE IVA) (D)</t>
  </si>
  <si>
    <t xml:space="preserve">PROVISIÓN PARA JORNADAS DE TRABAJO 24 HORAS DIARIAS 7 DÍAS DE LA SEMANA (INCLUYE IVA) (E) </t>
  </si>
  <si>
    <t>SUBTOTAL DE OBRAS DE OBRAS DE REHABILITACIÓN , INCLUYE IVA</t>
  </si>
  <si>
    <t>PROVISIÓN PARA OBRAS COMPLEMENTARIAS Y/O ADICIONALES (INCLUYE IVA) (B)</t>
  </si>
  <si>
    <t>VALOR TOTAL RUTA 62= H + K + L</t>
  </si>
  <si>
    <t>SUBTOTAL BÁSICO DE OBRAS RUTA 62 (INCLUYE IVA) (A)</t>
  </si>
  <si>
    <t>Concreto resistencia 21 Mpa (Incluye transportes)</t>
  </si>
  <si>
    <t>SUBTOTAL DE OBRAS RUTA 45A , INCLUYE IVA (A)</t>
  </si>
  <si>
    <t xml:space="preserve">PROVISIÓN PARA OBRAS COMPLEMENTARIAS Y/O ADICIONALES (INCLUYE IVA) (B) </t>
  </si>
  <si>
    <t>420-22</t>
  </si>
  <si>
    <t>421-22</t>
  </si>
  <si>
    <t>450-22</t>
  </si>
  <si>
    <t>460-22</t>
  </si>
  <si>
    <t>465-22</t>
  </si>
  <si>
    <t>467-22</t>
  </si>
  <si>
    <t>500-22</t>
  </si>
  <si>
    <t>201-22</t>
  </si>
  <si>
    <t>210-22</t>
  </si>
  <si>
    <t>600-22</t>
  </si>
  <si>
    <t>610-22</t>
  </si>
  <si>
    <t>621P</t>
  </si>
  <si>
    <t>623-22</t>
  </si>
  <si>
    <t>630-22</t>
  </si>
  <si>
    <t>630P</t>
  </si>
  <si>
    <t>640-22</t>
  </si>
  <si>
    <t>641-22</t>
  </si>
  <si>
    <t>661-22</t>
  </si>
  <si>
    <t>663P</t>
  </si>
  <si>
    <t>670-22</t>
  </si>
  <si>
    <t>670P</t>
  </si>
  <si>
    <t>671P</t>
  </si>
  <si>
    <t>673-22</t>
  </si>
  <si>
    <t>673P</t>
  </si>
  <si>
    <t>674-22</t>
  </si>
  <si>
    <t>681-22</t>
  </si>
  <si>
    <t>840-22</t>
  </si>
  <si>
    <t>900-22</t>
  </si>
  <si>
    <t>466-22</t>
  </si>
  <si>
    <t>510-22</t>
  </si>
  <si>
    <t>671-22</t>
  </si>
  <si>
    <t>700-22</t>
  </si>
  <si>
    <t>710-22</t>
  </si>
  <si>
    <t>730-22</t>
  </si>
  <si>
    <t>730P</t>
  </si>
  <si>
    <t>740-22</t>
  </si>
  <si>
    <t>211-22</t>
  </si>
  <si>
    <t>210P</t>
  </si>
  <si>
    <t>467P</t>
  </si>
  <si>
    <t>201P</t>
  </si>
  <si>
    <t>642-22</t>
  </si>
  <si>
    <t>Disipadores de energía y sedimentadores en concreto ciclopeo</t>
  </si>
  <si>
    <r>
      <rPr>
        <sz val="14"/>
        <rFont val="Arial"/>
        <family val="2"/>
      </rPr>
      <t xml:space="preserve">VALOR TOTAL </t>
    </r>
    <r>
      <rPr>
        <b/>
        <sz val="14"/>
        <rFont val="Arial"/>
        <family val="2"/>
      </rPr>
      <t>RUTA 45A</t>
    </r>
  </si>
  <si>
    <r>
      <rPr>
        <sz val="14"/>
        <rFont val="Arial"/>
        <family val="2"/>
      </rPr>
      <t xml:space="preserve">VALOR TOTAL </t>
    </r>
    <r>
      <rPr>
        <b/>
        <sz val="14"/>
        <rFont val="Arial"/>
        <family val="2"/>
      </rPr>
      <t>RUTA 62</t>
    </r>
  </si>
  <si>
    <t>VALOR DEL CONTRATO, INCLUYE OBRAS COMPLEMENTARIAS Y AJUSTES (INCLUYE IVA) (F) = C + D + E</t>
  </si>
  <si>
    <t>SUBTOTAL  OBRAS DE REHABILITACIÓN</t>
  </si>
  <si>
    <t>OBRAS VARIAS</t>
  </si>
  <si>
    <t xml:space="preserve"> ESTRUCTURAS Y DRENAJES</t>
  </si>
  <si>
    <t xml:space="preserve"> OBRAS VARIAS</t>
  </si>
  <si>
    <t>FIRMA DEL PROPONENTE O DE SU REPRESENTANTE LEGAL</t>
  </si>
  <si>
    <t>PROPUESTA ECONOMICA</t>
  </si>
  <si>
    <t xml:space="preserve"> EXPLANACIONES</t>
  </si>
  <si>
    <t>SUBDIRECCIÓN DE GESTIÓN INTEGRAL DE CARRETERAS NACIONALES</t>
  </si>
  <si>
    <t>OPERACIÓN VIAL DE LA RUTA 45A, TRAMO 45A04, ZIPAQUIRÁ – UBATÉ; TRAMO 45A05, UBATE - CHIQUINQUIRA PR 0+000 AL PR 42+530 INCLUYENDO LOS TRAMOS 45ACNB, 45ACND Y 45ACNC (SECTOR 1); GESTIÓN VIAL INTEGRAL DE RUTA 45A, TRAMO 45A05, CHIQUINQUIRA – PUENTE NACIONAL PR 42+530 AL PR 89+340 INCLUYENDO EL TRAMO 45ABYB; TRAMO 45A06, PUENTE NACIONAL – SAN GIL ; TRAMO 45A07, SAN GIL - BUCARAMANGA; TRAMO 45AST08, FLORIDABLANCA - PALENQUE ; TRAMO 45A08, RIO NEGRO – SAN ALBERTO PR 18+000 AL PR 93+654 (SECTOR 2) Y MANTENIMIENTO, REHABILITACIÓN, ATENCIÓN DE SITIOS CRÍTICOS Y OBRAS DE EMERGENCIA DE LA RUTA 62, TRAMO 6207 CRUCE PUERTO ARAUJO – LANDÁZURI; TRAMO 6208, LANDAZURI – BARBOSA; TRAMO 6209, BARBOSA – TUNJA, INCLUYENDO EL TRAMO 62STA (SECTOR 3)</t>
  </si>
  <si>
    <t>FIRMA:</t>
  </si>
  <si>
    <t>UNIÓN TEMPORAL VIAL DEL NORTE</t>
  </si>
  <si>
    <t>Nombre: Mauricio Peralta Gutiérrez</t>
  </si>
  <si>
    <t>Documento de Identidad: 80.773.605 de Bogotá D.C.</t>
  </si>
  <si>
    <t>VALOR TOTAL EN LETRAS:  TREINTA MIL DOSCIENTOS OCHENTA Y OCHO MILLONES SETECIENTOS OCHENTA Y SEIS MIL DOSCIENTOS DOCE PESOS (M/CTE).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</si>
</sst>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_);_(* \(#,##0\);_(* &quot;-&quot;_);_(@_)"/>
    <numFmt numFmtId="165" formatCode="_(&quot;$&quot;\ * #,##0.00_);_(&quot;$&quot;\ * \(#,##0.00\);_(&quot;$&quot;\ * &quot;-&quot;??_);_(@_)"/>
    <numFmt numFmtId="166" formatCode="_(* #,##0.00_);_(* \(#,##0.00\);_(* &quot;-&quot;??_);_(@_)"/>
    <numFmt numFmtId="167" formatCode="[$-F800]dddd\,\ mmmm\ dd\,\ yyyy"/>
    <numFmt numFmtId="168" formatCode="_ * #,##0.00_ ;_ * \-#,##0.00_ ;_ * &quot;-&quot;??_ ;_ @_ "/>
    <numFmt numFmtId="169" formatCode="_-* #,##0.00\ &quot;Pts&quot;_-;\-* #,##0.00\ &quot;Pts&quot;_-;_-* &quot;-&quot;??\ &quot;Pts&quot;_-;_-@_-"/>
    <numFmt numFmtId="170" formatCode="_([$$-240A]\ * #,##0.00_);_([$$-240A]\ * \(#,##0.00\);_([$$-240A]\ * &quot;-&quot;??_);_(@_)"/>
    <numFmt numFmtId="171" formatCode="_ &quot;$&quot;\ * #,##0_ ;_ &quot;$&quot;\ * \-#,##0_ ;_ &quot;$&quot;\ * &quot;-&quot;_ ;_ @_ "/>
    <numFmt numFmtId="172" formatCode="&quot;$&quot;\ #,##0.00;[Red]&quot;$&quot;\ \-#,##0.00"/>
    <numFmt numFmtId="173" formatCode="_-[$$-240A]* #,##0.00_-;\-[$$-240A]* #,##0.00_-;_-[$$-240A]* &quot;-&quot;??_-;_-@_-"/>
    <numFmt numFmtId="174" formatCode="_-[$$-240A]\ * #,##0.00_ ;_-[$$-240A]\ * \-#,##0.00\ ;_-[$$-240A]\ * &quot;-&quot;??_ ;_-@_ "/>
    <numFmt numFmtId="175" formatCode="#,##0.0000"/>
    <numFmt numFmtId="176" formatCode="_([$$-240A]\ * #,##0_);_([$$-240A]\ * \(#,##0\);_([$$-240A]\ * &quot;-&quot;??_);_(@_)"/>
    <numFmt numFmtId="177" formatCode="0#.00\ \L\t"/>
    <numFmt numFmtId="178" formatCode="_ [$$-240A]\ * #,##0.00_ ;_ [$$-240A]\ * \-#,##0.00_ ;_ [$$-240A]\ * &quot;-&quot;??_ ;_ @_ "/>
    <numFmt numFmtId="179" formatCode="_ * #,##0_ ;_ * \-#,##0_ ;_ * &quot;-&quot;??_ ;_ @_ "/>
    <numFmt numFmtId="180" formatCode="0.0"/>
    <numFmt numFmtId="181" formatCode="_-* #,##0.00\ _€_-;\-* #,##0.00\ _€_-;_-* &quot;-&quot;??\ _€_-;_-@_-"/>
    <numFmt numFmtId="182" formatCode="_-&quot;$&quot;\ * #,##0.00_-;\-&quot;$&quot;\ * #,##0.00_-;_-&quot;$&quot;\ * &quot;-&quot;_-;_-@_-"/>
    <numFmt numFmtId="183" formatCode="_(&quot;$&quot;\ * #,##0_);_(&quot;$&quot;\ * \(#,##0\);_(&quot;$&quot;\ * &quot;-&quot;_);_(@_)"/>
    <numFmt numFmtId="184" formatCode="#,##0.00_ ;\-#,##0.00\ "/>
    <numFmt numFmtId="185" formatCode="\(0\)"/>
    <numFmt numFmtId="186" formatCode="[$$-240A]\ #,##0.00"/>
    <numFmt numFmtId="187" formatCode="_ * #,##0_ ;_ * \-#,##0_ ;_ * &quot;-&quot;_ ;_ @_ "/>
    <numFmt numFmtId="188" formatCode="_ &quot;$&quot;\ * #,##0.00_ ;_ &quot;$&quot;\ * \-#,##0.00_ ;_ &quot;$&quot;\ * &quot;-&quot;_ ;_ @_ "/>
    <numFmt numFmtId="189" formatCode="_-* #,##0.00_-;\-* #,##0.00_-;_-* &quot;-&quot;_-;_-@_-"/>
    <numFmt numFmtId="190" formatCode="#,##0.00_ ;[Red]\-#,##0.00\ "/>
    <numFmt numFmtId="191" formatCode="[$$-240A]\ #,##0.00;[Red]\-[$$-240A]\ #,##0.00"/>
  </numFmts>
  <fonts count="46">
    <font>
      <sz val="11"/>
      <color theme="1"/>
      <name val="Calibri"/>
      <family val="2"/>
      <scheme val="minor"/>
    </font>
    <font>
      <sz val="11"/>
      <color theme="1"/>
      <name val="Calibri"/>
      <family val="2"/>
      <scheme val="minor"/>
    </font>
    <font>
      <b/>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8"/>
      <name val="Calibri"/>
      <family val="2"/>
      <scheme val="minor"/>
    </font>
    <font>
      <sz val="11"/>
      <color indexed="8"/>
      <name val="Arial Narrow"/>
      <family val="2"/>
    </font>
    <font>
      <sz val="14"/>
      <name val="Arial Narrow"/>
      <family val="2"/>
    </font>
    <font>
      <sz val="11"/>
      <color rgb="FFFF0000"/>
      <name val="Arial Narrow"/>
      <family val="2"/>
    </font>
    <font>
      <sz val="10"/>
      <color rgb="FFFF0000"/>
      <name val="Arial"/>
      <family val="2"/>
    </font>
    <font>
      <b/>
      <sz val="11"/>
      <color theme="0" tint="-0.14999847407452621"/>
      <name val="Arial Narrow"/>
      <family val="2"/>
    </font>
    <font>
      <sz val="11"/>
      <color theme="0" tint="-0.14999847407452621"/>
      <name val="Arial Narrow"/>
      <family val="2"/>
    </font>
    <font>
      <b/>
      <sz val="16"/>
      <name val="Arial Narrow"/>
      <family val="2"/>
    </font>
    <font>
      <sz val="16"/>
      <name val="Arial Narrow"/>
      <family val="2"/>
    </font>
    <font>
      <b/>
      <u val="double"/>
      <sz val="16"/>
      <name val="Arial"/>
      <family val="2"/>
    </font>
    <font>
      <b/>
      <sz val="14"/>
      <name val="Arial Narrow"/>
      <family val="2"/>
    </font>
    <font>
      <b/>
      <sz val="11"/>
      <color indexed="8"/>
      <name val="Arial Narrow"/>
      <family val="2"/>
    </font>
    <font>
      <b/>
      <sz val="14"/>
      <name val="Arial"/>
      <family val="2"/>
    </font>
    <font>
      <sz val="14"/>
      <name val="Arial"/>
      <family val="2"/>
    </font>
    <font>
      <b/>
      <sz val="14"/>
      <color theme="0"/>
      <name val="Arial"/>
      <family val="2"/>
    </font>
    <font>
      <b/>
      <u val="double"/>
      <sz val="18"/>
      <name val="Arial"/>
      <family val="2"/>
    </font>
    <font>
      <b/>
      <sz val="16"/>
      <color theme="1"/>
      <name val="Arial"/>
      <family val="2"/>
    </font>
    <font>
      <sz val="9"/>
      <color indexed="81"/>
      <name val="Tahoma"/>
      <charset val="1"/>
    </font>
    <font>
      <b/>
      <sz val="9"/>
      <color indexed="81"/>
      <name val="Tahoma"/>
      <charset val="1"/>
    </font>
    <font>
      <sz val="14"/>
      <color indexed="81"/>
      <name val="Tahoma"/>
      <family val="2"/>
    </font>
  </fonts>
  <fills count="14">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5"/>
        <bgColor indexed="64"/>
      </patternFill>
    </fill>
    <fill>
      <patternFill patternType="solid">
        <fgColor indexed="9"/>
        <bgColor indexed="64"/>
      </patternFill>
    </fill>
    <fill>
      <patternFill patternType="solid">
        <fgColor theme="4"/>
        <bgColor indexed="64"/>
      </patternFill>
    </fill>
    <fill>
      <patternFill patternType="solid">
        <fgColor theme="1"/>
        <bgColor indexed="64"/>
      </patternFill>
    </fill>
    <fill>
      <patternFill patternType="solid">
        <fgColor theme="0" tint="-0.2499465926084170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indexed="22"/>
        <bgColor indexed="64"/>
      </patternFill>
    </fill>
  </fills>
  <borders count="118">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top style="thin">
        <color theme="4"/>
      </top>
      <bottom style="double">
        <color theme="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double">
        <color indexed="64"/>
      </left>
      <right style="medium">
        <color indexed="64"/>
      </right>
      <top/>
      <bottom/>
      <diagonal/>
    </border>
    <border>
      <left style="thin">
        <color auto="1"/>
      </left>
      <right style="thin">
        <color auto="1"/>
      </right>
      <top/>
      <bottom style="hair">
        <color auto="1"/>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style="medium">
        <color auto="1"/>
      </left>
      <right style="thin">
        <color auto="1"/>
      </right>
      <top style="hair">
        <color auto="1"/>
      </top>
      <bottom style="hair">
        <color auto="1"/>
      </bottom>
      <diagonal/>
    </border>
    <border>
      <left style="medium">
        <color auto="1"/>
      </left>
      <right style="thin">
        <color auto="1"/>
      </right>
      <top style="medium">
        <color auto="1"/>
      </top>
      <bottom style="hair">
        <color auto="1"/>
      </bottom>
      <diagonal/>
    </border>
    <border>
      <left style="thin">
        <color auto="1"/>
      </left>
      <right style="thin">
        <color auto="1"/>
      </right>
      <top style="medium">
        <color auto="1"/>
      </top>
      <bottom style="hair">
        <color auto="1"/>
      </bottom>
      <diagonal/>
    </border>
    <border>
      <left style="thin">
        <color indexed="64"/>
      </left>
      <right style="medium">
        <color indexed="64"/>
      </right>
      <top style="medium">
        <color indexed="64"/>
      </top>
      <bottom style="hair">
        <color indexed="64"/>
      </bottom>
      <diagonal/>
    </border>
    <border>
      <left style="medium">
        <color auto="1"/>
      </left>
      <right style="thin">
        <color auto="1"/>
      </right>
      <top style="hair">
        <color auto="1"/>
      </top>
      <bottom style="medium">
        <color auto="1"/>
      </bottom>
      <diagonal/>
    </border>
    <border>
      <left style="thin">
        <color auto="1"/>
      </left>
      <right style="thin">
        <color auto="1"/>
      </right>
      <top style="hair">
        <color auto="1"/>
      </top>
      <bottom/>
      <diagonal/>
    </border>
    <border>
      <left style="medium">
        <color auto="1"/>
      </left>
      <right/>
      <top style="double">
        <color auto="1"/>
      </top>
      <bottom style="medium">
        <color auto="1"/>
      </bottom>
      <diagonal/>
    </border>
    <border>
      <left/>
      <right/>
      <top style="double">
        <color auto="1"/>
      </top>
      <bottom style="medium">
        <color auto="1"/>
      </bottom>
      <diagonal/>
    </border>
    <border>
      <left/>
      <right style="thin">
        <color indexed="64"/>
      </right>
      <top style="double">
        <color auto="1"/>
      </top>
      <bottom style="medium">
        <color auto="1"/>
      </bottom>
      <diagonal/>
    </border>
    <border>
      <left style="thin">
        <color auto="1"/>
      </left>
      <right style="medium">
        <color auto="1"/>
      </right>
      <top style="double">
        <color auto="1"/>
      </top>
      <bottom style="medium">
        <color auto="1"/>
      </bottom>
      <diagonal/>
    </border>
    <border>
      <left style="medium">
        <color auto="1"/>
      </left>
      <right/>
      <top style="hair">
        <color auto="1"/>
      </top>
      <bottom style="hair">
        <color auto="1"/>
      </bottom>
      <diagonal/>
    </border>
    <border>
      <left style="medium">
        <color auto="1"/>
      </left>
      <right/>
      <top style="hair">
        <color auto="1"/>
      </top>
      <bottom style="medium">
        <color auto="1"/>
      </bottom>
      <diagonal/>
    </border>
    <border>
      <left/>
      <right style="thin">
        <color auto="1"/>
      </right>
      <top style="hair">
        <color auto="1"/>
      </top>
      <bottom style="hair">
        <color auto="1"/>
      </bottom>
      <diagonal/>
    </border>
    <border>
      <left/>
      <right style="thin">
        <color auto="1"/>
      </right>
      <top style="medium">
        <color auto="1"/>
      </top>
      <bottom/>
      <diagonal/>
    </border>
    <border>
      <left/>
      <right/>
      <top style="hair">
        <color auto="1"/>
      </top>
      <bottom style="hair">
        <color auto="1"/>
      </bottom>
      <diagonal/>
    </border>
    <border>
      <left/>
      <right/>
      <top style="medium">
        <color auto="1"/>
      </top>
      <bottom style="hair">
        <color auto="1"/>
      </bottom>
      <diagonal/>
    </border>
    <border>
      <left style="medium">
        <color auto="1"/>
      </left>
      <right/>
      <top style="hair">
        <color auto="1"/>
      </top>
      <bottom/>
      <diagonal/>
    </border>
    <border>
      <left/>
      <right/>
      <top style="hair">
        <color indexed="64"/>
      </top>
      <bottom/>
      <diagonal/>
    </border>
    <border>
      <left style="thin">
        <color auto="1"/>
      </left>
      <right style="medium">
        <color auto="1"/>
      </right>
      <top style="hair">
        <color auto="1"/>
      </top>
      <bottom/>
      <diagonal/>
    </border>
    <border>
      <left style="thin">
        <color auto="1"/>
      </left>
      <right/>
      <top style="hair">
        <color auto="1"/>
      </top>
      <bottom style="hair">
        <color auto="1"/>
      </bottom>
      <diagonal/>
    </border>
    <border>
      <left/>
      <right style="thin">
        <color auto="1"/>
      </right>
      <top style="medium">
        <color auto="1"/>
      </top>
      <bottom style="hair">
        <color auto="1"/>
      </bottom>
      <diagonal/>
    </border>
    <border>
      <left/>
      <right/>
      <top style="hair">
        <color auto="1"/>
      </top>
      <bottom style="medium">
        <color indexed="64"/>
      </bottom>
      <diagonal/>
    </border>
    <border>
      <left/>
      <right style="thin">
        <color auto="1"/>
      </right>
      <top style="hair">
        <color auto="1"/>
      </top>
      <bottom style="medium">
        <color auto="1"/>
      </bottom>
      <diagonal/>
    </border>
    <border>
      <left/>
      <right/>
      <top style="thin">
        <color auto="1"/>
      </top>
      <bottom style="double">
        <color auto="1"/>
      </bottom>
      <diagonal/>
    </border>
    <border>
      <left/>
      <right style="thin">
        <color auto="1"/>
      </right>
      <top style="thin">
        <color auto="1"/>
      </top>
      <bottom style="double">
        <color auto="1"/>
      </bottom>
      <diagonal/>
    </border>
    <border>
      <left style="medium">
        <color indexed="64"/>
      </left>
      <right/>
      <top style="double">
        <color rgb="FFFFC000"/>
      </top>
      <bottom style="medium">
        <color auto="1"/>
      </bottom>
      <diagonal/>
    </border>
    <border>
      <left/>
      <right/>
      <top style="double">
        <color rgb="FFFFC000"/>
      </top>
      <bottom style="medium">
        <color auto="1"/>
      </bottom>
      <diagonal/>
    </border>
    <border>
      <left/>
      <right style="thin">
        <color indexed="64"/>
      </right>
      <top style="double">
        <color rgb="FFFFC000"/>
      </top>
      <bottom style="medium">
        <color auto="1"/>
      </bottom>
      <diagonal/>
    </border>
    <border>
      <left style="thin">
        <color auto="1"/>
      </left>
      <right style="medium">
        <color auto="1"/>
      </right>
      <top style="double">
        <color rgb="FFFFC000"/>
      </top>
      <bottom style="medium">
        <color auto="1"/>
      </bottom>
      <diagonal/>
    </border>
    <border>
      <left style="thin">
        <color auto="1"/>
      </left>
      <right style="medium">
        <color auto="1"/>
      </right>
      <top style="hair">
        <color auto="1"/>
      </top>
      <bottom style="thin">
        <color indexed="64"/>
      </bottom>
      <diagonal/>
    </border>
    <border>
      <left style="thin">
        <color auto="1"/>
      </left>
      <right/>
      <top style="medium">
        <color indexed="64"/>
      </top>
      <bottom style="hair">
        <color auto="1"/>
      </bottom>
      <diagonal/>
    </border>
    <border>
      <left style="thin">
        <color auto="1"/>
      </left>
      <right/>
      <top style="hair">
        <color auto="1"/>
      </top>
      <bottom style="medium">
        <color auto="1"/>
      </bottom>
      <diagonal/>
    </border>
    <border>
      <left style="thin">
        <color auto="1"/>
      </left>
      <right style="thin">
        <color auto="1"/>
      </right>
      <top style="hair">
        <color auto="1"/>
      </top>
      <bottom style="thin">
        <color indexed="64"/>
      </bottom>
      <diagonal/>
    </border>
    <border>
      <left style="medium">
        <color indexed="64"/>
      </left>
      <right/>
      <top style="thin">
        <color indexed="64"/>
      </top>
      <bottom style="double">
        <color rgb="FFFFC000"/>
      </bottom>
      <diagonal/>
    </border>
    <border>
      <left/>
      <right/>
      <top style="thin">
        <color indexed="64"/>
      </top>
      <bottom style="double">
        <color rgb="FFFFC000"/>
      </bottom>
      <diagonal/>
    </border>
    <border>
      <left/>
      <right style="thin">
        <color indexed="64"/>
      </right>
      <top style="thin">
        <color indexed="64"/>
      </top>
      <bottom style="double">
        <color rgb="FFFFC000"/>
      </bottom>
      <diagonal/>
    </border>
  </borders>
  <cellStyleXfs count="128">
    <xf numFmtId="0" fontId="0" fillId="0" borderId="0"/>
    <xf numFmtId="168" fontId="4" fillId="0" borderId="0" applyFont="0" applyFill="0" applyBorder="0" applyAlignment="0" applyProtection="0"/>
    <xf numFmtId="9" fontId="4" fillId="0" borderId="0" applyFont="0" applyFill="0" applyBorder="0" applyAlignment="0" applyProtection="0"/>
    <xf numFmtId="0" fontId="3" fillId="0" borderId="0" applyNumberFormat="0" applyFill="0" applyBorder="0" applyAlignment="0" applyProtection="0">
      <alignment vertical="top"/>
      <protection locked="0"/>
    </xf>
    <xf numFmtId="0" fontId="4" fillId="0" borderId="0"/>
    <xf numFmtId="0" fontId="5" fillId="0" borderId="0"/>
    <xf numFmtId="0" fontId="4" fillId="0" borderId="0"/>
    <xf numFmtId="169" fontId="4" fillId="0" borderId="0" applyFont="0" applyFill="0" applyBorder="0" applyAlignment="0" applyProtection="0"/>
    <xf numFmtId="0" fontId="1" fillId="0" borderId="0"/>
    <xf numFmtId="0" fontId="1" fillId="0" borderId="0"/>
    <xf numFmtId="171" fontId="4" fillId="0" borderId="0" applyFont="0" applyFill="0" applyBorder="0" applyAlignment="0" applyProtection="0"/>
    <xf numFmtId="172" fontId="4" fillId="0" borderId="0" applyFont="0" applyFill="0" applyBorder="0" applyAlignment="0" applyProtection="0"/>
    <xf numFmtId="0" fontId="4" fillId="0" borderId="0"/>
    <xf numFmtId="0" fontId="4" fillId="0" borderId="0"/>
    <xf numFmtId="175" fontId="4" fillId="0" borderId="0" applyFont="0" applyFill="0" applyBorder="0" applyAlignment="0" applyProtection="0"/>
    <xf numFmtId="0" fontId="4" fillId="0" borderId="0"/>
    <xf numFmtId="177"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168"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43" fontId="1" fillId="0" borderId="0"/>
    <xf numFmtId="0" fontId="4" fillId="0" borderId="0"/>
    <xf numFmtId="9" fontId="1" fillId="0" borderId="0"/>
    <xf numFmtId="9" fontId="4" fillId="0" borderId="0"/>
    <xf numFmtId="44" fontId="1" fillId="0" borderId="0"/>
    <xf numFmtId="165" fontId="1" fillId="0" borderId="0" applyFont="0" applyFill="0" applyBorder="0" applyAlignment="0" applyProtection="0"/>
    <xf numFmtId="0" fontId="4" fillId="0" borderId="0"/>
    <xf numFmtId="41"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4" fillId="0" borderId="0"/>
    <xf numFmtId="41" fontId="4" fillId="0" borderId="0" applyFont="0" applyFill="0" applyBorder="0" applyAlignment="0" applyProtection="0"/>
    <xf numFmtId="42" fontId="4" fillId="0" borderId="0" applyFont="0" applyFill="0" applyBorder="0" applyAlignment="0" applyProtection="0"/>
    <xf numFmtId="0" fontId="4" fillId="0" borderId="0"/>
    <xf numFmtId="0" fontId="4" fillId="0" borderId="0"/>
    <xf numFmtId="0" fontId="22" fillId="0" borderId="0" applyNumberFormat="0" applyBorder="0" applyAlignment="0"/>
    <xf numFmtId="166" fontId="4" fillId="0" borderId="0" applyFont="0" applyFill="0" applyBorder="0" applyAlignment="0" applyProtection="0"/>
    <xf numFmtId="0" fontId="4" fillId="0" borderId="0"/>
    <xf numFmtId="0" fontId="4" fillId="0" borderId="0"/>
    <xf numFmtId="0" fontId="4" fillId="0" borderId="0"/>
    <xf numFmtId="0" fontId="1" fillId="0" borderId="0"/>
    <xf numFmtId="0" fontId="23" fillId="0" borderId="0" applyNumberFormat="0" applyFill="0" applyBorder="0" applyProtection="0">
      <alignment vertical="top"/>
    </xf>
    <xf numFmtId="0" fontId="24" fillId="0" borderId="0"/>
    <xf numFmtId="166" fontId="4" fillId="0" borderId="0" applyFont="0" applyFill="0" applyBorder="0" applyAlignment="0" applyProtection="0"/>
    <xf numFmtId="165" fontId="24" fillId="0" borderId="0" applyFont="0" applyFill="0" applyBorder="0" applyAlignment="0" applyProtection="0"/>
    <xf numFmtId="9" fontId="24" fillId="0" borderId="0" applyFont="0" applyFill="0" applyBorder="0" applyAlignment="0" applyProtection="0"/>
    <xf numFmtId="165" fontId="25" fillId="0" borderId="0" applyFont="0" applyFill="0" applyBorder="0" applyAlignment="0" applyProtection="0"/>
    <xf numFmtId="164" fontId="24" fillId="0" borderId="0" applyFont="0" applyFill="0" applyBorder="0" applyAlignment="0" applyProtection="0"/>
    <xf numFmtId="0" fontId="23" fillId="0" borderId="0" applyNumberFormat="0" applyFill="0" applyBorder="0" applyProtection="0">
      <alignment vertical="top"/>
    </xf>
    <xf numFmtId="0" fontId="4" fillId="0" borderId="0"/>
    <xf numFmtId="9" fontId="4" fillId="0" borderId="0" applyFont="0" applyFill="0" applyBorder="0" applyAlignment="0" applyProtection="0"/>
    <xf numFmtId="0" fontId="22" fillId="0" borderId="0" applyNumberFormat="0" applyBorder="0" applyAlignment="0"/>
    <xf numFmtId="0" fontId="4" fillId="0" borderId="0"/>
    <xf numFmtId="9" fontId="22" fillId="0" borderId="0" applyFont="0" applyFill="0" applyBorder="0" applyAlignment="0" applyProtection="0"/>
    <xf numFmtId="165" fontId="22" fillId="0" borderId="0" applyFont="0" applyFill="0" applyBorder="0" applyAlignment="0" applyProtection="0"/>
    <xf numFmtId="0" fontId="1" fillId="0" borderId="0"/>
    <xf numFmtId="9" fontId="4" fillId="0" borderId="0" applyFont="0" applyFill="0" applyBorder="0" applyAlignment="0" applyProtection="0"/>
    <xf numFmtId="166" fontId="22" fillId="0" borderId="0" applyFont="0" applyFill="0" applyBorder="0" applyAlignment="0" applyProtection="0"/>
    <xf numFmtId="44" fontId="4" fillId="0" borderId="0" applyFont="0" applyFill="0" applyBorder="0" applyAlignment="0" applyProtection="0"/>
    <xf numFmtId="0" fontId="1" fillId="0" borderId="0"/>
    <xf numFmtId="9" fontId="25" fillId="0" borderId="0" applyFont="0" applyFill="0" applyBorder="0" applyAlignment="0" applyProtection="0"/>
    <xf numFmtId="43" fontId="4" fillId="0" borderId="0" applyFont="0" applyFill="0" applyBorder="0" applyAlignment="0" applyProtection="0"/>
    <xf numFmtId="175" fontId="4" fillId="0" borderId="0" applyFont="0" applyFill="0" applyBorder="0" applyAlignment="0" applyProtection="0"/>
    <xf numFmtId="0" fontId="3" fillId="0" borderId="0" applyNumberFormat="0" applyFill="0" applyBorder="0" applyAlignment="0" applyProtection="0">
      <alignment vertical="top"/>
      <protection locked="0"/>
    </xf>
    <xf numFmtId="168" fontId="4" fillId="0" borderId="0" applyFont="0" applyFill="0" applyBorder="0" applyAlignment="0" applyProtection="0"/>
    <xf numFmtId="0" fontId="1" fillId="0" borderId="0"/>
    <xf numFmtId="165" fontId="1" fillId="0" borderId="0" applyFont="0" applyFill="0" applyBorder="0" applyAlignment="0" applyProtection="0"/>
    <xf numFmtId="165" fontId="24" fillId="0" borderId="0" applyFont="0" applyFill="0" applyBorder="0" applyAlignment="0" applyProtection="0"/>
    <xf numFmtId="165" fontId="25" fillId="0" borderId="0" applyFont="0" applyFill="0" applyBorder="0" applyAlignment="0" applyProtection="0"/>
    <xf numFmtId="165" fontId="22" fillId="0" borderId="0" applyFont="0" applyFill="0" applyBorder="0" applyAlignment="0" applyProtection="0"/>
    <xf numFmtId="171" fontId="4" fillId="0" borderId="0" applyFont="0" applyFill="0" applyBorder="0" applyAlignment="0" applyProtection="0"/>
    <xf numFmtId="172"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0" fontId="24" fillId="0" borderId="0"/>
    <xf numFmtId="43" fontId="4" fillId="0" borderId="0" applyFont="0" applyFill="0" applyBorder="0" applyAlignment="0" applyProtection="0"/>
    <xf numFmtId="165" fontId="22" fillId="0" borderId="0" applyFont="0" applyFill="0" applyBorder="0" applyAlignment="0" applyProtection="0"/>
    <xf numFmtId="0" fontId="22" fillId="0" borderId="0" applyNumberFormat="0" applyBorder="0" applyAlignment="0"/>
    <xf numFmtId="43" fontId="1" fillId="0" borderId="0" applyFont="0" applyFill="0" applyBorder="0" applyAlignment="0" applyProtection="0"/>
    <xf numFmtId="0" fontId="1" fillId="0" borderId="0"/>
    <xf numFmtId="0" fontId="2" fillId="0" borderId="73" applyNumberFormat="0" applyFill="0" applyAlignment="0" applyProtection="0"/>
    <xf numFmtId="0" fontId="1" fillId="0" borderId="0"/>
    <xf numFmtId="0" fontId="1" fillId="0" borderId="0"/>
    <xf numFmtId="0" fontId="3" fillId="0" borderId="0" applyNumberFormat="0" applyFill="0" applyBorder="0" applyAlignment="0" applyProtection="0">
      <alignment vertical="top"/>
      <protection locked="0"/>
    </xf>
    <xf numFmtId="168" fontId="4" fillId="0" borderId="0" applyFont="0" applyFill="0" applyBorder="0" applyAlignment="0" applyProtection="0"/>
    <xf numFmtId="183" fontId="25" fillId="0" borderId="0" applyFont="0" applyFill="0" applyBorder="0" applyAlignment="0" applyProtection="0"/>
    <xf numFmtId="43" fontId="4" fillId="0" borderId="0" applyFont="0" applyFill="0" applyBorder="0" applyAlignment="0" applyProtection="0"/>
    <xf numFmtId="0" fontId="23" fillId="0" borderId="0" applyNumberFormat="0" applyFill="0" applyBorder="0" applyProtection="0">
      <alignment vertical="top"/>
    </xf>
    <xf numFmtId="171" fontId="4" fillId="0" borderId="0" applyFont="0" applyFill="0" applyBorder="0" applyAlignment="0" applyProtection="0"/>
    <xf numFmtId="9" fontId="25" fillId="0" borderId="0" applyFont="0" applyFill="0" applyBorder="0" applyAlignment="0" applyProtection="0"/>
    <xf numFmtId="165" fontId="25"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9" fontId="25" fillId="0" borderId="0" applyFont="0" applyFill="0" applyBorder="0" applyAlignment="0" applyProtection="0"/>
    <xf numFmtId="0" fontId="4" fillId="0" borderId="0"/>
    <xf numFmtId="43" fontId="4" fillId="0" borderId="0" applyFont="0" applyFill="0" applyBorder="0" applyAlignment="0" applyProtection="0"/>
    <xf numFmtId="165" fontId="25" fillId="0" borderId="0" applyFont="0" applyFill="0" applyBorder="0" applyAlignment="0" applyProtection="0"/>
    <xf numFmtId="165" fontId="4" fillId="0" borderId="0" applyFont="0" applyFill="0" applyBorder="0" applyAlignment="0" applyProtection="0"/>
    <xf numFmtId="171" fontId="4" fillId="0" borderId="0" applyFont="0" applyFill="0" applyBorder="0" applyAlignment="0" applyProtection="0"/>
    <xf numFmtId="0" fontId="1" fillId="0" borderId="0"/>
    <xf numFmtId="165" fontId="22" fillId="0" borderId="0" applyFont="0" applyFill="0" applyBorder="0" applyAlignment="0" applyProtection="0"/>
    <xf numFmtId="0" fontId="4" fillId="0" borderId="0"/>
    <xf numFmtId="168" fontId="4" fillId="0" borderId="0" applyFont="0" applyFill="0" applyBorder="0" applyAlignment="0" applyProtection="0"/>
    <xf numFmtId="42" fontId="1" fillId="0" borderId="0" applyFont="0" applyFill="0" applyBorder="0" applyAlignment="0" applyProtection="0"/>
    <xf numFmtId="166" fontId="4" fillId="0" borderId="0" applyFont="0" applyFill="0" applyBorder="0" applyAlignment="0" applyProtection="0"/>
    <xf numFmtId="168" fontId="4" fillId="0" borderId="0" applyFont="0" applyFill="0" applyBorder="0" applyAlignment="0" applyProtection="0"/>
    <xf numFmtId="164" fontId="1" fillId="0" borderId="0" applyFont="0" applyFill="0" applyBorder="0" applyAlignment="0" applyProtection="0"/>
    <xf numFmtId="42" fontId="25" fillId="0" borderId="0" applyFont="0" applyFill="0" applyBorder="0" applyAlignment="0" applyProtection="0"/>
    <xf numFmtId="0" fontId="1" fillId="0" borderId="0"/>
    <xf numFmtId="0" fontId="4" fillId="0" borderId="0"/>
    <xf numFmtId="172" fontId="4" fillId="0" borderId="0" applyFont="0" applyFill="0" applyBorder="0" applyAlignment="0" applyProtection="0"/>
    <xf numFmtId="0" fontId="4" fillId="0" borderId="0"/>
  </cellStyleXfs>
  <cellXfs count="808">
    <xf numFmtId="0" fontId="0" fillId="0" borderId="0" xfId="0"/>
    <xf numFmtId="0" fontId="7" fillId="0" borderId="0" xfId="8" applyFont="1"/>
    <xf numFmtId="0" fontId="7" fillId="0" borderId="37" xfId="8" applyFont="1" applyBorder="1"/>
    <xf numFmtId="0" fontId="7" fillId="0" borderId="38" xfId="8" applyFont="1" applyBorder="1"/>
    <xf numFmtId="0" fontId="12" fillId="0" borderId="0" xfId="8" applyFont="1"/>
    <xf numFmtId="0" fontId="12" fillId="0" borderId="0" xfId="4" applyFont="1" applyAlignment="1">
      <alignment horizontal="center" vertical="center"/>
    </xf>
    <xf numFmtId="0" fontId="13" fillId="0" borderId="37" xfId="6" applyFont="1" applyBorder="1"/>
    <xf numFmtId="173" fontId="9" fillId="2" borderId="41" xfId="4" applyNumberFormat="1" applyFont="1" applyFill="1" applyBorder="1" applyAlignment="1">
      <alignment vertical="center"/>
    </xf>
    <xf numFmtId="0" fontId="13" fillId="0" borderId="38" xfId="6" applyFont="1" applyBorder="1"/>
    <xf numFmtId="0" fontId="13" fillId="0" borderId="0" xfId="6" applyFont="1"/>
    <xf numFmtId="49" fontId="9" fillId="0" borderId="0" xfId="13" applyNumberFormat="1" applyFont="1" applyAlignment="1">
      <alignment horizontal="right" vertical="center"/>
    </xf>
    <xf numFmtId="0" fontId="12" fillId="0" borderId="0" xfId="6" applyFont="1"/>
    <xf numFmtId="0" fontId="12" fillId="0" borderId="0" xfId="6" applyFont="1" applyAlignment="1">
      <alignment horizontal="center"/>
    </xf>
    <xf numFmtId="0" fontId="12" fillId="0" borderId="0" xfId="6" applyFont="1" applyAlignment="1">
      <alignment vertical="center"/>
    </xf>
    <xf numFmtId="0" fontId="10" fillId="0" borderId="0" xfId="6" applyFont="1"/>
    <xf numFmtId="0" fontId="9" fillId="0" borderId="55" xfId="15" applyFont="1" applyBorder="1" applyAlignment="1">
      <alignment vertical="center"/>
    </xf>
    <xf numFmtId="0" fontId="12" fillId="0" borderId="50" xfId="15" applyFont="1" applyBorder="1" applyAlignment="1">
      <alignment vertical="center"/>
    </xf>
    <xf numFmtId="0" fontId="12" fillId="0" borderId="49" xfId="15" applyFont="1" applyBorder="1" applyAlignment="1">
      <alignment vertical="center"/>
    </xf>
    <xf numFmtId="176" fontId="13" fillId="0" borderId="38" xfId="6" applyNumberFormat="1" applyFont="1" applyBorder="1"/>
    <xf numFmtId="174" fontId="9" fillId="3" borderId="48" xfId="16" applyNumberFormat="1" applyFont="1" applyFill="1" applyBorder="1" applyAlignment="1">
      <alignment horizontal="center" vertical="center"/>
    </xf>
    <xf numFmtId="178" fontId="13" fillId="0" borderId="38" xfId="6" applyNumberFormat="1" applyFont="1" applyBorder="1"/>
    <xf numFmtId="0" fontId="10" fillId="0" borderId="37" xfId="6" applyFont="1" applyBorder="1"/>
    <xf numFmtId="0" fontId="10" fillId="0" borderId="38" xfId="6" applyFont="1" applyBorder="1"/>
    <xf numFmtId="0" fontId="13" fillId="0" borderId="61" xfId="6" applyFont="1" applyBorder="1"/>
    <xf numFmtId="0" fontId="7" fillId="0" borderId="62" xfId="8" applyFont="1" applyBorder="1"/>
    <xf numFmtId="0" fontId="7" fillId="0" borderId="62" xfId="8" applyFont="1" applyBorder="1" applyAlignment="1">
      <alignment horizontal="center"/>
    </xf>
    <xf numFmtId="179" fontId="7" fillId="0" borderId="62" xfId="1" applyNumberFormat="1" applyFont="1" applyFill="1" applyBorder="1" applyProtection="1"/>
    <xf numFmtId="0" fontId="7" fillId="0" borderId="63" xfId="8" applyFont="1" applyBorder="1"/>
    <xf numFmtId="0" fontId="10" fillId="0" borderId="0" xfId="12" applyFont="1"/>
    <xf numFmtId="0" fontId="10" fillId="0" borderId="0" xfId="12" applyFont="1" applyAlignment="1">
      <alignment horizontal="center"/>
    </xf>
    <xf numFmtId="0" fontId="13" fillId="0" borderId="0" xfId="12" applyFont="1"/>
    <xf numFmtId="0" fontId="10" fillId="0" borderId="0" xfId="12" applyFont="1" applyAlignment="1">
      <alignment horizontal="left"/>
    </xf>
    <xf numFmtId="0" fontId="10" fillId="0" borderId="57" xfId="12" applyFont="1" applyBorder="1"/>
    <xf numFmtId="0" fontId="10" fillId="0" borderId="66" xfId="12" applyFont="1" applyBorder="1" applyAlignment="1">
      <alignment horizontal="center"/>
    </xf>
    <xf numFmtId="0" fontId="10" fillId="0" borderId="28" xfId="12" applyFont="1" applyBorder="1"/>
    <xf numFmtId="0" fontId="10" fillId="0" borderId="21" xfId="12" applyFont="1" applyBorder="1" applyAlignment="1">
      <alignment horizontal="center"/>
    </xf>
    <xf numFmtId="0" fontId="11" fillId="0" borderId="15" xfId="12" applyFont="1" applyBorder="1" applyAlignment="1">
      <alignment horizontal="center"/>
    </xf>
    <xf numFmtId="0" fontId="17" fillId="0" borderId="15" xfId="12" applyFont="1" applyBorder="1" applyAlignment="1">
      <alignment vertical="center"/>
    </xf>
    <xf numFmtId="0" fontId="17" fillId="0" borderId="16" xfId="12" applyFont="1" applyBorder="1" applyAlignment="1">
      <alignment vertical="center"/>
    </xf>
    <xf numFmtId="0" fontId="10" fillId="0" borderId="22" xfId="12" applyFont="1" applyBorder="1" applyAlignment="1">
      <alignment horizontal="center"/>
    </xf>
    <xf numFmtId="0" fontId="11" fillId="0" borderId="3" xfId="12" applyFont="1" applyBorder="1" applyAlignment="1">
      <alignment horizontal="center"/>
    </xf>
    <xf numFmtId="0" fontId="17" fillId="0" borderId="3" xfId="12" applyFont="1" applyBorder="1" applyAlignment="1">
      <alignment horizontal="right" vertical="center"/>
    </xf>
    <xf numFmtId="0" fontId="17" fillId="0" borderId="4" xfId="12" applyFont="1" applyBorder="1" applyAlignment="1">
      <alignment horizontal="center" vertical="center"/>
    </xf>
    <xf numFmtId="0" fontId="17" fillId="0" borderId="23" xfId="12" applyFont="1" applyBorder="1" applyAlignment="1">
      <alignment horizontal="center" vertical="center"/>
    </xf>
    <xf numFmtId="0" fontId="10" fillId="0" borderId="24" xfId="12" applyFont="1" applyBorder="1" applyAlignment="1">
      <alignment horizontal="center"/>
    </xf>
    <xf numFmtId="0" fontId="11" fillId="0" borderId="0" xfId="12" applyFont="1" applyAlignment="1">
      <alignment horizontal="center"/>
    </xf>
    <xf numFmtId="0" fontId="17" fillId="0" borderId="0" xfId="12" applyFont="1" applyAlignment="1">
      <alignment horizontal="right" vertical="center"/>
    </xf>
    <xf numFmtId="1" fontId="17" fillId="0" borderId="9" xfId="12" applyNumberFormat="1" applyFont="1" applyBorder="1" applyAlignment="1">
      <alignment horizontal="center" vertical="center"/>
    </xf>
    <xf numFmtId="1" fontId="17" fillId="0" borderId="25" xfId="12" applyNumberFormat="1" applyFont="1" applyBorder="1" applyAlignment="1">
      <alignment horizontal="center" vertical="center"/>
    </xf>
    <xf numFmtId="1" fontId="17" fillId="0" borderId="26" xfId="12" applyNumberFormat="1" applyFont="1" applyBorder="1" applyAlignment="1">
      <alignment horizontal="center" vertical="center"/>
    </xf>
    <xf numFmtId="0" fontId="17" fillId="0" borderId="24" xfId="12" applyFont="1" applyBorder="1" applyAlignment="1">
      <alignment horizontal="left"/>
    </xf>
    <xf numFmtId="0" fontId="17" fillId="0" borderId="0" xfId="12" applyFont="1" applyAlignment="1">
      <alignment horizontal="right"/>
    </xf>
    <xf numFmtId="0" fontId="17" fillId="0" borderId="26" xfId="12" applyFont="1" applyBorder="1" applyAlignment="1">
      <alignment horizontal="center"/>
    </xf>
    <xf numFmtId="0" fontId="17" fillId="0" borderId="0" xfId="12" applyFont="1" applyAlignment="1">
      <alignment horizontal="center"/>
    </xf>
    <xf numFmtId="0" fontId="17" fillId="0" borderId="27" xfId="12" applyFont="1" applyBorder="1" applyAlignment="1">
      <alignment horizontal="left"/>
    </xf>
    <xf numFmtId="0" fontId="17" fillId="0" borderId="11" xfId="12" applyFont="1" applyBorder="1" applyAlignment="1">
      <alignment horizontal="center"/>
    </xf>
    <xf numFmtId="0" fontId="17" fillId="0" borderId="12" xfId="12" applyFont="1" applyBorder="1" applyAlignment="1">
      <alignment horizontal="center"/>
    </xf>
    <xf numFmtId="0" fontId="10" fillId="0" borderId="29" xfId="12" applyFont="1" applyBorder="1"/>
    <xf numFmtId="0" fontId="10" fillId="0" borderId="30" xfId="12" applyFont="1" applyBorder="1"/>
    <xf numFmtId="0" fontId="10" fillId="0" borderId="22" xfId="12" applyFont="1" applyBorder="1"/>
    <xf numFmtId="0" fontId="10" fillId="0" borderId="3" xfId="12" applyFont="1" applyBorder="1"/>
    <xf numFmtId="0" fontId="10" fillId="0" borderId="5" xfId="12" applyFont="1" applyBorder="1"/>
    <xf numFmtId="0" fontId="11" fillId="0" borderId="24" xfId="12" applyFont="1" applyBorder="1" applyAlignment="1" applyProtection="1">
      <alignment horizontal="left"/>
      <protection locked="0"/>
    </xf>
    <xf numFmtId="0" fontId="11" fillId="0" borderId="0" xfId="12" applyFont="1" applyAlignment="1" applyProtection="1">
      <alignment horizontal="left"/>
      <protection locked="0"/>
    </xf>
    <xf numFmtId="0" fontId="10" fillId="0" borderId="11" xfId="12" applyFont="1" applyBorder="1" applyAlignment="1" applyProtection="1">
      <alignment horizontal="left"/>
      <protection locked="0"/>
    </xf>
    <xf numFmtId="0" fontId="10" fillId="0" borderId="11" xfId="12" applyFont="1" applyBorder="1"/>
    <xf numFmtId="0" fontId="19" fillId="0" borderId="0" xfId="12" applyFont="1" applyAlignment="1" applyProtection="1">
      <alignment horizontal="center"/>
      <protection locked="0"/>
    </xf>
    <xf numFmtId="0" fontId="10" fillId="0" borderId="26" xfId="12" applyFont="1" applyBorder="1"/>
    <xf numFmtId="0" fontId="11" fillId="0" borderId="24" xfId="12" applyFont="1" applyBorder="1" applyProtection="1">
      <protection locked="0"/>
    </xf>
    <xf numFmtId="0" fontId="11" fillId="0" borderId="0" xfId="12" applyFont="1"/>
    <xf numFmtId="0" fontId="10" fillId="0" borderId="26" xfId="12" applyFont="1" applyBorder="1" applyAlignment="1" applyProtection="1">
      <alignment horizontal="center"/>
      <protection locked="0"/>
    </xf>
    <xf numFmtId="0" fontId="10" fillId="0" borderId="0" xfId="12" applyFont="1" applyAlignment="1" applyProtection="1">
      <alignment horizontal="left"/>
      <protection locked="0"/>
    </xf>
    <xf numFmtId="0" fontId="10" fillId="0" borderId="26" xfId="12" applyFont="1" applyBorder="1" applyAlignment="1">
      <alignment horizontal="center"/>
    </xf>
    <xf numFmtId="0" fontId="10" fillId="0" borderId="31" xfId="12" applyFont="1" applyBorder="1"/>
    <xf numFmtId="0" fontId="10" fillId="0" borderId="32" xfId="12" applyFont="1" applyBorder="1" applyProtection="1">
      <protection locked="0"/>
    </xf>
    <xf numFmtId="0" fontId="10" fillId="0" borderId="33" xfId="12" applyFont="1" applyBorder="1"/>
    <xf numFmtId="0" fontId="10" fillId="0" borderId="24" xfId="12" applyFont="1" applyBorder="1"/>
    <xf numFmtId="0" fontId="19" fillId="2" borderId="68" xfId="12" applyFont="1" applyFill="1" applyBorder="1" applyAlignment="1">
      <alignment horizontal="center" vertical="center"/>
    </xf>
    <xf numFmtId="0" fontId="10" fillId="2" borderId="67" xfId="12" applyFont="1" applyFill="1" applyBorder="1" applyAlignment="1">
      <alignment horizontal="center" vertical="center"/>
    </xf>
    <xf numFmtId="0" fontId="19" fillId="2" borderId="4" xfId="12" applyFont="1" applyFill="1" applyBorder="1" applyAlignment="1">
      <alignment horizontal="center"/>
    </xf>
    <xf numFmtId="0" fontId="19" fillId="2" borderId="23" xfId="12" applyFont="1" applyFill="1" applyBorder="1" applyAlignment="1">
      <alignment horizontal="center"/>
    </xf>
    <xf numFmtId="168" fontId="10" fillId="0" borderId="9" xfId="1" applyFont="1" applyFill="1" applyBorder="1"/>
    <xf numFmtId="168" fontId="10" fillId="0" borderId="25" xfId="1" applyFont="1" applyFill="1" applyBorder="1"/>
    <xf numFmtId="0" fontId="10" fillId="0" borderId="21" xfId="12" applyFont="1" applyBorder="1"/>
    <xf numFmtId="0" fontId="10" fillId="0" borderId="15" xfId="12" applyFont="1" applyBorder="1"/>
    <xf numFmtId="0" fontId="10" fillId="0" borderId="69" xfId="12" applyFont="1" applyBorder="1"/>
    <xf numFmtId="0" fontId="10" fillId="0" borderId="14" xfId="12" applyFont="1" applyBorder="1"/>
    <xf numFmtId="168" fontId="10" fillId="0" borderId="65" xfId="12" applyNumberFormat="1" applyFont="1" applyBorder="1"/>
    <xf numFmtId="0" fontId="19" fillId="2" borderId="49" xfId="12" applyFont="1" applyFill="1" applyBorder="1" applyAlignment="1">
      <alignment horizontal="center"/>
    </xf>
    <xf numFmtId="168" fontId="10" fillId="0" borderId="65" xfId="1" applyFont="1" applyFill="1" applyBorder="1"/>
    <xf numFmtId="0" fontId="19" fillId="2" borderId="56" xfId="12" applyFont="1" applyFill="1" applyBorder="1" applyAlignment="1">
      <alignment horizontal="center"/>
    </xf>
    <xf numFmtId="0" fontId="19" fillId="2" borderId="4" xfId="12" applyFont="1" applyFill="1" applyBorder="1"/>
    <xf numFmtId="2" fontId="10" fillId="0" borderId="9" xfId="12" applyNumberFormat="1" applyFont="1" applyBorder="1" applyAlignment="1">
      <alignment horizontal="center"/>
    </xf>
    <xf numFmtId="2" fontId="10" fillId="0" borderId="58" xfId="12" applyNumberFormat="1" applyFont="1" applyBorder="1" applyAlignment="1">
      <alignment horizontal="center"/>
    </xf>
    <xf numFmtId="0" fontId="10" fillId="0" borderId="32" xfId="12" applyFont="1" applyBorder="1"/>
    <xf numFmtId="0" fontId="19" fillId="2" borderId="56" xfId="12" applyFont="1" applyFill="1" applyBorder="1" applyAlignment="1">
      <alignment horizontal="center" wrapText="1"/>
    </xf>
    <xf numFmtId="0" fontId="19" fillId="2" borderId="4" xfId="12" applyFont="1" applyFill="1" applyBorder="1" applyAlignment="1">
      <alignment horizontal="center" wrapText="1"/>
    </xf>
    <xf numFmtId="0" fontId="19" fillId="2" borderId="23" xfId="12" applyFont="1" applyFill="1" applyBorder="1" applyAlignment="1">
      <alignment horizontal="center" wrapText="1"/>
    </xf>
    <xf numFmtId="0" fontId="10" fillId="0" borderId="57" xfId="12" applyFont="1" applyBorder="1" applyAlignment="1">
      <alignment horizontal="left"/>
    </xf>
    <xf numFmtId="0" fontId="10" fillId="0" borderId="58" xfId="12" applyFont="1" applyBorder="1" applyAlignment="1">
      <alignment horizontal="left"/>
    </xf>
    <xf numFmtId="168" fontId="10" fillId="0" borderId="9" xfId="1" applyFont="1" applyFill="1" applyBorder="1" applyAlignment="1">
      <alignment horizontal="center"/>
    </xf>
    <xf numFmtId="0" fontId="10" fillId="0" borderId="58" xfId="2" applyNumberFormat="1" applyFont="1" applyFill="1" applyBorder="1" applyAlignment="1">
      <alignment horizontal="center"/>
    </xf>
    <xf numFmtId="181" fontId="10" fillId="0" borderId="17" xfId="12" applyNumberFormat="1" applyFont="1" applyBorder="1" applyAlignment="1">
      <alignment horizontal="center" wrapText="1"/>
    </xf>
    <xf numFmtId="168" fontId="10" fillId="0" borderId="48" xfId="1" applyFont="1" applyFill="1" applyBorder="1" applyAlignment="1">
      <alignment horizontal="center" wrapText="1"/>
    </xf>
    <xf numFmtId="181" fontId="10" fillId="2" borderId="65" xfId="12" applyNumberFormat="1" applyFont="1" applyFill="1" applyBorder="1"/>
    <xf numFmtId="166" fontId="10" fillId="0" borderId="58" xfId="1" applyNumberFormat="1" applyFont="1" applyFill="1" applyBorder="1"/>
    <xf numFmtId="9" fontId="10" fillId="0" borderId="53" xfId="2" applyFont="1" applyFill="1" applyBorder="1"/>
    <xf numFmtId="9" fontId="10" fillId="0" borderId="9" xfId="2" applyFont="1" applyFill="1" applyBorder="1" applyAlignment="1">
      <alignment horizontal="center"/>
    </xf>
    <xf numFmtId="166" fontId="10" fillId="0" borderId="25" xfId="1" applyNumberFormat="1" applyFont="1" applyFill="1" applyBorder="1"/>
    <xf numFmtId="166" fontId="10" fillId="0" borderId="29" xfId="1" applyNumberFormat="1" applyFont="1" applyFill="1" applyBorder="1"/>
    <xf numFmtId="9" fontId="10" fillId="0" borderId="59" xfId="2" applyFont="1" applyFill="1" applyBorder="1"/>
    <xf numFmtId="166" fontId="10" fillId="0" borderId="65" xfId="12" applyNumberFormat="1" applyFont="1" applyBorder="1"/>
    <xf numFmtId="166" fontId="10" fillId="2" borderId="65" xfId="12" applyNumberFormat="1" applyFont="1" applyFill="1" applyBorder="1"/>
    <xf numFmtId="0" fontId="13" fillId="0" borderId="24" xfId="12" applyFont="1" applyBorder="1"/>
    <xf numFmtId="0" fontId="13" fillId="0" borderId="26" xfId="12" applyFont="1" applyBorder="1"/>
    <xf numFmtId="0" fontId="19" fillId="0" borderId="57" xfId="12" applyFont="1" applyBorder="1"/>
    <xf numFmtId="0" fontId="10" fillId="0" borderId="58" xfId="12" applyFont="1" applyBorder="1"/>
    <xf numFmtId="0" fontId="10" fillId="0" borderId="66" xfId="12" applyFont="1" applyBorder="1"/>
    <xf numFmtId="0" fontId="6" fillId="0" borderId="24" xfId="12" applyFont="1" applyBorder="1" applyAlignment="1">
      <alignment horizontal="left"/>
    </xf>
    <xf numFmtId="0" fontId="10" fillId="0" borderId="24" xfId="12" applyFont="1" applyBorder="1" applyAlignment="1">
      <alignment horizontal="left"/>
    </xf>
    <xf numFmtId="0" fontId="13" fillId="0" borderId="24" xfId="12" applyFont="1" applyBorder="1" applyAlignment="1">
      <alignment horizontal="left"/>
    </xf>
    <xf numFmtId="0" fontId="21" fillId="0" borderId="0" xfId="12" applyFont="1" applyAlignment="1">
      <alignment horizontal="left"/>
    </xf>
    <xf numFmtId="0" fontId="10" fillId="0" borderId="53" xfId="12" applyFont="1" applyBorder="1" applyAlignment="1">
      <alignment horizontal="left"/>
    </xf>
    <xf numFmtId="0" fontId="10" fillId="0" borderId="15" xfId="12" applyFont="1" applyBorder="1" applyAlignment="1">
      <alignment horizontal="left"/>
    </xf>
    <xf numFmtId="0" fontId="10" fillId="0" borderId="69" xfId="12" applyFont="1" applyBorder="1" applyAlignment="1">
      <alignment horizontal="left"/>
    </xf>
    <xf numFmtId="10" fontId="12" fillId="3" borderId="25" xfId="2" applyNumberFormat="1" applyFont="1" applyFill="1" applyBorder="1" applyAlignment="1">
      <alignment horizontal="center" vertical="center"/>
    </xf>
    <xf numFmtId="0" fontId="10" fillId="0" borderId="58" xfId="0" applyFont="1" applyBorder="1" applyAlignment="1">
      <alignment horizontal="center"/>
    </xf>
    <xf numFmtId="2" fontId="10" fillId="0" borderId="9" xfId="0" applyNumberFormat="1" applyFont="1" applyBorder="1"/>
    <xf numFmtId="174" fontId="12" fillId="3" borderId="9" xfId="16" applyNumberFormat="1" applyFont="1" applyFill="1" applyBorder="1" applyAlignment="1">
      <alignment horizontal="center" vertical="center"/>
    </xf>
    <xf numFmtId="174" fontId="9" fillId="3" borderId="9" xfId="16" applyNumberFormat="1" applyFont="1" applyFill="1" applyBorder="1" applyAlignment="1">
      <alignment horizontal="center" vertical="center"/>
    </xf>
    <xf numFmtId="10" fontId="9" fillId="3" borderId="25" xfId="2" applyNumberFormat="1" applyFont="1" applyFill="1" applyBorder="1" applyAlignment="1">
      <alignment horizontal="center" vertical="center"/>
    </xf>
    <xf numFmtId="0" fontId="9" fillId="0" borderId="39" xfId="6" applyFont="1" applyBorder="1" applyAlignment="1">
      <alignment horizontal="justify" vertical="center"/>
    </xf>
    <xf numFmtId="9" fontId="12" fillId="0" borderId="40" xfId="7" applyNumberFormat="1" applyFont="1" applyFill="1" applyBorder="1" applyAlignment="1" applyProtection="1">
      <alignment horizontal="center" vertical="center"/>
    </xf>
    <xf numFmtId="170" fontId="12" fillId="0" borderId="40" xfId="7" applyNumberFormat="1" applyFont="1" applyFill="1" applyBorder="1" applyAlignment="1" applyProtection="1">
      <alignment vertical="center"/>
    </xf>
    <xf numFmtId="0" fontId="12" fillId="0" borderId="54" xfId="6" applyFont="1" applyBorder="1" applyAlignment="1">
      <alignment vertical="center"/>
    </xf>
    <xf numFmtId="0" fontId="9" fillId="0" borderId="56" xfId="15" applyFont="1" applyBorder="1" applyAlignment="1">
      <alignment vertical="center" wrapText="1"/>
    </xf>
    <xf numFmtId="0" fontId="9" fillId="0" borderId="60" xfId="15" applyFont="1" applyBorder="1" applyAlignment="1">
      <alignment vertical="center" wrapText="1"/>
    </xf>
    <xf numFmtId="49" fontId="9" fillId="0" borderId="39" xfId="13" applyNumberFormat="1" applyFont="1" applyBorder="1" applyAlignment="1">
      <alignment horizontal="right" vertical="center"/>
    </xf>
    <xf numFmtId="49" fontId="9" fillId="0" borderId="40" xfId="13" applyNumberFormat="1" applyFont="1" applyBorder="1" applyAlignment="1">
      <alignment horizontal="right" vertical="center"/>
    </xf>
    <xf numFmtId="174" fontId="9" fillId="0" borderId="41" xfId="13" applyNumberFormat="1" applyFont="1" applyBorder="1" applyAlignment="1">
      <alignment vertical="center"/>
    </xf>
    <xf numFmtId="9" fontId="12" fillId="4" borderId="58" xfId="2" applyFont="1" applyFill="1" applyBorder="1" applyAlignment="1" applyProtection="1">
      <alignment horizontal="center" vertical="center"/>
    </xf>
    <xf numFmtId="0" fontId="14" fillId="4" borderId="17" xfId="6" applyFont="1" applyFill="1" applyBorder="1" applyAlignment="1">
      <alignment horizontal="center" vertical="center"/>
    </xf>
    <xf numFmtId="0" fontId="14" fillId="4" borderId="9" xfId="6" applyFont="1" applyFill="1" applyBorder="1" applyAlignment="1">
      <alignment horizontal="center" vertical="center"/>
    </xf>
    <xf numFmtId="0" fontId="12" fillId="0" borderId="39" xfId="6" applyFont="1" applyBorder="1" applyAlignment="1">
      <alignment horizontal="center" vertical="center" wrapText="1"/>
    </xf>
    <xf numFmtId="0" fontId="13" fillId="0" borderId="3" xfId="6" applyFont="1" applyBorder="1"/>
    <xf numFmtId="0" fontId="14" fillId="4" borderId="4" xfId="6" applyFont="1" applyFill="1" applyBorder="1" applyAlignment="1">
      <alignment horizontal="center" vertical="center"/>
    </xf>
    <xf numFmtId="0" fontId="14" fillId="4" borderId="44" xfId="6" applyFont="1" applyFill="1" applyBorder="1" applyAlignment="1">
      <alignment horizontal="center" vertical="center"/>
    </xf>
    <xf numFmtId="185" fontId="10" fillId="0" borderId="58" xfId="12" applyNumberFormat="1" applyFont="1" applyBorder="1" applyAlignment="1">
      <alignment horizontal="center"/>
    </xf>
    <xf numFmtId="170" fontId="12" fillId="0" borderId="64" xfId="7" applyNumberFormat="1" applyFont="1" applyFill="1" applyBorder="1" applyAlignment="1" applyProtection="1">
      <alignment vertical="center"/>
    </xf>
    <xf numFmtId="170" fontId="12" fillId="4" borderId="23" xfId="7" applyNumberFormat="1" applyFont="1" applyFill="1" applyBorder="1" applyAlignment="1" applyProtection="1">
      <alignment vertical="center"/>
    </xf>
    <xf numFmtId="170" fontId="9" fillId="0" borderId="64" xfId="7" applyNumberFormat="1" applyFont="1" applyFill="1" applyBorder="1" applyAlignment="1" applyProtection="1">
      <alignment vertical="center"/>
    </xf>
    <xf numFmtId="170" fontId="12" fillId="4" borderId="45" xfId="7" applyNumberFormat="1" applyFont="1" applyFill="1" applyBorder="1" applyAlignment="1" applyProtection="1">
      <alignment vertical="center"/>
    </xf>
    <xf numFmtId="170" fontId="12" fillId="0" borderId="48" xfId="7" applyNumberFormat="1" applyFont="1" applyFill="1" applyBorder="1" applyAlignment="1" applyProtection="1">
      <alignment vertical="center"/>
    </xf>
    <xf numFmtId="170" fontId="12" fillId="4" borderId="48" xfId="7" applyNumberFormat="1" applyFont="1" applyFill="1" applyBorder="1" applyAlignment="1" applyProtection="1">
      <alignment vertical="center"/>
    </xf>
    <xf numFmtId="170" fontId="12" fillId="4" borderId="25" xfId="7" applyNumberFormat="1" applyFont="1" applyFill="1" applyBorder="1" applyAlignment="1" applyProtection="1">
      <alignment vertical="center"/>
    </xf>
    <xf numFmtId="170" fontId="9" fillId="4" borderId="25" xfId="7" applyNumberFormat="1" applyFont="1" applyFill="1" applyBorder="1" applyAlignment="1" applyProtection="1">
      <alignment vertical="center"/>
    </xf>
    <xf numFmtId="170" fontId="9" fillId="4" borderId="45" xfId="7" applyNumberFormat="1" applyFont="1" applyFill="1" applyBorder="1" applyAlignment="1" applyProtection="1">
      <alignment vertical="center"/>
    </xf>
    <xf numFmtId="0" fontId="19" fillId="2" borderId="55" xfId="12" applyFont="1" applyFill="1" applyBorder="1" applyAlignment="1">
      <alignment horizontal="center" vertical="center"/>
    </xf>
    <xf numFmtId="0" fontId="19" fillId="2" borderId="68" xfId="12" applyFont="1" applyFill="1" applyBorder="1" applyAlignment="1">
      <alignment horizontal="center" vertical="center" wrapText="1"/>
    </xf>
    <xf numFmtId="0" fontId="10" fillId="0" borderId="58" xfId="12" applyFont="1" applyBorder="1" applyAlignment="1">
      <alignment wrapText="1"/>
    </xf>
    <xf numFmtId="0" fontId="10" fillId="0" borderId="53" xfId="12" applyFont="1" applyBorder="1" applyAlignment="1">
      <alignment wrapText="1"/>
    </xf>
    <xf numFmtId="0" fontId="19" fillId="2" borderId="49" xfId="12" applyFont="1" applyFill="1" applyBorder="1" applyAlignment="1">
      <alignment horizontal="center" wrapText="1"/>
    </xf>
    <xf numFmtId="0" fontId="10" fillId="0" borderId="59" xfId="12" applyFont="1" applyBorder="1"/>
    <xf numFmtId="0" fontId="10" fillId="0" borderId="15" xfId="12" applyFont="1" applyBorder="1" applyAlignment="1">
      <alignment wrapText="1"/>
    </xf>
    <xf numFmtId="0" fontId="10" fillId="0" borderId="69" xfId="12" applyFont="1" applyBorder="1" applyAlignment="1">
      <alignment wrapText="1"/>
    </xf>
    <xf numFmtId="168" fontId="10" fillId="0" borderId="52" xfId="1" applyFont="1" applyFill="1" applyBorder="1" applyAlignment="1"/>
    <xf numFmtId="0" fontId="11" fillId="0" borderId="7" xfId="12" applyFont="1" applyBorder="1" applyAlignment="1">
      <alignment vertical="center" wrapText="1"/>
    </xf>
    <xf numFmtId="166" fontId="10" fillId="0" borderId="52" xfId="1" applyNumberFormat="1" applyFont="1" applyFill="1" applyBorder="1" applyAlignment="1"/>
    <xf numFmtId="166" fontId="10" fillId="0" borderId="70" xfId="1" applyNumberFormat="1" applyFont="1" applyFill="1" applyBorder="1" applyAlignment="1"/>
    <xf numFmtId="2" fontId="10" fillId="0" borderId="52" xfId="12" applyNumberFormat="1" applyFont="1" applyBorder="1" applyAlignment="1">
      <alignment wrapText="1"/>
    </xf>
    <xf numFmtId="2" fontId="10" fillId="0" borderId="52" xfId="12" applyNumberFormat="1" applyFont="1" applyBorder="1"/>
    <xf numFmtId="0" fontId="11" fillId="0" borderId="0" xfId="12" applyFont="1" applyAlignment="1">
      <alignment vertical="center" wrapText="1"/>
    </xf>
    <xf numFmtId="0" fontId="0" fillId="2" borderId="28" xfId="12" applyFont="1" applyFill="1" applyBorder="1" applyAlignment="1">
      <alignment horizontal="center" vertical="center"/>
    </xf>
    <xf numFmtId="0" fontId="0" fillId="2" borderId="67" xfId="12" applyFont="1" applyFill="1" applyBorder="1" applyAlignment="1">
      <alignment horizontal="center" vertical="center"/>
    </xf>
    <xf numFmtId="4" fontId="0" fillId="2" borderId="67" xfId="12" applyNumberFormat="1" applyFont="1" applyFill="1" applyBorder="1" applyAlignment="1">
      <alignment vertical="center"/>
    </xf>
    <xf numFmtId="0" fontId="7" fillId="3" borderId="0" xfId="0" applyFont="1" applyFill="1" applyAlignment="1">
      <alignment vertical="center"/>
    </xf>
    <xf numFmtId="0" fontId="7" fillId="0" borderId="0" xfId="0" applyFont="1" applyAlignment="1">
      <alignment vertical="center"/>
    </xf>
    <xf numFmtId="0" fontId="7" fillId="3" borderId="0" xfId="0" applyFont="1" applyFill="1" applyAlignment="1">
      <alignment horizontal="center" vertical="center"/>
    </xf>
    <xf numFmtId="187" fontId="28" fillId="3" borderId="0" xfId="0" applyNumberFormat="1" applyFont="1" applyFill="1" applyAlignment="1">
      <alignment vertical="center"/>
    </xf>
    <xf numFmtId="166" fontId="12" fillId="3" borderId="0" xfId="120" applyFont="1" applyFill="1" applyAlignment="1">
      <alignment vertical="center"/>
    </xf>
    <xf numFmtId="0" fontId="12" fillId="3" borderId="0" xfId="0" applyFont="1" applyFill="1" applyAlignment="1">
      <alignment vertical="center"/>
    </xf>
    <xf numFmtId="0" fontId="7" fillId="3" borderId="38" xfId="0" applyFont="1" applyFill="1" applyBorder="1" applyAlignment="1">
      <alignment vertical="center"/>
    </xf>
    <xf numFmtId="0" fontId="30" fillId="0" borderId="26" xfId="5" applyFont="1" applyBorder="1" applyAlignment="1">
      <alignment horizontal="center" vertical="center" textRotation="90" wrapText="1"/>
    </xf>
    <xf numFmtId="0" fontId="7" fillId="3" borderId="0" xfId="0" applyFont="1" applyFill="1" applyAlignment="1">
      <alignment vertical="center" wrapText="1"/>
    </xf>
    <xf numFmtId="0" fontId="8" fillId="3" borderId="75" xfId="0" applyFont="1" applyFill="1" applyBorder="1" applyAlignment="1">
      <alignment horizontal="center" vertical="center" wrapText="1"/>
    </xf>
    <xf numFmtId="0" fontId="8" fillId="3" borderId="74" xfId="0" applyFont="1" applyFill="1" applyBorder="1" applyAlignment="1">
      <alignment horizontal="center" vertical="center" wrapText="1"/>
    </xf>
    <xf numFmtId="0" fontId="8" fillId="3" borderId="74" xfId="0" applyFont="1" applyFill="1" applyBorder="1" applyAlignment="1">
      <alignment horizontal="center" vertical="center"/>
    </xf>
    <xf numFmtId="187" fontId="8" fillId="3" borderId="74" xfId="0" applyNumberFormat="1" applyFont="1" applyFill="1" applyBorder="1" applyAlignment="1">
      <alignment horizontal="center" vertical="center" wrapText="1"/>
    </xf>
    <xf numFmtId="166" fontId="8" fillId="3" borderId="74" xfId="120" applyFont="1" applyFill="1" applyBorder="1" applyAlignment="1">
      <alignment horizontal="center" vertical="center" wrapText="1"/>
    </xf>
    <xf numFmtId="0" fontId="8" fillId="3" borderId="64" xfId="0" applyFont="1" applyFill="1" applyBorder="1" applyAlignment="1">
      <alignment horizontal="center" vertical="center"/>
    </xf>
    <xf numFmtId="1" fontId="7" fillId="0" borderId="77" xfId="0" applyNumberFormat="1" applyFont="1" applyBorder="1" applyAlignment="1">
      <alignment horizontal="justify" vertical="center" wrapText="1"/>
    </xf>
    <xf numFmtId="44" fontId="7" fillId="3" borderId="38" xfId="0" applyNumberFormat="1" applyFont="1" applyFill="1" applyBorder="1" applyAlignment="1">
      <alignment horizontal="justify" vertical="center" wrapText="1"/>
    </xf>
    <xf numFmtId="0" fontId="7" fillId="3" borderId="0" xfId="0" applyFont="1" applyFill="1" applyAlignment="1">
      <alignment horizontal="justify" vertical="center" wrapText="1"/>
    </xf>
    <xf numFmtId="188" fontId="7" fillId="3" borderId="79" xfId="0" applyNumberFormat="1" applyFont="1" applyFill="1" applyBorder="1" applyAlignment="1">
      <alignment horizontal="center" vertical="center" wrapText="1"/>
    </xf>
    <xf numFmtId="188" fontId="7" fillId="3" borderId="81" xfId="0" applyNumberFormat="1" applyFont="1" applyFill="1" applyBorder="1" applyAlignment="1">
      <alignment horizontal="center" vertical="center" wrapText="1"/>
    </xf>
    <xf numFmtId="0" fontId="7" fillId="0" borderId="82" xfId="0" applyFont="1" applyBorder="1" applyAlignment="1">
      <alignment horizontal="center" vertical="center" wrapText="1"/>
    </xf>
    <xf numFmtId="180" fontId="7" fillId="0" borderId="78" xfId="0" applyNumberFormat="1" applyFont="1" applyBorder="1" applyAlignment="1">
      <alignment horizontal="center" vertical="center"/>
    </xf>
    <xf numFmtId="1" fontId="7" fillId="0" borderId="78" xfId="0" applyNumberFormat="1" applyFont="1" applyBorder="1" applyAlignment="1">
      <alignment horizontal="justify" vertical="center" wrapText="1"/>
    </xf>
    <xf numFmtId="1" fontId="7" fillId="0" borderId="78" xfId="0" applyNumberFormat="1" applyFont="1" applyBorder="1" applyAlignment="1">
      <alignment horizontal="center" vertical="center"/>
    </xf>
    <xf numFmtId="4" fontId="7" fillId="0" borderId="78" xfId="121" applyNumberFormat="1" applyFont="1" applyFill="1" applyBorder="1" applyAlignment="1" applyProtection="1">
      <alignment horizontal="center" vertical="center"/>
      <protection hidden="1"/>
    </xf>
    <xf numFmtId="188" fontId="7" fillId="0" borderId="78" xfId="0" applyNumberFormat="1" applyFont="1" applyBorder="1" applyAlignment="1">
      <alignment horizontal="center" vertical="center" wrapText="1"/>
    </xf>
    <xf numFmtId="0" fontId="7" fillId="0" borderId="78" xfId="0" applyFont="1" applyBorder="1" applyAlignment="1">
      <alignment horizontal="justify" vertical="center"/>
    </xf>
    <xf numFmtId="4" fontId="27" fillId="0" borderId="78" xfId="121" applyNumberFormat="1" applyFont="1" applyFill="1" applyBorder="1" applyAlignment="1" applyProtection="1">
      <alignment horizontal="center" vertical="center"/>
      <protection hidden="1"/>
    </xf>
    <xf numFmtId="0" fontId="7" fillId="0" borderId="83" xfId="0" applyFont="1" applyBorder="1" applyAlignment="1">
      <alignment horizontal="center" vertical="center" wrapText="1"/>
    </xf>
    <xf numFmtId="1" fontId="7" fillId="0" borderId="84" xfId="0" applyNumberFormat="1" applyFont="1" applyBorder="1" applyAlignment="1">
      <alignment horizontal="center" vertical="center"/>
    </xf>
    <xf numFmtId="1" fontId="7" fillId="0" borderId="84" xfId="0" applyNumberFormat="1" applyFont="1" applyBorder="1" applyAlignment="1">
      <alignment horizontal="justify" vertical="center" wrapText="1"/>
    </xf>
    <xf numFmtId="4" fontId="7" fillId="0" borderId="84" xfId="121" applyNumberFormat="1" applyFont="1" applyFill="1" applyBorder="1" applyAlignment="1" applyProtection="1">
      <alignment horizontal="center" vertical="center"/>
      <protection hidden="1"/>
    </xf>
    <xf numFmtId="188" fontId="7" fillId="0" borderId="84" xfId="0" applyNumberFormat="1" applyFont="1" applyBorder="1" applyAlignment="1">
      <alignment horizontal="center" vertical="center" wrapText="1"/>
    </xf>
    <xf numFmtId="188" fontId="7" fillId="3" borderId="85" xfId="0" applyNumberFormat="1" applyFont="1" applyFill="1" applyBorder="1" applyAlignment="1">
      <alignment horizontal="center" vertical="center" wrapText="1"/>
    </xf>
    <xf numFmtId="0" fontId="7" fillId="0" borderId="86" xfId="0" applyFont="1" applyBorder="1" applyAlignment="1">
      <alignment horizontal="center" vertical="center" wrapText="1"/>
    </xf>
    <xf numFmtId="1" fontId="7" fillId="0" borderId="80" xfId="0" applyNumberFormat="1" applyFont="1" applyBorder="1" applyAlignment="1">
      <alignment horizontal="center" vertical="center"/>
    </xf>
    <xf numFmtId="1" fontId="7" fillId="0" borderId="80" xfId="0" applyNumberFormat="1" applyFont="1" applyBorder="1" applyAlignment="1">
      <alignment horizontal="justify" vertical="center" wrapText="1"/>
    </xf>
    <xf numFmtId="4" fontId="7" fillId="0" borderId="80" xfId="121" applyNumberFormat="1" applyFont="1" applyFill="1" applyBorder="1" applyAlignment="1" applyProtection="1">
      <alignment horizontal="center" vertical="center"/>
      <protection hidden="1"/>
    </xf>
    <xf numFmtId="188" fontId="7" fillId="0" borderId="80" xfId="0" applyNumberFormat="1" applyFont="1" applyBorder="1" applyAlignment="1">
      <alignment horizontal="center" vertical="center" wrapText="1"/>
    </xf>
    <xf numFmtId="0" fontId="7" fillId="0" borderId="38" xfId="0" applyFont="1" applyBorder="1" applyAlignment="1">
      <alignment vertical="center"/>
    </xf>
    <xf numFmtId="4" fontId="27" fillId="0" borderId="84" xfId="121" applyNumberFormat="1" applyFont="1" applyFill="1" applyBorder="1" applyAlignment="1" applyProtection="1">
      <alignment horizontal="center" vertical="center"/>
      <protection hidden="1"/>
    </xf>
    <xf numFmtId="188" fontId="7" fillId="0" borderId="85" xfId="0" applyNumberFormat="1" applyFont="1" applyBorder="1" applyAlignment="1">
      <alignment horizontal="center" vertical="center" wrapText="1"/>
    </xf>
    <xf numFmtId="188" fontId="7" fillId="0" borderId="79" xfId="0" applyNumberFormat="1" applyFont="1" applyBorder="1" applyAlignment="1">
      <alignment horizontal="center" vertical="center" wrapText="1"/>
    </xf>
    <xf numFmtId="180" fontId="7" fillId="0" borderId="80" xfId="0" applyNumberFormat="1" applyFont="1" applyBorder="1" applyAlignment="1">
      <alignment horizontal="center" vertical="center"/>
    </xf>
    <xf numFmtId="4" fontId="27" fillId="0" borderId="80" xfId="121" applyNumberFormat="1" applyFont="1" applyFill="1" applyBorder="1" applyAlignment="1" applyProtection="1">
      <alignment horizontal="center" vertical="center"/>
      <protection hidden="1"/>
    </xf>
    <xf numFmtId="188" fontId="7" fillId="0" borderId="81" xfId="0" applyNumberFormat="1" applyFont="1" applyBorder="1" applyAlignment="1">
      <alignment horizontal="center" vertical="center" wrapText="1"/>
    </xf>
    <xf numFmtId="0" fontId="7" fillId="3" borderId="83" xfId="0" applyFont="1" applyFill="1" applyBorder="1" applyAlignment="1">
      <alignment horizontal="center" vertical="center" wrapText="1"/>
    </xf>
    <xf numFmtId="0" fontId="7" fillId="3" borderId="82" xfId="0" applyFont="1" applyFill="1" applyBorder="1" applyAlignment="1">
      <alignment horizontal="center" vertical="center" wrapText="1"/>
    </xf>
    <xf numFmtId="188" fontId="7" fillId="3" borderId="78" xfId="0" applyNumberFormat="1" applyFont="1" applyFill="1" applyBorder="1" applyAlignment="1">
      <alignment horizontal="center" vertical="center" wrapText="1"/>
    </xf>
    <xf numFmtId="49" fontId="7" fillId="0" borderId="78" xfId="12" applyNumberFormat="1" applyFont="1" applyBorder="1" applyAlignment="1">
      <alignment horizontal="center" vertical="center" wrapText="1"/>
    </xf>
    <xf numFmtId="0" fontId="7" fillId="0" borderId="78" xfId="0" quotePrefix="1" applyFont="1" applyBorder="1" applyAlignment="1">
      <alignment horizontal="justify" vertical="center" wrapText="1"/>
    </xf>
    <xf numFmtId="164" fontId="7" fillId="0" borderId="78" xfId="125" applyNumberFormat="1" applyFont="1" applyBorder="1" applyAlignment="1">
      <alignment horizontal="center" vertical="center"/>
    </xf>
    <xf numFmtId="0" fontId="7" fillId="0" borderId="78" xfId="4" applyFont="1" applyBorder="1" applyAlignment="1">
      <alignment horizontal="center" vertical="center"/>
    </xf>
    <xf numFmtId="49" fontId="7" fillId="0" borderId="78" xfId="0" applyNumberFormat="1" applyFont="1" applyBorder="1" applyAlignment="1">
      <alignment horizontal="center" vertical="center"/>
    </xf>
    <xf numFmtId="0" fontId="7" fillId="0" borderId="0" xfId="0" applyFont="1" applyAlignment="1">
      <alignment horizontal="justify" vertical="center" wrapText="1"/>
    </xf>
    <xf numFmtId="0" fontId="7" fillId="0" borderId="80" xfId="0" quotePrefix="1" applyFont="1" applyBorder="1" applyAlignment="1">
      <alignment horizontal="justify" vertical="center" wrapText="1"/>
    </xf>
    <xf numFmtId="188" fontId="7" fillId="0" borderId="87" xfId="0" applyNumberFormat="1" applyFont="1" applyBorder="1" applyAlignment="1">
      <alignment horizontal="center" vertical="center" wrapText="1"/>
    </xf>
    <xf numFmtId="165" fontId="7" fillId="0" borderId="78" xfId="126" applyNumberFormat="1" applyFont="1" applyFill="1" applyBorder="1" applyAlignment="1" applyProtection="1">
      <alignment horizontal="right" vertical="center" wrapText="1"/>
    </xf>
    <xf numFmtId="1" fontId="7" fillId="0" borderId="72" xfId="0" applyNumberFormat="1" applyFont="1" applyBorder="1" applyAlignment="1">
      <alignment horizontal="center" vertical="center"/>
    </xf>
    <xf numFmtId="1" fontId="7" fillId="0" borderId="4" xfId="0" applyNumberFormat="1" applyFont="1" applyBorder="1" applyAlignment="1">
      <alignment horizontal="center" vertical="center"/>
    </xf>
    <xf numFmtId="4" fontId="27" fillId="0" borderId="72" xfId="121" applyNumberFormat="1" applyFont="1" applyFill="1" applyBorder="1" applyAlignment="1" applyProtection="1">
      <alignment horizontal="center" vertical="center"/>
      <protection hidden="1"/>
    </xf>
    <xf numFmtId="188" fontId="7" fillId="3" borderId="72" xfId="0" applyNumberFormat="1" applyFont="1" applyFill="1" applyBorder="1" applyAlignment="1">
      <alignment horizontal="center" vertical="center" wrapText="1"/>
    </xf>
    <xf numFmtId="0" fontId="7" fillId="0" borderId="19" xfId="12" applyFont="1" applyBorder="1" applyAlignment="1">
      <alignment horizontal="center" vertical="center"/>
    </xf>
    <xf numFmtId="0" fontId="7" fillId="0" borderId="19" xfId="0" applyFont="1" applyBorder="1" applyAlignment="1">
      <alignment horizontal="justify" vertical="center"/>
    </xf>
    <xf numFmtId="0" fontId="7" fillId="0" borderId="19" xfId="12" applyFont="1" applyBorder="1" applyAlignment="1">
      <alignment horizontal="center" vertical="center" wrapText="1"/>
    </xf>
    <xf numFmtId="4" fontId="7" fillId="0" borderId="19" xfId="121" applyNumberFormat="1" applyFont="1" applyFill="1" applyBorder="1" applyAlignment="1" applyProtection="1">
      <alignment horizontal="center" vertical="center"/>
      <protection hidden="1"/>
    </xf>
    <xf numFmtId="188" fontId="7" fillId="0" borderId="19" xfId="0" applyNumberFormat="1" applyFont="1" applyBorder="1" applyAlignment="1">
      <alignment horizontal="center" vertical="center" wrapText="1"/>
    </xf>
    <xf numFmtId="0" fontId="7" fillId="0" borderId="78" xfId="12" applyFont="1" applyBorder="1" applyAlignment="1">
      <alignment horizontal="center" vertical="center"/>
    </xf>
    <xf numFmtId="0" fontId="7" fillId="0" borderId="78" xfId="12" applyFont="1" applyBorder="1" applyAlignment="1">
      <alignment horizontal="center" vertical="center" wrapText="1"/>
    </xf>
    <xf numFmtId="180" fontId="7" fillId="0" borderId="87" xfId="0" applyNumberFormat="1" applyFont="1" applyBorder="1" applyAlignment="1">
      <alignment horizontal="center" vertical="center"/>
    </xf>
    <xf numFmtId="0" fontId="7" fillId="0" borderId="87" xfId="0" applyFont="1" applyBorder="1" applyAlignment="1">
      <alignment horizontal="justify" vertical="center"/>
    </xf>
    <xf numFmtId="1" fontId="7" fillId="0" borderId="87" xfId="0" applyNumberFormat="1" applyFont="1" applyBorder="1" applyAlignment="1">
      <alignment horizontal="center" vertical="center"/>
    </xf>
    <xf numFmtId="1" fontId="7" fillId="0" borderId="19" xfId="0" applyNumberFormat="1" applyFont="1" applyBorder="1" applyAlignment="1">
      <alignment horizontal="center" vertical="center"/>
    </xf>
    <xf numFmtId="4" fontId="27" fillId="0" borderId="19" xfId="121" applyNumberFormat="1" applyFont="1" applyFill="1" applyBorder="1" applyAlignment="1" applyProtection="1">
      <alignment horizontal="center" vertical="center"/>
      <protection hidden="1"/>
    </xf>
    <xf numFmtId="1" fontId="7" fillId="0" borderId="77" xfId="0" applyNumberFormat="1" applyFont="1" applyBorder="1" applyAlignment="1">
      <alignment horizontal="center" vertical="center"/>
    </xf>
    <xf numFmtId="188" fontId="7" fillId="3" borderId="77" xfId="0" applyNumberFormat="1" applyFont="1" applyFill="1" applyBorder="1" applyAlignment="1">
      <alignment horizontal="center" vertical="center" wrapText="1"/>
    </xf>
    <xf numFmtId="0" fontId="7" fillId="0" borderId="78" xfId="0" applyFont="1" applyBorder="1" applyAlignment="1">
      <alignment horizontal="justify" vertical="center" wrapText="1"/>
    </xf>
    <xf numFmtId="0" fontId="7" fillId="0" borderId="19" xfId="0" applyFont="1" applyBorder="1" applyAlignment="1">
      <alignment horizontal="justify" vertical="center" wrapText="1"/>
    </xf>
    <xf numFmtId="188" fontId="7" fillId="0" borderId="77" xfId="0" applyNumberFormat="1" applyFont="1" applyBorder="1" applyAlignment="1">
      <alignment horizontal="center" vertical="center" wrapText="1"/>
    </xf>
    <xf numFmtId="188" fontId="7" fillId="0" borderId="38" xfId="0" applyNumberFormat="1" applyFont="1" applyBorder="1" applyAlignment="1">
      <alignment vertical="center"/>
    </xf>
    <xf numFmtId="2" fontId="7" fillId="0" borderId="78" xfId="12" applyNumberFormat="1" applyFont="1" applyBorder="1" applyAlignment="1">
      <alignment horizontal="center" vertical="center"/>
    </xf>
    <xf numFmtId="2" fontId="7" fillId="0" borderId="84" xfId="12" applyNumberFormat="1" applyFont="1" applyBorder="1" applyAlignment="1">
      <alignment horizontal="center" vertical="center"/>
    </xf>
    <xf numFmtId="0" fontId="7" fillId="0" borderId="84" xfId="0" applyFont="1" applyBorder="1" applyAlignment="1">
      <alignment horizontal="justify" vertical="center"/>
    </xf>
    <xf numFmtId="0" fontId="7" fillId="3" borderId="86" xfId="0" applyFont="1" applyFill="1" applyBorder="1" applyAlignment="1">
      <alignment horizontal="center" vertical="center" wrapText="1"/>
    </xf>
    <xf numFmtId="49" fontId="7" fillId="0" borderId="80" xfId="0" applyNumberFormat="1" applyFont="1" applyBorder="1" applyAlignment="1">
      <alignment horizontal="center" vertical="center"/>
    </xf>
    <xf numFmtId="180" fontId="7" fillId="0" borderId="84" xfId="0" applyNumberFormat="1" applyFont="1" applyBorder="1" applyAlignment="1">
      <alignment horizontal="center" vertical="center"/>
    </xf>
    <xf numFmtId="0" fontId="7" fillId="3" borderId="46" xfId="0" applyFont="1" applyFill="1" applyBorder="1" applyAlignment="1">
      <alignment horizontal="center" vertical="center" wrapText="1"/>
    </xf>
    <xf numFmtId="180" fontId="7" fillId="3" borderId="9" xfId="0" applyNumberFormat="1" applyFont="1" applyFill="1" applyBorder="1" applyAlignment="1">
      <alignment horizontal="center" vertical="center"/>
    </xf>
    <xf numFmtId="1" fontId="7" fillId="0" borderId="9" xfId="0" applyNumberFormat="1" applyFont="1" applyBorder="1" applyAlignment="1">
      <alignment horizontal="justify" vertical="center" wrapText="1"/>
    </xf>
    <xf numFmtId="1" fontId="7" fillId="3" borderId="4" xfId="0" applyNumberFormat="1" applyFont="1" applyFill="1" applyBorder="1" applyAlignment="1">
      <alignment horizontal="center" vertical="center"/>
    </xf>
    <xf numFmtId="188" fontId="7" fillId="3" borderId="9" xfId="0" applyNumberFormat="1" applyFont="1" applyFill="1" applyBorder="1" applyAlignment="1">
      <alignment horizontal="center" vertical="center" wrapText="1"/>
    </xf>
    <xf numFmtId="0" fontId="7" fillId="7" borderId="83" xfId="124" applyFont="1" applyFill="1" applyBorder="1" applyAlignment="1">
      <alignment horizontal="center" vertical="center" wrapText="1"/>
    </xf>
    <xf numFmtId="1" fontId="7" fillId="0" borderId="84" xfId="124" applyNumberFormat="1" applyFont="1" applyBorder="1" applyAlignment="1">
      <alignment horizontal="center" vertical="center"/>
    </xf>
    <xf numFmtId="0" fontId="7" fillId="0" borderId="84" xfId="124" applyFont="1" applyBorder="1" applyAlignment="1">
      <alignment vertical="center" wrapText="1"/>
    </xf>
    <xf numFmtId="42" fontId="7" fillId="0" borderId="84" xfId="119" applyFont="1" applyFill="1" applyBorder="1" applyAlignment="1">
      <alignment horizontal="center" vertical="center" wrapText="1"/>
    </xf>
    <xf numFmtId="4" fontId="7" fillId="0" borderId="84" xfId="15" applyNumberFormat="1" applyFont="1" applyBorder="1" applyAlignment="1">
      <alignment horizontal="center" vertical="center"/>
    </xf>
    <xf numFmtId="188" fontId="7" fillId="0" borderId="85" xfId="124" applyNumberFormat="1" applyFont="1" applyBorder="1" applyAlignment="1">
      <alignment horizontal="center" vertical="center" wrapText="1"/>
    </xf>
    <xf numFmtId="0" fontId="7" fillId="7" borderId="86" xfId="124" applyFont="1" applyFill="1" applyBorder="1" applyAlignment="1">
      <alignment horizontal="center" vertical="center" wrapText="1"/>
    </xf>
    <xf numFmtId="1" fontId="7" fillId="0" borderId="80" xfId="124" applyNumberFormat="1" applyFont="1" applyBorder="1" applyAlignment="1">
      <alignment horizontal="center" vertical="center"/>
    </xf>
    <xf numFmtId="0" fontId="7" fillId="0" borderId="80" xfId="124" applyFont="1" applyBorder="1" applyAlignment="1">
      <alignment vertical="center" wrapText="1"/>
    </xf>
    <xf numFmtId="42" fontId="7" fillId="0" borderId="80" xfId="119" applyFont="1" applyFill="1" applyBorder="1" applyAlignment="1">
      <alignment horizontal="center" vertical="center"/>
    </xf>
    <xf numFmtId="4" fontId="7" fillId="0" borderId="80" xfId="15" applyNumberFormat="1" applyFont="1" applyBorder="1" applyAlignment="1">
      <alignment horizontal="center" vertical="center"/>
    </xf>
    <xf numFmtId="188" fontId="7" fillId="0" borderId="81" xfId="124" applyNumberFormat="1" applyFont="1" applyBorder="1" applyAlignment="1">
      <alignment horizontal="center" vertical="center" wrapText="1"/>
    </xf>
    <xf numFmtId="0" fontId="7" fillId="0" borderId="83" xfId="124" applyFont="1" applyBorder="1" applyAlignment="1">
      <alignment horizontal="center" vertical="center" wrapText="1"/>
    </xf>
    <xf numFmtId="180" fontId="7" fillId="0" borderId="84" xfId="124" applyNumberFormat="1" applyFont="1" applyBorder="1" applyAlignment="1">
      <alignment horizontal="center" vertical="center"/>
    </xf>
    <xf numFmtId="42" fontId="7" fillId="0" borderId="84" xfId="119" applyFont="1" applyFill="1" applyBorder="1" applyAlignment="1">
      <alignment horizontal="center" vertical="center"/>
    </xf>
    <xf numFmtId="0" fontId="7" fillId="0" borderId="82" xfId="124" applyFont="1" applyBorder="1" applyAlignment="1">
      <alignment horizontal="center" vertical="center" wrapText="1"/>
    </xf>
    <xf numFmtId="180" fontId="7" fillId="0" borderId="78" xfId="124" applyNumberFormat="1" applyFont="1" applyBorder="1" applyAlignment="1">
      <alignment horizontal="center" vertical="center"/>
    </xf>
    <xf numFmtId="1" fontId="7" fillId="0" borderId="78" xfId="124" applyNumberFormat="1" applyFont="1" applyBorder="1" applyAlignment="1">
      <alignment horizontal="center" vertical="center"/>
    </xf>
    <xf numFmtId="0" fontId="7" fillId="0" borderId="78" xfId="124" applyFont="1" applyBorder="1" applyAlignment="1">
      <alignment vertical="center" wrapText="1"/>
    </xf>
    <xf numFmtId="42" fontId="7" fillId="0" borderId="78" xfId="119" applyFont="1" applyFill="1" applyBorder="1" applyAlignment="1">
      <alignment horizontal="center" vertical="center"/>
    </xf>
    <xf numFmtId="4" fontId="7" fillId="0" borderId="78" xfId="15" applyNumberFormat="1" applyFont="1" applyBorder="1" applyAlignment="1">
      <alignment horizontal="center" vertical="center"/>
    </xf>
    <xf numFmtId="188" fontId="7" fillId="0" borderId="79" xfId="124" applyNumberFormat="1" applyFont="1" applyBorder="1" applyAlignment="1">
      <alignment horizontal="center" vertical="center" wrapText="1"/>
    </xf>
    <xf numFmtId="0" fontId="7" fillId="0" borderId="86" xfId="124" applyFont="1" applyBorder="1" applyAlignment="1">
      <alignment horizontal="center" vertical="center" wrapText="1"/>
    </xf>
    <xf numFmtId="0" fontId="7" fillId="0" borderId="43" xfId="124" applyFont="1" applyBorder="1" applyAlignment="1">
      <alignment horizontal="center" vertical="center" wrapText="1"/>
    </xf>
    <xf numFmtId="180" fontId="7" fillId="0" borderId="44" xfId="124" applyNumberFormat="1" applyFont="1" applyBorder="1" applyAlignment="1">
      <alignment horizontal="center" vertical="center"/>
    </xf>
    <xf numFmtId="0" fontId="7" fillId="0" borderId="44" xfId="124" applyFont="1" applyBorder="1" applyAlignment="1">
      <alignment vertical="center" wrapText="1"/>
    </xf>
    <xf numFmtId="42" fontId="7" fillId="0" borderId="44" xfId="119" applyFont="1" applyFill="1" applyBorder="1" applyAlignment="1">
      <alignment horizontal="center" vertical="center"/>
    </xf>
    <xf numFmtId="4" fontId="7" fillId="0" borderId="9" xfId="15" applyNumberFormat="1" applyFont="1" applyBorder="1" applyAlignment="1">
      <alignment horizontal="center" vertical="center"/>
    </xf>
    <xf numFmtId="188" fontId="7" fillId="0" borderId="18" xfId="124" applyNumberFormat="1" applyFont="1" applyBorder="1" applyAlignment="1">
      <alignment horizontal="center" vertical="center" wrapText="1"/>
    </xf>
    <xf numFmtId="0" fontId="7" fillId="0" borderId="84" xfId="124" applyFont="1" applyBorder="1" applyAlignment="1">
      <alignment vertical="top" wrapText="1"/>
    </xf>
    <xf numFmtId="188" fontId="7" fillId="0" borderId="84" xfId="124" applyNumberFormat="1" applyFont="1" applyBorder="1" applyAlignment="1">
      <alignment horizontal="center" vertical="center" wrapText="1"/>
    </xf>
    <xf numFmtId="0" fontId="7" fillId="0" borderId="83" xfId="13" applyFont="1" applyBorder="1" applyAlignment="1">
      <alignment horizontal="center" vertical="center"/>
    </xf>
    <xf numFmtId="49" fontId="7" fillId="0" borderId="84" xfId="52" applyNumberFormat="1" applyFont="1" applyBorder="1" applyAlignment="1">
      <alignment horizontal="center" vertical="center"/>
    </xf>
    <xf numFmtId="0" fontId="7" fillId="0" borderId="84" xfId="13" applyFont="1" applyBorder="1" applyAlignment="1">
      <alignment vertical="center" wrapText="1"/>
    </xf>
    <xf numFmtId="0" fontId="7" fillId="0" borderId="84" xfId="52" applyFont="1" applyBorder="1" applyAlignment="1">
      <alignment horizontal="center" vertical="center"/>
    </xf>
    <xf numFmtId="184" fontId="7" fillId="0" borderId="84" xfId="99" applyNumberFormat="1" applyFont="1" applyFill="1" applyBorder="1" applyAlignment="1">
      <alignment horizontal="center" vertical="center"/>
    </xf>
    <xf numFmtId="174" fontId="7" fillId="0" borderId="84" xfId="52" applyNumberFormat="1" applyFont="1" applyBorder="1" applyAlignment="1">
      <alignment vertical="center"/>
    </xf>
    <xf numFmtId="174" fontId="7" fillId="0" borderId="85" xfId="52" applyNumberFormat="1" applyFont="1" applyBorder="1" applyAlignment="1">
      <alignment horizontal="right" vertical="center" wrapText="1"/>
    </xf>
    <xf numFmtId="0" fontId="7" fillId="0" borderId="82" xfId="13" applyFont="1" applyBorder="1" applyAlignment="1">
      <alignment horizontal="center" vertical="center"/>
    </xf>
    <xf numFmtId="49" fontId="7" fillId="0" borderId="78" xfId="52" applyNumberFormat="1" applyFont="1" applyBorder="1" applyAlignment="1">
      <alignment horizontal="center" vertical="center"/>
    </xf>
    <xf numFmtId="0" fontId="7" fillId="0" borderId="78" xfId="13" applyFont="1" applyBorder="1" applyAlignment="1">
      <alignment vertical="center" wrapText="1"/>
    </xf>
    <xf numFmtId="0" fontId="7" fillId="0" borderId="78" xfId="52" applyFont="1" applyBorder="1" applyAlignment="1">
      <alignment horizontal="center" vertical="center"/>
    </xf>
    <xf numFmtId="184" fontId="7" fillId="0" borderId="78" xfId="99" applyNumberFormat="1" applyFont="1" applyFill="1" applyBorder="1" applyAlignment="1">
      <alignment horizontal="center" vertical="center"/>
    </xf>
    <xf numFmtId="174" fontId="7" fillId="0" borderId="78" xfId="52" applyNumberFormat="1" applyFont="1" applyBorder="1" applyAlignment="1">
      <alignment vertical="center"/>
    </xf>
    <xf numFmtId="174" fontId="7" fillId="0" borderId="79" xfId="52" applyNumberFormat="1" applyFont="1" applyBorder="1" applyAlignment="1">
      <alignment horizontal="right" vertical="center" wrapText="1"/>
    </xf>
    <xf numFmtId="49" fontId="7" fillId="0" borderId="80" xfId="52" applyNumberFormat="1" applyFont="1" applyBorder="1" applyAlignment="1">
      <alignment horizontal="center" vertical="center"/>
    </xf>
    <xf numFmtId="0" fontId="7" fillId="0" borderId="80" xfId="13" applyFont="1" applyBorder="1" applyAlignment="1">
      <alignment vertical="center" wrapText="1"/>
    </xf>
    <xf numFmtId="0" fontId="7" fillId="0" borderId="80" xfId="52" applyFont="1" applyBorder="1" applyAlignment="1">
      <alignment horizontal="center" vertical="center"/>
    </xf>
    <xf numFmtId="184" fontId="7" fillId="0" borderId="80" xfId="99" applyNumberFormat="1" applyFont="1" applyFill="1" applyBorder="1" applyAlignment="1">
      <alignment horizontal="center" vertical="center"/>
    </xf>
    <xf numFmtId="174" fontId="7" fillId="0" borderId="80" xfId="52" applyNumberFormat="1" applyFont="1" applyBorder="1" applyAlignment="1">
      <alignment vertical="center"/>
    </xf>
    <xf numFmtId="174" fontId="7" fillId="0" borderId="81" xfId="52" applyNumberFormat="1" applyFont="1" applyBorder="1" applyAlignment="1">
      <alignment horizontal="right" vertical="center" wrapText="1"/>
    </xf>
    <xf numFmtId="0" fontId="17" fillId="0" borderId="13" xfId="5" applyFont="1" applyBorder="1" applyAlignment="1">
      <alignment horizontal="center" vertical="center"/>
    </xf>
    <xf numFmtId="0" fontId="17" fillId="0" borderId="17" xfId="12" applyFont="1" applyBorder="1" applyAlignment="1">
      <alignment horizontal="center" vertical="center"/>
    </xf>
    <xf numFmtId="0" fontId="6" fillId="0" borderId="0" xfId="12" applyFont="1" applyAlignment="1">
      <alignment horizontal="right" vertical="center"/>
    </xf>
    <xf numFmtId="0" fontId="10" fillId="0" borderId="11" xfId="12" applyFont="1" applyBorder="1" applyAlignment="1">
      <alignment horizontal="left"/>
    </xf>
    <xf numFmtId="0" fontId="16" fillId="0" borderId="2" xfId="12" applyFont="1" applyBorder="1" applyAlignment="1">
      <alignment horizontal="center"/>
    </xf>
    <xf numFmtId="0" fontId="16" fillId="0" borderId="3" xfId="12" applyFont="1" applyBorder="1" applyAlignment="1">
      <alignment horizontal="center"/>
    </xf>
    <xf numFmtId="167" fontId="10" fillId="0" borderId="11" xfId="12" applyNumberFormat="1" applyFont="1" applyBorder="1" applyAlignment="1">
      <alignment horizontal="left"/>
    </xf>
    <xf numFmtId="0" fontId="17" fillId="0" borderId="11" xfId="12" applyFont="1" applyBorder="1" applyAlignment="1">
      <alignment horizontal="left"/>
    </xf>
    <xf numFmtId="0" fontId="19" fillId="0" borderId="22" xfId="12" applyFont="1" applyBorder="1" applyAlignment="1">
      <alignment horizontal="left" vertical="center"/>
    </xf>
    <xf numFmtId="0" fontId="19" fillId="0" borderId="3" xfId="12" applyFont="1" applyBorder="1" applyAlignment="1">
      <alignment horizontal="left" vertical="center"/>
    </xf>
    <xf numFmtId="0" fontId="19" fillId="0" borderId="0" xfId="12" applyFont="1" applyAlignment="1">
      <alignment horizontal="left" vertical="center"/>
    </xf>
    <xf numFmtId="0" fontId="19" fillId="0" borderId="5" xfId="12" applyFont="1" applyBorder="1" applyAlignment="1">
      <alignment horizontal="left" vertical="center"/>
    </xf>
    <xf numFmtId="0" fontId="19" fillId="2" borderId="55" xfId="12" applyFont="1" applyFill="1" applyBorder="1" applyAlignment="1">
      <alignment horizontal="center"/>
    </xf>
    <xf numFmtId="0" fontId="10" fillId="2" borderId="56" xfId="12" applyFont="1" applyFill="1" applyBorder="1" applyAlignment="1">
      <alignment horizontal="center"/>
    </xf>
    <xf numFmtId="0" fontId="10" fillId="2" borderId="50" xfId="12" applyFont="1" applyFill="1" applyBorder="1" applyAlignment="1">
      <alignment horizontal="center"/>
    </xf>
    <xf numFmtId="0" fontId="10" fillId="0" borderId="52" xfId="12" applyFont="1" applyBorder="1"/>
    <xf numFmtId="0" fontId="10" fillId="0" borderId="53" xfId="12" applyFont="1" applyBorder="1"/>
    <xf numFmtId="0" fontId="10" fillId="0" borderId="28" xfId="12" applyFont="1" applyBorder="1" applyAlignment="1">
      <alignment horizontal="left"/>
    </xf>
    <xf numFmtId="0" fontId="10" fillId="0" borderId="29" xfId="12" applyFont="1" applyBorder="1" applyAlignment="1">
      <alignment horizontal="left"/>
    </xf>
    <xf numFmtId="0" fontId="10" fillId="0" borderId="59" xfId="12" applyFont="1" applyBorder="1" applyAlignment="1">
      <alignment horizontal="left"/>
    </xf>
    <xf numFmtId="0" fontId="10" fillId="0" borderId="70" xfId="12" applyFont="1" applyBorder="1"/>
    <xf numFmtId="0" fontId="19" fillId="0" borderId="39" xfId="12" applyFont="1" applyBorder="1" applyAlignment="1">
      <alignment horizontal="right"/>
    </xf>
    <xf numFmtId="0" fontId="19" fillId="0" borderId="40" xfId="12" applyFont="1" applyBorder="1" applyAlignment="1">
      <alignment horizontal="right"/>
    </xf>
    <xf numFmtId="0" fontId="19" fillId="2" borderId="50" xfId="12" applyFont="1" applyFill="1" applyBorder="1" applyAlignment="1">
      <alignment horizontal="center"/>
    </xf>
    <xf numFmtId="0" fontId="12" fillId="0" borderId="0" xfId="12" applyFont="1" applyAlignment="1">
      <alignment horizontal="right"/>
    </xf>
    <xf numFmtId="0" fontId="12" fillId="0" borderId="26" xfId="12" applyFont="1" applyBorder="1" applyAlignment="1">
      <alignment horizontal="right"/>
    </xf>
    <xf numFmtId="0" fontId="12" fillId="0" borderId="32" xfId="12" applyFont="1" applyBorder="1" applyAlignment="1">
      <alignment horizontal="right"/>
    </xf>
    <xf numFmtId="0" fontId="12" fillId="0" borderId="33" xfId="12" applyFont="1" applyBorder="1" applyAlignment="1">
      <alignment horizontal="right"/>
    </xf>
    <xf numFmtId="0" fontId="21" fillId="0" borderId="31" xfId="12" applyFont="1" applyBorder="1" applyAlignment="1">
      <alignment horizontal="left"/>
    </xf>
    <xf numFmtId="0" fontId="21" fillId="0" borderId="32" xfId="12" applyFont="1" applyBorder="1" applyAlignment="1">
      <alignment horizontal="left"/>
    </xf>
    <xf numFmtId="0" fontId="10" fillId="0" borderId="57" xfId="12" applyFont="1" applyBorder="1" applyAlignment="1">
      <alignment horizontal="center"/>
    </xf>
    <xf numFmtId="0" fontId="10" fillId="0" borderId="58" xfId="12" applyFont="1" applyBorder="1" applyAlignment="1">
      <alignment horizontal="center"/>
    </xf>
    <xf numFmtId="0" fontId="7" fillId="0" borderId="34" xfId="0" applyFont="1" applyBorder="1" applyAlignment="1">
      <alignment vertical="center"/>
    </xf>
    <xf numFmtId="0" fontId="7" fillId="3" borderId="35" xfId="0" applyFont="1" applyFill="1" applyBorder="1" applyAlignment="1">
      <alignment horizontal="center" vertical="center"/>
    </xf>
    <xf numFmtId="0" fontId="7" fillId="3" borderId="35" xfId="0" applyFont="1" applyFill="1" applyBorder="1" applyAlignment="1">
      <alignment vertical="center"/>
    </xf>
    <xf numFmtId="187" fontId="28" fillId="3" borderId="35" xfId="0" applyNumberFormat="1" applyFont="1" applyFill="1" applyBorder="1" applyAlignment="1">
      <alignment vertical="center"/>
    </xf>
    <xf numFmtId="166" fontId="12" fillId="3" borderId="35" xfId="120" applyFont="1" applyFill="1" applyBorder="1" applyAlignment="1">
      <alignment vertical="center"/>
    </xf>
    <xf numFmtId="0" fontId="12" fillId="3" borderId="35" xfId="0" applyFont="1" applyFill="1" applyBorder="1" applyAlignment="1">
      <alignment vertical="center"/>
    </xf>
    <xf numFmtId="0" fontId="7" fillId="3" borderId="36" xfId="0" applyFont="1" applyFill="1" applyBorder="1" applyAlignment="1">
      <alignment vertical="center"/>
    </xf>
    <xf numFmtId="0" fontId="7" fillId="0" borderId="37" xfId="0" applyFont="1" applyBorder="1" applyAlignment="1">
      <alignment vertical="center"/>
    </xf>
    <xf numFmtId="0" fontId="8" fillId="3" borderId="24" xfId="0" applyFont="1" applyFill="1" applyBorder="1" applyAlignment="1">
      <alignment horizontal="center" vertical="center"/>
    </xf>
    <xf numFmtId="0" fontId="8" fillId="3" borderId="0" xfId="0" applyFont="1" applyFill="1" applyAlignment="1">
      <alignment horizontal="center" vertical="center"/>
    </xf>
    <xf numFmtId="42" fontId="7" fillId="3" borderId="38" xfId="0" applyNumberFormat="1" applyFont="1" applyFill="1" applyBorder="1" applyAlignment="1">
      <alignment vertical="center"/>
    </xf>
    <xf numFmtId="0" fontId="28" fillId="3" borderId="0" xfId="0" applyFont="1" applyFill="1" applyAlignment="1">
      <alignment vertical="center"/>
    </xf>
    <xf numFmtId="0" fontId="12" fillId="3" borderId="26" xfId="0" applyFont="1" applyFill="1" applyBorder="1" applyAlignment="1">
      <alignment vertical="center"/>
    </xf>
    <xf numFmtId="0" fontId="7" fillId="3" borderId="24" xfId="0" applyFont="1" applyFill="1" applyBorder="1" applyAlignment="1">
      <alignment vertical="center" wrapText="1"/>
    </xf>
    <xf numFmtId="0" fontId="7" fillId="3" borderId="33" xfId="0" applyFont="1" applyFill="1" applyBorder="1" applyAlignment="1">
      <alignment vertical="center" wrapText="1"/>
    </xf>
    <xf numFmtId="0" fontId="8" fillId="3" borderId="31" xfId="0" applyFont="1" applyFill="1" applyBorder="1" applyAlignment="1">
      <alignment vertical="center"/>
    </xf>
    <xf numFmtId="0" fontId="8" fillId="3" borderId="32" xfId="0" applyFont="1" applyFill="1" applyBorder="1" applyAlignment="1">
      <alignment vertical="center"/>
    </xf>
    <xf numFmtId="187" fontId="8" fillId="3" borderId="32" xfId="0" applyNumberFormat="1" applyFont="1" applyFill="1" applyBorder="1" applyAlignment="1">
      <alignment vertical="center" wrapText="1"/>
    </xf>
    <xf numFmtId="166" fontId="8" fillId="3" borderId="32" xfId="120" applyFont="1" applyFill="1" applyBorder="1" applyAlignment="1">
      <alignment vertical="center" wrapText="1"/>
    </xf>
    <xf numFmtId="0" fontId="7" fillId="3" borderId="33" xfId="0" applyFont="1" applyFill="1" applyBorder="1" applyAlignment="1">
      <alignment vertical="center"/>
    </xf>
    <xf numFmtId="0" fontId="11" fillId="3" borderId="54" xfId="0" applyFont="1" applyFill="1" applyBorder="1" applyAlignment="1">
      <alignment horizontal="center" vertical="center" wrapText="1"/>
    </xf>
    <xf numFmtId="0" fontId="8" fillId="3" borderId="71" xfId="0" applyFont="1" applyFill="1" applyBorder="1" applyAlignment="1">
      <alignment horizontal="center" vertical="center" wrapText="1"/>
    </xf>
    <xf numFmtId="0" fontId="7" fillId="3" borderId="47" xfId="0" applyFont="1" applyFill="1" applyBorder="1" applyAlignment="1">
      <alignment horizontal="center" vertical="center" wrapText="1"/>
    </xf>
    <xf numFmtId="0" fontId="7" fillId="3" borderId="51" xfId="0" applyFont="1" applyFill="1" applyBorder="1" applyAlignment="1">
      <alignment horizontal="center" vertical="center" wrapText="1"/>
    </xf>
    <xf numFmtId="1" fontId="7" fillId="3" borderId="17" xfId="0" applyNumberFormat="1" applyFont="1" applyFill="1" applyBorder="1" applyAlignment="1">
      <alignment horizontal="center" vertical="center"/>
    </xf>
    <xf numFmtId="0" fontId="7" fillId="3" borderId="17" xfId="0" applyFont="1" applyFill="1" applyBorder="1" applyAlignment="1">
      <alignment horizontal="center" vertical="center"/>
    </xf>
    <xf numFmtId="0" fontId="7" fillId="3" borderId="17" xfId="0" applyFont="1" applyFill="1" applyBorder="1" applyAlignment="1">
      <alignment horizontal="center" vertical="center" wrapText="1"/>
    </xf>
    <xf numFmtId="4" fontId="27" fillId="3" borderId="17" xfId="121" applyNumberFormat="1" applyFont="1" applyFill="1" applyBorder="1" applyAlignment="1" applyProtection="1">
      <alignment horizontal="center" vertical="center"/>
      <protection hidden="1"/>
    </xf>
    <xf numFmtId="186" fontId="27" fillId="0" borderId="17" xfId="119" applyNumberFormat="1" applyFont="1" applyFill="1" applyBorder="1" applyAlignment="1" applyProtection="1">
      <alignment horizontal="center" vertical="center"/>
      <protection hidden="1"/>
    </xf>
    <xf numFmtId="186" fontId="7" fillId="0" borderId="48" xfId="0" applyNumberFormat="1" applyFont="1" applyBorder="1" applyAlignment="1">
      <alignment horizontal="center" vertical="center" wrapText="1"/>
    </xf>
    <xf numFmtId="0" fontId="7" fillId="0" borderId="57" xfId="12" applyFont="1" applyBorder="1" applyAlignment="1">
      <alignment vertical="center" wrapText="1"/>
    </xf>
    <xf numFmtId="0" fontId="7" fillId="0" borderId="58" xfId="12" applyFont="1" applyBorder="1" applyAlignment="1">
      <alignment vertical="center" wrapText="1"/>
    </xf>
    <xf numFmtId="0" fontId="7" fillId="0" borderId="58" xfId="12" applyFont="1" applyBorder="1" applyAlignment="1">
      <alignment horizontal="right" vertical="center"/>
    </xf>
    <xf numFmtId="186" fontId="7" fillId="0" borderId="25" xfId="0" applyNumberFormat="1" applyFont="1" applyBorder="1" applyAlignment="1">
      <alignment vertical="center"/>
    </xf>
    <xf numFmtId="0" fontId="7" fillId="0" borderId="21" xfId="12" applyFont="1" applyBorder="1" applyAlignment="1">
      <alignment vertical="center" wrapText="1"/>
    </xf>
    <xf numFmtId="0" fontId="7" fillId="0" borderId="15" xfId="12" applyFont="1" applyBorder="1" applyAlignment="1">
      <alignment vertical="center" wrapText="1"/>
    </xf>
    <xf numFmtId="0" fontId="7" fillId="0" borderId="15" xfId="12" applyFont="1" applyBorder="1" applyAlignment="1">
      <alignment horizontal="right" vertical="center"/>
    </xf>
    <xf numFmtId="186" fontId="7" fillId="0" borderId="18" xfId="0" applyNumberFormat="1" applyFont="1" applyBorder="1" applyAlignment="1">
      <alignment vertical="center"/>
    </xf>
    <xf numFmtId="188" fontId="7" fillId="0" borderId="38" xfId="0" applyNumberFormat="1" applyFont="1" applyBorder="1" applyAlignment="1">
      <alignment horizontal="center" vertical="center" wrapText="1"/>
    </xf>
    <xf numFmtId="0" fontId="11" fillId="5" borderId="88" xfId="12" applyFont="1" applyFill="1" applyBorder="1" applyAlignment="1">
      <alignment vertical="center" wrapText="1"/>
    </xf>
    <xf numFmtId="0" fontId="11" fillId="5" borderId="89" xfId="12" applyFont="1" applyFill="1" applyBorder="1" applyAlignment="1">
      <alignment vertical="center" wrapText="1"/>
    </xf>
    <xf numFmtId="0" fontId="8" fillId="5" borderId="90" xfId="12" applyFont="1" applyFill="1" applyBorder="1" applyAlignment="1">
      <alignment horizontal="right" vertical="center"/>
    </xf>
    <xf numFmtId="186" fontId="8" fillId="5" borderId="91" xfId="0" applyNumberFormat="1" applyFont="1" applyFill="1" applyBorder="1" applyAlignment="1">
      <alignment vertical="center"/>
    </xf>
    <xf numFmtId="0" fontId="11" fillId="3" borderId="74" xfId="0" applyFont="1" applyFill="1" applyBorder="1" applyAlignment="1">
      <alignment horizontal="center" vertical="center" wrapText="1"/>
    </xf>
    <xf numFmtId="4" fontId="7" fillId="10" borderId="39" xfId="0" applyNumberFormat="1" applyFont="1" applyFill="1" applyBorder="1" applyAlignment="1">
      <alignment vertical="center"/>
    </xf>
    <xf numFmtId="4" fontId="7" fillId="10" borderId="40" xfId="0" applyNumberFormat="1" applyFont="1" applyFill="1" applyBorder="1" applyAlignment="1">
      <alignment vertical="center"/>
    </xf>
    <xf numFmtId="4" fontId="7" fillId="10" borderId="40" xfId="0" applyNumberFormat="1" applyFont="1" applyFill="1" applyBorder="1" applyAlignment="1">
      <alignment horizontal="center" vertical="center"/>
    </xf>
    <xf numFmtId="4" fontId="7" fillId="10" borderId="40" xfId="0" applyNumberFormat="1" applyFont="1" applyFill="1" applyBorder="1" applyAlignment="1">
      <alignment horizontal="justify" vertical="center"/>
    </xf>
    <xf numFmtId="4" fontId="7" fillId="10" borderId="40" xfId="0" applyNumberFormat="1" applyFont="1" applyFill="1" applyBorder="1" applyAlignment="1">
      <alignment horizontal="right" vertical="center"/>
    </xf>
    <xf numFmtId="165" fontId="8" fillId="10" borderId="41" xfId="39" applyFont="1" applyFill="1" applyBorder="1" applyAlignment="1">
      <alignment horizontal="center" vertical="center"/>
    </xf>
    <xf numFmtId="0" fontId="7" fillId="7" borderId="92" xfId="0" applyFont="1" applyFill="1" applyBorder="1" applyAlignment="1">
      <alignment horizontal="center" vertical="center" wrapText="1"/>
    </xf>
    <xf numFmtId="0" fontId="7" fillId="0" borderId="78" xfId="0" applyFont="1" applyBorder="1" applyAlignment="1">
      <alignment horizontal="center" vertical="center"/>
    </xf>
    <xf numFmtId="0" fontId="7" fillId="7" borderId="78" xfId="0" applyFont="1" applyFill="1" applyBorder="1" applyAlignment="1">
      <alignment horizontal="center" vertical="center"/>
    </xf>
    <xf numFmtId="2" fontId="7" fillId="0" borderId="78" xfId="0" applyNumberFormat="1" applyFont="1" applyBorder="1" applyAlignment="1">
      <alignment horizontal="center" vertical="center"/>
    </xf>
    <xf numFmtId="182" fontId="7" fillId="0" borderId="78" xfId="123" applyNumberFormat="1" applyFont="1" applyFill="1" applyBorder="1" applyAlignment="1">
      <alignment horizontal="center" vertical="center"/>
    </xf>
    <xf numFmtId="0" fontId="7" fillId="0" borderId="93" xfId="0" applyFont="1" applyBorder="1" applyAlignment="1">
      <alignment horizontal="center" vertical="center"/>
    </xf>
    <xf numFmtId="0" fontId="7" fillId="0" borderId="80" xfId="0" applyFont="1" applyBorder="1" applyAlignment="1">
      <alignment horizontal="center" vertical="center"/>
    </xf>
    <xf numFmtId="2" fontId="7" fillId="0" borderId="80" xfId="0" applyNumberFormat="1" applyFont="1" applyBorder="1" applyAlignment="1">
      <alignment horizontal="center" vertical="center"/>
    </xf>
    <xf numFmtId="182" fontId="7" fillId="0" borderId="80" xfId="123" applyNumberFormat="1" applyFont="1" applyFill="1" applyBorder="1" applyAlignment="1">
      <alignment horizontal="center" vertical="center"/>
    </xf>
    <xf numFmtId="0" fontId="8" fillId="0" borderId="55" xfId="48" applyFont="1" applyBorder="1" applyAlignment="1">
      <alignment horizontal="center" vertical="center"/>
    </xf>
    <xf numFmtId="0" fontId="8" fillId="0" borderId="56" xfId="48" applyFont="1" applyBorder="1" applyAlignment="1">
      <alignment horizontal="center" vertical="center"/>
    </xf>
    <xf numFmtId="189" fontId="8" fillId="0" borderId="56" xfId="122" applyNumberFormat="1" applyFont="1" applyFill="1" applyBorder="1" applyAlignment="1">
      <alignment horizontal="center" vertical="center"/>
    </xf>
    <xf numFmtId="189" fontId="8" fillId="0" borderId="56" xfId="122" applyNumberFormat="1" applyFont="1" applyFill="1" applyBorder="1" applyAlignment="1">
      <alignment vertical="center"/>
    </xf>
    <xf numFmtId="0" fontId="7" fillId="3" borderId="56" xfId="0" applyFont="1" applyFill="1" applyBorder="1" applyAlignment="1">
      <alignment vertical="center"/>
    </xf>
    <xf numFmtId="0" fontId="8" fillId="3" borderId="56" xfId="0" applyFont="1" applyFill="1" applyBorder="1" applyAlignment="1">
      <alignment vertical="center"/>
    </xf>
    <xf numFmtId="187" fontId="28" fillId="3" borderId="56" xfId="0" applyNumberFormat="1" applyFont="1" applyFill="1" applyBorder="1" applyAlignment="1">
      <alignment vertical="center"/>
    </xf>
    <xf numFmtId="187" fontId="8" fillId="3" borderId="50" xfId="0" applyNumberFormat="1" applyFont="1" applyFill="1" applyBorder="1" applyAlignment="1">
      <alignment horizontal="right" vertical="center"/>
    </xf>
    <xf numFmtId="165" fontId="8" fillId="0" borderId="23" xfId="39" applyFont="1" applyFill="1" applyBorder="1" applyAlignment="1">
      <alignment vertical="center"/>
    </xf>
    <xf numFmtId="0" fontId="8" fillId="0" borderId="27" xfId="48" applyFont="1" applyBorder="1" applyAlignment="1">
      <alignment horizontal="center" vertical="center"/>
    </xf>
    <xf numFmtId="0" fontId="8" fillId="0" borderId="11" xfId="48" applyFont="1" applyBorder="1" applyAlignment="1">
      <alignment horizontal="center" vertical="center"/>
    </xf>
    <xf numFmtId="189" fontId="8" fillId="0" borderId="11" xfId="122" applyNumberFormat="1" applyFont="1" applyFill="1" applyBorder="1" applyAlignment="1">
      <alignment horizontal="center" vertical="center"/>
    </xf>
    <xf numFmtId="189" fontId="8" fillId="0" borderId="11" xfId="122" applyNumberFormat="1" applyFont="1" applyFill="1" applyBorder="1" applyAlignment="1">
      <alignment vertical="center"/>
    </xf>
    <xf numFmtId="0" fontId="7" fillId="3" borderId="11" xfId="0" applyFont="1" applyFill="1" applyBorder="1" applyAlignment="1">
      <alignment vertical="center"/>
    </xf>
    <xf numFmtId="187" fontId="7" fillId="3" borderId="11" xfId="0" applyNumberFormat="1" applyFont="1" applyFill="1" applyBorder="1" applyAlignment="1">
      <alignment horizontal="right" vertical="center"/>
    </xf>
    <xf numFmtId="165" fontId="7" fillId="0" borderId="25" xfId="39" applyFont="1" applyFill="1" applyBorder="1" applyAlignment="1">
      <alignment vertical="center"/>
    </xf>
    <xf numFmtId="0" fontId="8" fillId="0" borderId="57" xfId="48" applyFont="1" applyBorder="1" applyAlignment="1">
      <alignment horizontal="center" vertical="center"/>
    </xf>
    <xf numFmtId="0" fontId="8" fillId="0" borderId="58" xfId="48" applyFont="1" applyBorder="1" applyAlignment="1">
      <alignment horizontal="center" vertical="center"/>
    </xf>
    <xf numFmtId="189" fontId="8" fillId="0" borderId="58" xfId="122" applyNumberFormat="1" applyFont="1" applyFill="1" applyBorder="1" applyAlignment="1">
      <alignment horizontal="center" vertical="center"/>
    </xf>
    <xf numFmtId="189" fontId="8" fillId="0" borderId="58" xfId="122" applyNumberFormat="1" applyFont="1" applyFill="1" applyBorder="1" applyAlignment="1">
      <alignment vertical="center"/>
    </xf>
    <xf numFmtId="0" fontId="7" fillId="3" borderId="58" xfId="0" applyFont="1" applyFill="1" applyBorder="1" applyAlignment="1">
      <alignment vertical="center"/>
    </xf>
    <xf numFmtId="187" fontId="8" fillId="3" borderId="58" xfId="0" applyNumberFormat="1" applyFont="1" applyFill="1" applyBorder="1" applyAlignment="1">
      <alignment vertical="center"/>
    </xf>
    <xf numFmtId="187" fontId="8" fillId="3" borderId="53" xfId="0" applyNumberFormat="1" applyFont="1" applyFill="1" applyBorder="1" applyAlignment="1">
      <alignment horizontal="right" vertical="center"/>
    </xf>
    <xf numFmtId="165" fontId="8" fillId="0" borderId="25" xfId="39" applyFont="1" applyFill="1" applyBorder="1" applyAlignment="1">
      <alignment vertical="center"/>
    </xf>
    <xf numFmtId="189" fontId="8" fillId="0" borderId="53" xfId="122" applyNumberFormat="1" applyFont="1" applyFill="1" applyBorder="1" applyAlignment="1">
      <alignment horizontal="right" vertical="center"/>
    </xf>
    <xf numFmtId="0" fontId="8" fillId="0" borderId="21" xfId="48" applyFont="1" applyBorder="1" applyAlignment="1">
      <alignment horizontal="center" vertical="center"/>
    </xf>
    <xf numFmtId="0" fontId="8" fillId="0" borderId="15" xfId="48" applyFont="1" applyBorder="1" applyAlignment="1">
      <alignment horizontal="center" vertical="center"/>
    </xf>
    <xf numFmtId="189" fontId="8" fillId="0" borderId="15" xfId="122" applyNumberFormat="1" applyFont="1" applyFill="1" applyBorder="1" applyAlignment="1">
      <alignment horizontal="center" vertical="center"/>
    </xf>
    <xf numFmtId="189" fontId="8" fillId="0" borderId="15" xfId="122" applyNumberFormat="1" applyFont="1" applyFill="1" applyBorder="1" applyAlignment="1">
      <alignment vertical="center"/>
    </xf>
    <xf numFmtId="0" fontId="7" fillId="3" borderId="15" xfId="0" applyFont="1" applyFill="1" applyBorder="1" applyAlignment="1">
      <alignment vertical="center"/>
    </xf>
    <xf numFmtId="187" fontId="7" fillId="3" borderId="15" xfId="0" applyNumberFormat="1" applyFont="1" applyFill="1" applyBorder="1" applyAlignment="1">
      <alignment vertical="center"/>
    </xf>
    <xf numFmtId="187" fontId="7" fillId="3" borderId="69" xfId="0" applyNumberFormat="1" applyFont="1" applyFill="1" applyBorder="1" applyAlignment="1">
      <alignment horizontal="right" vertical="center"/>
    </xf>
    <xf numFmtId="165" fontId="7" fillId="0" borderId="18" xfId="39" applyFont="1" applyFill="1" applyBorder="1" applyAlignment="1">
      <alignment vertical="center"/>
    </xf>
    <xf numFmtId="165" fontId="7" fillId="3" borderId="38" xfId="0" applyNumberFormat="1" applyFont="1" applyFill="1" applyBorder="1" applyAlignment="1">
      <alignment vertical="center"/>
    </xf>
    <xf numFmtId="0" fontId="7" fillId="3" borderId="24" xfId="0" applyFont="1" applyFill="1" applyBorder="1" applyAlignment="1">
      <alignment horizontal="center" vertical="center"/>
    </xf>
    <xf numFmtId="166" fontId="12" fillId="3" borderId="0" xfId="120" applyFont="1" applyFill="1" applyBorder="1" applyAlignment="1">
      <alignment vertical="center"/>
    </xf>
    <xf numFmtId="0" fontId="7" fillId="0" borderId="78" xfId="0" applyFont="1" applyBorder="1" applyAlignment="1">
      <alignment horizontal="center" vertical="center" wrapText="1"/>
    </xf>
    <xf numFmtId="0" fontId="7" fillId="0" borderId="94" xfId="0" applyFont="1" applyBorder="1" applyAlignment="1">
      <alignment horizontal="center" vertical="center" wrapText="1"/>
    </xf>
    <xf numFmtId="0" fontId="7" fillId="0" borderId="84" xfId="0" applyFont="1" applyBorder="1" applyAlignment="1">
      <alignment horizontal="center" vertical="center" wrapText="1"/>
    </xf>
    <xf numFmtId="0" fontId="7" fillId="0" borderId="80" xfId="0" applyFont="1" applyBorder="1" applyAlignment="1">
      <alignment horizontal="center" vertical="center" wrapText="1"/>
    </xf>
    <xf numFmtId="188" fontId="7" fillId="3" borderId="38" xfId="0" applyNumberFormat="1" applyFont="1" applyFill="1" applyBorder="1" applyAlignment="1">
      <alignment vertical="center"/>
    </xf>
    <xf numFmtId="187" fontId="7" fillId="3" borderId="57" xfId="0" applyNumberFormat="1" applyFont="1" applyFill="1" applyBorder="1" applyAlignment="1">
      <alignment horizontal="center" vertical="center"/>
    </xf>
    <xf numFmtId="187" fontId="7" fillId="3" borderId="58" xfId="0" applyNumberFormat="1" applyFont="1" applyFill="1" applyBorder="1" applyAlignment="1">
      <alignment horizontal="center" vertical="center"/>
    </xf>
    <xf numFmtId="187" fontId="8" fillId="3" borderId="58" xfId="0" applyNumberFormat="1" applyFont="1" applyFill="1" applyBorder="1" applyAlignment="1">
      <alignment horizontal="center" vertical="center"/>
    </xf>
    <xf numFmtId="190" fontId="7" fillId="3" borderId="58" xfId="0" applyNumberFormat="1" applyFont="1" applyFill="1" applyBorder="1" applyAlignment="1">
      <alignment horizontal="justify" vertical="center" wrapText="1"/>
    </xf>
    <xf numFmtId="0" fontId="7" fillId="3" borderId="58" xfId="0" applyFont="1" applyFill="1" applyBorder="1" applyAlignment="1">
      <alignment vertical="center" wrapText="1"/>
    </xf>
    <xf numFmtId="0" fontId="7" fillId="3" borderId="53" xfId="0" applyFont="1" applyFill="1" applyBorder="1" applyAlignment="1">
      <alignment horizontal="right" vertical="center"/>
    </xf>
    <xf numFmtId="188" fontId="7" fillId="3" borderId="25" xfId="0" applyNumberFormat="1" applyFont="1" applyFill="1" applyBorder="1" applyAlignment="1">
      <alignment vertical="center"/>
    </xf>
    <xf numFmtId="187" fontId="7" fillId="5" borderId="88" xfId="0" applyNumberFormat="1" applyFont="1" applyFill="1" applyBorder="1" applyAlignment="1">
      <alignment horizontal="center" vertical="center"/>
    </xf>
    <xf numFmtId="187" fontId="7" fillId="5" borderId="89" xfId="0" applyNumberFormat="1" applyFont="1" applyFill="1" applyBorder="1" applyAlignment="1">
      <alignment horizontal="center" vertical="center"/>
    </xf>
    <xf numFmtId="187" fontId="8" fillId="5" borderId="89" xfId="0" applyNumberFormat="1" applyFont="1" applyFill="1" applyBorder="1" applyAlignment="1">
      <alignment horizontal="center" vertical="center"/>
    </xf>
    <xf numFmtId="0" fontId="8" fillId="5" borderId="89" xfId="0" applyFont="1" applyFill="1" applyBorder="1" applyAlignment="1">
      <alignment vertical="center" wrapText="1"/>
    </xf>
    <xf numFmtId="0" fontId="8" fillId="5" borderId="90" xfId="0" applyFont="1" applyFill="1" applyBorder="1" applyAlignment="1">
      <alignment horizontal="right" vertical="center"/>
    </xf>
    <xf numFmtId="188" fontId="8" fillId="5" borderId="91" xfId="0" applyNumberFormat="1" applyFont="1" applyFill="1" applyBorder="1" applyAlignment="1">
      <alignment vertical="center"/>
    </xf>
    <xf numFmtId="4" fontId="7" fillId="10" borderId="22" xfId="0" applyNumberFormat="1" applyFont="1" applyFill="1" applyBorder="1" applyAlignment="1">
      <alignment vertical="center"/>
    </xf>
    <xf numFmtId="4" fontId="7" fillId="10" borderId="3" xfId="0" applyNumberFormat="1" applyFont="1" applyFill="1" applyBorder="1" applyAlignment="1">
      <alignment vertical="center"/>
    </xf>
    <xf numFmtId="4" fontId="7" fillId="10" borderId="3" xfId="0" applyNumberFormat="1" applyFont="1" applyFill="1" applyBorder="1" applyAlignment="1">
      <alignment horizontal="center" vertical="center"/>
    </xf>
    <xf numFmtId="165" fontId="8" fillId="10" borderId="5" xfId="39" applyFont="1" applyFill="1" applyBorder="1" applyAlignment="1">
      <alignment vertical="center"/>
    </xf>
    <xf numFmtId="0" fontId="7" fillId="0" borderId="84" xfId="124" applyFont="1" applyBorder="1" applyAlignment="1">
      <alignment horizontal="center" vertical="center" wrapText="1"/>
    </xf>
    <xf numFmtId="0" fontId="7" fillId="0" borderId="84" xfId="0" applyFont="1" applyBorder="1" applyAlignment="1">
      <alignment horizontal="center" vertical="center"/>
    </xf>
    <xf numFmtId="0" fontId="7" fillId="0" borderId="78" xfId="124" applyFont="1" applyBorder="1" applyAlignment="1">
      <alignment horizontal="center" vertical="center" wrapText="1"/>
    </xf>
    <xf numFmtId="0" fontId="7" fillId="0" borderId="80" xfId="124" applyFont="1" applyBorder="1" applyAlignment="1">
      <alignment horizontal="center" vertical="center" wrapText="1"/>
    </xf>
    <xf numFmtId="0" fontId="29" fillId="0" borderId="78" xfId="0" applyFont="1" applyBorder="1" applyAlignment="1">
      <alignment horizontal="center" vertical="center" wrapText="1"/>
    </xf>
    <xf numFmtId="49" fontId="7" fillId="0" borderId="72" xfId="0" applyNumberFormat="1" applyFont="1" applyBorder="1" applyAlignment="1">
      <alignment horizontal="center" vertical="center" wrapText="1"/>
    </xf>
    <xf numFmtId="187" fontId="7" fillId="3" borderId="92" xfId="0" applyNumberFormat="1" applyFont="1" applyFill="1" applyBorder="1" applyAlignment="1">
      <alignment horizontal="center" vertical="center"/>
    </xf>
    <xf numFmtId="187" fontId="7" fillId="3" borderId="96" xfId="0" applyNumberFormat="1" applyFont="1" applyFill="1" applyBorder="1" applyAlignment="1">
      <alignment horizontal="center" vertical="center"/>
    </xf>
    <xf numFmtId="187" fontId="8" fillId="3" borderId="96" xfId="0" applyNumberFormat="1" applyFont="1" applyFill="1" applyBorder="1" applyAlignment="1">
      <alignment horizontal="center" vertical="center"/>
    </xf>
    <xf numFmtId="190" fontId="7" fillId="3" borderId="96" xfId="0" applyNumberFormat="1" applyFont="1" applyFill="1" applyBorder="1" applyAlignment="1">
      <alignment horizontal="justify" vertical="center" wrapText="1"/>
    </xf>
    <xf numFmtId="188" fontId="7" fillId="3" borderId="79" xfId="0" applyNumberFormat="1" applyFont="1" applyFill="1" applyBorder="1" applyAlignment="1">
      <alignment vertical="center"/>
    </xf>
    <xf numFmtId="0" fontId="8" fillId="3" borderId="24" xfId="0" applyFont="1" applyFill="1" applyBorder="1" applyAlignment="1">
      <alignment horizontal="justify" vertical="center" wrapText="1"/>
    </xf>
    <xf numFmtId="0" fontId="8" fillId="3" borderId="0" xfId="0" applyFont="1" applyFill="1" applyAlignment="1">
      <alignment horizontal="justify" vertical="center" wrapText="1"/>
    </xf>
    <xf numFmtId="0" fontId="8" fillId="3" borderId="0" xfId="0" applyFont="1" applyFill="1" applyAlignment="1">
      <alignment horizontal="center" vertical="center" wrapText="1"/>
    </xf>
    <xf numFmtId="187" fontId="36" fillId="3" borderId="0" xfId="0" applyNumberFormat="1" applyFont="1" applyFill="1" applyAlignment="1">
      <alignment vertical="center"/>
    </xf>
    <xf numFmtId="171" fontId="12" fillId="3" borderId="26" xfId="0" applyNumberFormat="1" applyFont="1" applyFill="1" applyBorder="1" applyAlignment="1">
      <alignment vertical="center"/>
    </xf>
    <xf numFmtId="4" fontId="8" fillId="11" borderId="57" xfId="0" applyNumberFormat="1" applyFont="1" applyFill="1" applyBorder="1" applyAlignment="1">
      <alignment vertical="center"/>
    </xf>
    <xf numFmtId="4" fontId="8" fillId="11" borderId="11" xfId="0" applyNumberFormat="1" applyFont="1" applyFill="1" applyBorder="1" applyAlignment="1">
      <alignment vertical="center"/>
    </xf>
    <xf numFmtId="0" fontId="7" fillId="11" borderId="11" xfId="0" applyFont="1" applyFill="1" applyBorder="1" applyAlignment="1">
      <alignment horizontal="center" vertical="center" wrapText="1"/>
    </xf>
    <xf numFmtId="49" fontId="7" fillId="11" borderId="11" xfId="0" applyNumberFormat="1" applyFont="1" applyFill="1" applyBorder="1" applyAlignment="1">
      <alignment horizontal="center" vertical="center"/>
    </xf>
    <xf numFmtId="1" fontId="7" fillId="11" borderId="11" xfId="0" applyNumberFormat="1" applyFont="1" applyFill="1" applyBorder="1" applyAlignment="1">
      <alignment horizontal="center" vertical="center" wrapText="1"/>
    </xf>
    <xf numFmtId="0" fontId="7" fillId="11" borderId="11" xfId="0" applyFont="1" applyFill="1" applyBorder="1" applyAlignment="1">
      <alignment vertical="center"/>
    </xf>
    <xf numFmtId="1" fontId="7" fillId="11" borderId="11" xfId="0" applyNumberFormat="1" applyFont="1" applyFill="1" applyBorder="1" applyAlignment="1">
      <alignment horizontal="center" vertical="center"/>
    </xf>
    <xf numFmtId="4" fontId="27" fillId="11" borderId="11" xfId="121" applyNumberFormat="1" applyFont="1" applyFill="1" applyBorder="1" applyAlignment="1" applyProtection="1">
      <alignment horizontal="center" vertical="center"/>
      <protection hidden="1"/>
    </xf>
    <xf numFmtId="188" fontId="7" fillId="11" borderId="11" xfId="0" applyNumberFormat="1" applyFont="1" applyFill="1" applyBorder="1" applyAlignment="1">
      <alignment horizontal="center" vertical="center" wrapText="1"/>
    </xf>
    <xf numFmtId="0" fontId="7" fillId="0" borderId="19" xfId="0" applyFont="1" applyBorder="1" applyAlignment="1">
      <alignment horizontal="center" vertical="center" wrapText="1"/>
    </xf>
    <xf numFmtId="2" fontId="7" fillId="0" borderId="87" xfId="0" applyNumberFormat="1" applyFont="1" applyBorder="1" applyAlignment="1">
      <alignment horizontal="center" vertical="center"/>
    </xf>
    <xf numFmtId="0" fontId="7" fillId="0" borderId="87" xfId="0" applyFont="1" applyBorder="1" applyAlignment="1">
      <alignment horizontal="center" vertical="center" wrapText="1"/>
    </xf>
    <xf numFmtId="4" fontId="8" fillId="11" borderId="58" xfId="0" applyNumberFormat="1" applyFont="1" applyFill="1" applyBorder="1" applyAlignment="1">
      <alignment vertical="center"/>
    </xf>
    <xf numFmtId="0" fontId="8" fillId="11" borderId="58" xfId="0" applyFont="1" applyFill="1" applyBorder="1" applyAlignment="1">
      <alignment horizontal="center" vertical="center" wrapText="1"/>
    </xf>
    <xf numFmtId="49" fontId="8" fillId="11" borderId="58" xfId="0" applyNumberFormat="1" applyFont="1" applyFill="1" applyBorder="1" applyAlignment="1">
      <alignment horizontal="center" vertical="center"/>
    </xf>
    <xf numFmtId="1" fontId="8" fillId="11" borderId="58" xfId="0" applyNumberFormat="1" applyFont="1" applyFill="1" applyBorder="1" applyAlignment="1">
      <alignment horizontal="center" vertical="center" wrapText="1"/>
    </xf>
    <xf numFmtId="0" fontId="8" fillId="11" borderId="58" xfId="0" applyFont="1" applyFill="1" applyBorder="1" applyAlignment="1">
      <alignment horizontal="justify" vertical="center"/>
    </xf>
    <xf numFmtId="1" fontId="8" fillId="11" borderId="58" xfId="0" applyNumberFormat="1" applyFont="1" applyFill="1" applyBorder="1" applyAlignment="1">
      <alignment horizontal="center" vertical="center"/>
    </xf>
    <xf numFmtId="4" fontId="37" fillId="11" borderId="58" xfId="121" applyNumberFormat="1" applyFont="1" applyFill="1" applyBorder="1" applyAlignment="1" applyProtection="1">
      <alignment horizontal="center" vertical="center"/>
      <protection hidden="1"/>
    </xf>
    <xf numFmtId="188" fontId="8" fillId="11" borderId="58" xfId="0" applyNumberFormat="1" applyFont="1" applyFill="1" applyBorder="1" applyAlignment="1">
      <alignment horizontal="center" vertical="center" wrapText="1"/>
    </xf>
    <xf numFmtId="188" fontId="8" fillId="11" borderId="66" xfId="0" applyNumberFormat="1" applyFont="1" applyFill="1" applyBorder="1" applyAlignment="1">
      <alignment horizontal="center" vertical="center" wrapText="1"/>
    </xf>
    <xf numFmtId="0" fontId="7" fillId="11" borderId="58" xfId="0" applyFont="1" applyFill="1" applyBorder="1" applyAlignment="1">
      <alignment horizontal="center" vertical="center" wrapText="1"/>
    </xf>
    <xf numFmtId="0" fontId="7" fillId="11" borderId="58" xfId="0" applyFont="1" applyFill="1" applyBorder="1" applyAlignment="1">
      <alignment horizontal="justify" vertical="center"/>
    </xf>
    <xf numFmtId="1" fontId="7" fillId="11" borderId="58" xfId="0" applyNumberFormat="1" applyFont="1" applyFill="1" applyBorder="1" applyAlignment="1">
      <alignment horizontal="center" vertical="center"/>
    </xf>
    <xf numFmtId="4" fontId="27" fillId="11" borderId="58" xfId="121" applyNumberFormat="1" applyFont="1" applyFill="1" applyBorder="1" applyAlignment="1" applyProtection="1">
      <alignment horizontal="center" vertical="center"/>
      <protection hidden="1"/>
    </xf>
    <xf numFmtId="188" fontId="7" fillId="11" borderId="58" xfId="0" applyNumberFormat="1" applyFont="1" applyFill="1" applyBorder="1" applyAlignment="1">
      <alignment horizontal="center" vertical="center" wrapText="1"/>
    </xf>
    <xf numFmtId="0" fontId="7" fillId="0" borderId="77" xfId="0" applyFont="1" applyBorder="1" applyAlignment="1">
      <alignment horizontal="center" vertical="center" wrapText="1"/>
    </xf>
    <xf numFmtId="0" fontId="8" fillId="0" borderId="98" xfId="12" applyFont="1" applyBorder="1" applyAlignment="1">
      <alignment vertical="center" wrapText="1"/>
    </xf>
    <xf numFmtId="0" fontId="8" fillId="0" borderId="99" xfId="12" applyFont="1" applyBorder="1" applyAlignment="1">
      <alignment vertical="center" wrapText="1"/>
    </xf>
    <xf numFmtId="0" fontId="7" fillId="3" borderId="99" xfId="0" applyFont="1" applyFill="1" applyBorder="1" applyAlignment="1">
      <alignment horizontal="right" vertical="center"/>
    </xf>
    <xf numFmtId="165" fontId="7" fillId="0" borderId="100" xfId="0" applyNumberFormat="1" applyFont="1" applyBorder="1" applyAlignment="1">
      <alignment vertical="center"/>
    </xf>
    <xf numFmtId="0" fontId="7" fillId="3" borderId="31" xfId="0" applyFont="1" applyFill="1" applyBorder="1" applyAlignment="1">
      <alignment horizontal="center" vertical="center"/>
    </xf>
    <xf numFmtId="0" fontId="7" fillId="3" borderId="32" xfId="0" applyFont="1" applyFill="1" applyBorder="1" applyAlignment="1">
      <alignment horizontal="center" vertical="center"/>
    </xf>
    <xf numFmtId="0" fontId="7" fillId="3" borderId="32" xfId="0" applyFont="1" applyFill="1" applyBorder="1" applyAlignment="1">
      <alignment vertical="center"/>
    </xf>
    <xf numFmtId="187" fontId="28" fillId="3" borderId="32" xfId="0" applyNumberFormat="1" applyFont="1" applyFill="1" applyBorder="1" applyAlignment="1">
      <alignment vertical="center"/>
    </xf>
    <xf numFmtId="166" fontId="12" fillId="3" borderId="32" xfId="120" applyFont="1" applyFill="1" applyBorder="1" applyAlignment="1">
      <alignment vertical="center"/>
    </xf>
    <xf numFmtId="0" fontId="12" fillId="3" borderId="33" xfId="0" applyFont="1" applyFill="1" applyBorder="1" applyAlignment="1">
      <alignment vertical="center"/>
    </xf>
    <xf numFmtId="0" fontId="7" fillId="3" borderId="31" xfId="0" applyFont="1" applyFill="1" applyBorder="1" applyAlignment="1">
      <alignment vertical="center" wrapText="1"/>
    </xf>
    <xf numFmtId="0" fontId="7" fillId="3" borderId="32" xfId="0" applyFont="1" applyFill="1" applyBorder="1" applyAlignment="1">
      <alignment vertical="center" wrapText="1"/>
    </xf>
    <xf numFmtId="2" fontId="7" fillId="3" borderId="84" xfId="12" applyNumberFormat="1" applyFont="1" applyFill="1" applyBorder="1" applyAlignment="1">
      <alignment horizontal="center" vertical="center"/>
    </xf>
    <xf numFmtId="2" fontId="7" fillId="3" borderId="78" xfId="12" applyNumberFormat="1" applyFont="1" applyFill="1" applyBorder="1" applyAlignment="1">
      <alignment horizontal="center" vertical="center"/>
    </xf>
    <xf numFmtId="1" fontId="7" fillId="0" borderId="80" xfId="0" applyNumberFormat="1" applyFont="1" applyBorder="1" applyAlignment="1">
      <alignment horizontal="center" vertical="center" wrapText="1"/>
    </xf>
    <xf numFmtId="187" fontId="7" fillId="3" borderId="98" xfId="0" applyNumberFormat="1" applyFont="1" applyFill="1" applyBorder="1" applyAlignment="1">
      <alignment horizontal="center" vertical="center"/>
    </xf>
    <xf numFmtId="187" fontId="7" fillId="3" borderId="99" xfId="0" applyNumberFormat="1" applyFont="1" applyFill="1" applyBorder="1" applyAlignment="1">
      <alignment horizontal="center" vertical="center"/>
    </xf>
    <xf numFmtId="187" fontId="8" fillId="3" borderId="99" xfId="0" applyNumberFormat="1" applyFont="1" applyFill="1" applyBorder="1" applyAlignment="1">
      <alignment horizontal="center" vertical="center"/>
    </xf>
    <xf numFmtId="0" fontId="7" fillId="3" borderId="99" xfId="0" applyFont="1" applyFill="1" applyBorder="1" applyAlignment="1">
      <alignment vertical="center" wrapText="1"/>
    </xf>
    <xf numFmtId="188" fontId="7" fillId="3" borderId="100" xfId="0" applyNumberFormat="1" applyFont="1" applyFill="1" applyBorder="1" applyAlignment="1">
      <alignment vertical="center"/>
    </xf>
    <xf numFmtId="0" fontId="8" fillId="5" borderId="89" xfId="0" applyFont="1" applyFill="1" applyBorder="1" applyAlignment="1">
      <alignment horizontal="right" vertical="center"/>
    </xf>
    <xf numFmtId="187" fontId="7" fillId="3" borderId="24" xfId="0" applyNumberFormat="1" applyFont="1" applyFill="1" applyBorder="1" applyAlignment="1">
      <alignment horizontal="center" vertical="center"/>
    </xf>
    <xf numFmtId="187" fontId="7" fillId="3" borderId="0" xfId="0" applyNumberFormat="1" applyFont="1" applyFill="1" applyAlignment="1">
      <alignment horizontal="center" vertical="center"/>
    </xf>
    <xf numFmtId="187" fontId="8" fillId="3" borderId="0" xfId="0" applyNumberFormat="1" applyFont="1" applyFill="1" applyAlignment="1">
      <alignment horizontal="center" vertical="center"/>
    </xf>
    <xf numFmtId="0" fontId="8" fillId="3" borderId="0" xfId="0" applyFont="1" applyFill="1" applyAlignment="1">
      <alignment horizontal="right" vertical="center" wrapText="1"/>
    </xf>
    <xf numFmtId="0" fontId="36" fillId="3" borderId="0" xfId="0" applyFont="1" applyFill="1" applyAlignment="1">
      <alignment horizontal="right" vertical="center" wrapText="1"/>
    </xf>
    <xf numFmtId="166" fontId="9" fillId="3" borderId="0" xfId="120" applyFont="1" applyFill="1" applyBorder="1" applyAlignment="1">
      <alignment vertical="center"/>
    </xf>
    <xf numFmtId="188" fontId="9" fillId="3" borderId="26" xfId="0" applyNumberFormat="1" applyFont="1" applyFill="1" applyBorder="1" applyAlignment="1">
      <alignment vertical="center"/>
    </xf>
    <xf numFmtId="4" fontId="8" fillId="5" borderId="22" xfId="0" applyNumberFormat="1" applyFont="1" applyFill="1" applyBorder="1" applyAlignment="1">
      <alignment vertical="center"/>
    </xf>
    <xf numFmtId="4" fontId="8" fillId="5" borderId="3" xfId="0" applyNumberFormat="1" applyFont="1" applyFill="1" applyBorder="1" applyAlignment="1">
      <alignment vertical="center"/>
    </xf>
    <xf numFmtId="4" fontId="8" fillId="5" borderId="3" xfId="0" applyNumberFormat="1" applyFont="1" applyFill="1" applyBorder="1" applyAlignment="1">
      <alignment horizontal="center" vertical="center"/>
    </xf>
    <xf numFmtId="165" fontId="8" fillId="5" borderId="5" xfId="39" applyFont="1" applyFill="1" applyBorder="1" applyAlignment="1">
      <alignment vertical="center"/>
    </xf>
    <xf numFmtId="4" fontId="8" fillId="5" borderId="39" xfId="0" applyNumberFormat="1" applyFont="1" applyFill="1" applyBorder="1" applyAlignment="1">
      <alignment vertical="center"/>
    </xf>
    <xf numFmtId="4" fontId="8" fillId="5" borderId="40" xfId="0" applyNumberFormat="1" applyFont="1" applyFill="1" applyBorder="1" applyAlignment="1">
      <alignment vertical="center"/>
    </xf>
    <xf numFmtId="4" fontId="8" fillId="5" borderId="40" xfId="0" applyNumberFormat="1" applyFont="1" applyFill="1" applyBorder="1" applyAlignment="1">
      <alignment horizontal="center" vertical="center"/>
    </xf>
    <xf numFmtId="4" fontId="8" fillId="5" borderId="40" xfId="0" applyNumberFormat="1" applyFont="1" applyFill="1" applyBorder="1" applyAlignment="1">
      <alignment horizontal="justify" vertical="center"/>
    </xf>
    <xf numFmtId="165" fontId="8" fillId="5" borderId="41" xfId="39" applyFont="1" applyFill="1" applyBorder="1" applyAlignment="1">
      <alignment horizontal="center" vertical="center"/>
    </xf>
    <xf numFmtId="1" fontId="7" fillId="3" borderId="9" xfId="0" applyNumberFormat="1" applyFont="1" applyFill="1" applyBorder="1" applyAlignment="1">
      <alignment horizontal="center" vertical="center"/>
    </xf>
    <xf numFmtId="49" fontId="7" fillId="3" borderId="9" xfId="0" applyNumberFormat="1" applyFont="1" applyFill="1" applyBorder="1" applyAlignment="1">
      <alignment horizontal="center" vertical="center" wrapText="1"/>
    </xf>
    <xf numFmtId="0" fontId="7" fillId="5" borderId="89" xfId="0" applyFont="1" applyFill="1" applyBorder="1" applyAlignment="1">
      <alignment horizontal="center" vertical="center"/>
    </xf>
    <xf numFmtId="187" fontId="7" fillId="7" borderId="92" xfId="124" applyNumberFormat="1" applyFont="1" applyFill="1" applyBorder="1" applyAlignment="1">
      <alignment horizontal="center" vertical="center"/>
    </xf>
    <xf numFmtId="187" fontId="7" fillId="7" borderId="96" xfId="124" applyNumberFormat="1" applyFont="1" applyFill="1" applyBorder="1" applyAlignment="1">
      <alignment horizontal="center" vertical="center"/>
    </xf>
    <xf numFmtId="187" fontId="8" fillId="7" borderId="96" xfId="124" applyNumberFormat="1" applyFont="1" applyFill="1" applyBorder="1" applyAlignment="1">
      <alignment horizontal="center" vertical="center"/>
    </xf>
    <xf numFmtId="188" fontId="7" fillId="0" borderId="79" xfId="124" applyNumberFormat="1" applyFont="1" applyBorder="1" applyAlignment="1">
      <alignment vertical="center"/>
    </xf>
    <xf numFmtId="0" fontId="36" fillId="0" borderId="40" xfId="48" applyFont="1" applyBorder="1" applyAlignment="1">
      <alignment horizontal="centerContinuous" vertical="center"/>
    </xf>
    <xf numFmtId="191" fontId="36" fillId="0" borderId="40" xfId="48" applyNumberFormat="1" applyFont="1" applyBorder="1" applyAlignment="1">
      <alignment horizontal="right" vertical="center" wrapText="1" indent="2"/>
    </xf>
    <xf numFmtId="0" fontId="35" fillId="0" borderId="0" xfId="0" applyFont="1" applyAlignment="1">
      <alignment horizontal="centerContinuous" vertical="center"/>
    </xf>
    <xf numFmtId="0" fontId="9" fillId="0" borderId="0" xfId="0" applyFont="1" applyAlignment="1">
      <alignment horizontal="centerContinuous" vertical="center"/>
    </xf>
    <xf numFmtId="187" fontId="9" fillId="0" borderId="0" xfId="0" applyNumberFormat="1" applyFont="1" applyAlignment="1">
      <alignment horizontal="centerContinuous" vertical="center"/>
    </xf>
    <xf numFmtId="166" fontId="9" fillId="0" borderId="0" xfId="120" applyFont="1" applyFill="1" applyBorder="1" applyAlignment="1">
      <alignment horizontal="centerContinuous" vertical="center"/>
    </xf>
    <xf numFmtId="4" fontId="8" fillId="13" borderId="39" xfId="124" applyNumberFormat="1" applyFont="1" applyFill="1" applyBorder="1" applyAlignment="1">
      <alignment vertical="center"/>
    </xf>
    <xf numFmtId="4" fontId="8" fillId="13" borderId="40" xfId="124" applyNumberFormat="1" applyFont="1" applyFill="1" applyBorder="1" applyAlignment="1">
      <alignment vertical="center"/>
    </xf>
    <xf numFmtId="4" fontId="7" fillId="13" borderId="40" xfId="124" applyNumberFormat="1" applyFont="1" applyFill="1" applyBorder="1" applyAlignment="1">
      <alignment vertical="center"/>
    </xf>
    <xf numFmtId="0" fontId="7" fillId="13" borderId="40" xfId="124" applyFont="1" applyFill="1" applyBorder="1" applyAlignment="1">
      <alignment vertical="center"/>
    </xf>
    <xf numFmtId="42" fontId="7" fillId="13" borderId="40" xfId="119" applyFont="1" applyFill="1" applyBorder="1" applyAlignment="1">
      <alignment horizontal="center" vertical="center"/>
    </xf>
    <xf numFmtId="4" fontId="7" fillId="13" borderId="40" xfId="124" applyNumberFormat="1" applyFont="1" applyFill="1" applyBorder="1" applyAlignment="1">
      <alignment horizontal="center" vertical="center"/>
    </xf>
    <xf numFmtId="174" fontId="8" fillId="13" borderId="41" xfId="124" applyNumberFormat="1" applyFont="1" applyFill="1" applyBorder="1" applyAlignment="1">
      <alignment horizontal="right" vertical="center"/>
    </xf>
    <xf numFmtId="0" fontId="7" fillId="7" borderId="84" xfId="124" applyFont="1" applyFill="1" applyBorder="1" applyAlignment="1">
      <alignment horizontal="center" vertical="center" wrapText="1"/>
    </xf>
    <xf numFmtId="0" fontId="7" fillId="7" borderId="80" xfId="124" applyFont="1" applyFill="1" applyBorder="1" applyAlignment="1">
      <alignment horizontal="center" vertical="center" wrapText="1"/>
    </xf>
    <xf numFmtId="180" fontId="7" fillId="0" borderId="80" xfId="124" applyNumberFormat="1" applyFont="1" applyBorder="1" applyAlignment="1">
      <alignment horizontal="center" vertical="center"/>
    </xf>
    <xf numFmtId="1" fontId="7" fillId="0" borderId="44" xfId="124" applyNumberFormat="1" applyFont="1" applyBorder="1" applyAlignment="1">
      <alignment horizontal="center" vertical="center"/>
    </xf>
    <xf numFmtId="0" fontId="7" fillId="0" borderId="44" xfId="124" applyFont="1" applyBorder="1" applyAlignment="1">
      <alignment horizontal="center" vertical="center" wrapText="1"/>
    </xf>
    <xf numFmtId="0" fontId="7" fillId="0" borderId="84" xfId="4" applyFont="1" applyBorder="1" applyAlignment="1">
      <alignment horizontal="center" vertical="center"/>
    </xf>
    <xf numFmtId="0" fontId="7" fillId="0" borderId="78" xfId="15" applyFont="1" applyBorder="1" applyAlignment="1">
      <alignment horizontal="center" vertical="center"/>
    </xf>
    <xf numFmtId="0" fontId="7" fillId="0" borderId="80" xfId="15" applyFont="1" applyBorder="1" applyAlignment="1">
      <alignment horizontal="center" vertical="center"/>
    </xf>
    <xf numFmtId="4" fontId="8" fillId="11" borderId="39" xfId="48" applyNumberFormat="1" applyFont="1" applyFill="1" applyBorder="1" applyAlignment="1">
      <alignment vertical="center"/>
    </xf>
    <xf numFmtId="4" fontId="8" fillId="11" borderId="40" xfId="48" applyNumberFormat="1" applyFont="1" applyFill="1" applyBorder="1" applyAlignment="1">
      <alignment vertical="center"/>
    </xf>
    <xf numFmtId="0" fontId="7" fillId="13" borderId="40" xfId="124" applyFont="1" applyFill="1" applyBorder="1" applyAlignment="1">
      <alignment horizontal="center" vertical="center"/>
    </xf>
    <xf numFmtId="0" fontId="7" fillId="0" borderId="96" xfId="124" applyFont="1" applyBorder="1" applyAlignment="1">
      <alignment vertical="center" wrapText="1"/>
    </xf>
    <xf numFmtId="0" fontId="7" fillId="0" borderId="94" xfId="124" applyFont="1" applyBorder="1" applyAlignment="1">
      <alignment horizontal="right" vertical="center"/>
    </xf>
    <xf numFmtId="191" fontId="38" fillId="12" borderId="23" xfId="48" applyNumberFormat="1" applyFont="1" applyFill="1" applyBorder="1" applyAlignment="1">
      <alignment horizontal="right" vertical="center" wrapText="1" indent="2"/>
    </xf>
    <xf numFmtId="191" fontId="38" fillId="12" borderId="18" xfId="48" applyNumberFormat="1" applyFont="1" applyFill="1" applyBorder="1" applyAlignment="1">
      <alignment horizontal="right" vertical="center" wrapText="1" indent="2"/>
    </xf>
    <xf numFmtId="0" fontId="40" fillId="9" borderId="107" xfId="48" applyFont="1" applyFill="1" applyBorder="1" applyAlignment="1">
      <alignment horizontal="centerContinuous" vertical="center"/>
    </xf>
    <xf numFmtId="0" fontId="40" fillId="9" borderId="108" xfId="48" applyFont="1" applyFill="1" applyBorder="1" applyAlignment="1">
      <alignment horizontal="centerContinuous" vertical="center"/>
    </xf>
    <xf numFmtId="0" fontId="40" fillId="9" borderId="109" xfId="48" applyFont="1" applyFill="1" applyBorder="1" applyAlignment="1">
      <alignment horizontal="centerContinuous" vertical="center"/>
    </xf>
    <xf numFmtId="191" fontId="40" fillId="9" borderId="110" xfId="48" applyNumberFormat="1" applyFont="1" applyFill="1" applyBorder="1" applyAlignment="1">
      <alignment horizontal="right" vertical="center" wrapText="1" indent="2"/>
    </xf>
    <xf numFmtId="171" fontId="8" fillId="11" borderId="12" xfId="0" applyNumberFormat="1" applyFont="1" applyFill="1" applyBorder="1" applyAlignment="1">
      <alignment vertical="center"/>
    </xf>
    <xf numFmtId="188" fontId="7" fillId="0" borderId="111" xfId="0" applyNumberFormat="1" applyFont="1" applyBorder="1" applyAlignment="1">
      <alignment horizontal="center" vertical="center" wrapText="1"/>
    </xf>
    <xf numFmtId="0" fontId="33" fillId="6" borderId="57" xfId="0" applyFont="1" applyFill="1" applyBorder="1" applyAlignment="1">
      <alignment horizontal="centerContinuous" vertical="center"/>
    </xf>
    <xf numFmtId="0" fontId="33" fillId="6" borderId="58" xfId="0" applyFont="1" applyFill="1" applyBorder="1" applyAlignment="1">
      <alignment horizontal="centerContinuous" vertical="center"/>
    </xf>
    <xf numFmtId="0" fontId="34" fillId="6" borderId="58" xfId="0" applyFont="1" applyFill="1" applyBorder="1" applyAlignment="1">
      <alignment horizontal="centerContinuous" vertical="center"/>
    </xf>
    <xf numFmtId="0" fontId="34" fillId="6" borderId="66" xfId="0" applyFont="1" applyFill="1" applyBorder="1" applyAlignment="1">
      <alignment horizontal="centerContinuous" vertical="center"/>
    </xf>
    <xf numFmtId="0" fontId="9" fillId="6" borderId="40" xfId="0" applyFont="1" applyFill="1" applyBorder="1" applyAlignment="1">
      <alignment horizontal="centerContinuous" vertical="center"/>
    </xf>
    <xf numFmtId="187" fontId="9" fillId="6" borderId="40" xfId="0" applyNumberFormat="1" applyFont="1" applyFill="1" applyBorder="1" applyAlignment="1">
      <alignment horizontal="centerContinuous" vertical="center"/>
    </xf>
    <xf numFmtId="166" fontId="9" fillId="6" borderId="40" xfId="120" applyFont="1" applyFill="1" applyBorder="1" applyAlignment="1">
      <alignment horizontal="centerContinuous" vertical="center"/>
    </xf>
    <xf numFmtId="0" fontId="9" fillId="6" borderId="41" xfId="0" applyFont="1" applyFill="1" applyBorder="1" applyAlignment="1">
      <alignment horizontal="centerContinuous" vertical="center"/>
    </xf>
    <xf numFmtId="9" fontId="7" fillId="7" borderId="78" xfId="2" applyFont="1" applyFill="1" applyBorder="1" applyAlignment="1">
      <alignment horizontal="center" vertical="center" wrapText="1"/>
    </xf>
    <xf numFmtId="9" fontId="7" fillId="0" borderId="78" xfId="2" applyFont="1" applyBorder="1" applyAlignment="1">
      <alignment horizontal="center" vertical="center"/>
    </xf>
    <xf numFmtId="9" fontId="7" fillId="0" borderId="80" xfId="2" applyFont="1" applyBorder="1" applyAlignment="1">
      <alignment horizontal="center" vertical="center"/>
    </xf>
    <xf numFmtId="0" fontId="41" fillId="6" borderId="39" xfId="0" applyFont="1" applyFill="1" applyBorder="1" applyAlignment="1">
      <alignment horizontal="centerContinuous" vertical="center"/>
    </xf>
    <xf numFmtId="0" fontId="35" fillId="8" borderId="39" xfId="0" applyFont="1" applyFill="1" applyBorder="1" applyAlignment="1">
      <alignment horizontal="centerContinuous" vertical="center"/>
    </xf>
    <xf numFmtId="0" fontId="9" fillId="8" borderId="40" xfId="0" applyFont="1" applyFill="1" applyBorder="1" applyAlignment="1">
      <alignment horizontal="centerContinuous" vertical="center"/>
    </xf>
    <xf numFmtId="187" fontId="9" fillId="8" borderId="40" xfId="0" applyNumberFormat="1" applyFont="1" applyFill="1" applyBorder="1" applyAlignment="1">
      <alignment horizontal="centerContinuous" vertical="center"/>
    </xf>
    <xf numFmtId="166" fontId="9" fillId="8" borderId="40" xfId="120" applyFont="1" applyFill="1" applyBorder="1" applyAlignment="1">
      <alignment horizontal="centerContinuous" vertical="center"/>
    </xf>
    <xf numFmtId="0" fontId="9" fillId="8" borderId="41" xfId="0" applyFont="1" applyFill="1" applyBorder="1" applyAlignment="1">
      <alignment horizontal="centerContinuous" vertical="center"/>
    </xf>
    <xf numFmtId="0" fontId="7" fillId="3" borderId="0" xfId="0" applyFont="1" applyFill="1" applyAlignment="1">
      <alignment horizontal="right" vertical="center"/>
    </xf>
    <xf numFmtId="188" fontId="7" fillId="3" borderId="20" xfId="0" applyNumberFormat="1" applyFont="1" applyFill="1" applyBorder="1" applyAlignment="1">
      <alignment vertical="center"/>
    </xf>
    <xf numFmtId="0" fontId="33" fillId="8" borderId="39" xfId="0" applyFont="1" applyFill="1" applyBorder="1" applyAlignment="1">
      <alignment horizontal="centerContinuous" vertical="center"/>
    </xf>
    <xf numFmtId="0" fontId="33" fillId="8" borderId="40" xfId="0" applyFont="1" applyFill="1" applyBorder="1" applyAlignment="1">
      <alignment horizontal="centerContinuous" vertical="center"/>
    </xf>
    <xf numFmtId="0" fontId="34" fillId="8" borderId="40" xfId="0" applyFont="1" applyFill="1" applyBorder="1" applyAlignment="1">
      <alignment horizontal="centerContinuous" vertical="center"/>
    </xf>
    <xf numFmtId="0" fontId="34" fillId="8" borderId="41" xfId="0" applyFont="1" applyFill="1" applyBorder="1" applyAlignment="1">
      <alignment horizontal="centerContinuous" vertical="center"/>
    </xf>
    <xf numFmtId="0" fontId="33" fillId="8" borderId="41" xfId="0" applyFont="1" applyFill="1" applyBorder="1" applyAlignment="1">
      <alignment horizontal="centerContinuous" vertical="center"/>
    </xf>
    <xf numFmtId="0" fontId="7" fillId="0" borderId="114" xfId="0" applyFont="1" applyBorder="1" applyAlignment="1">
      <alignment horizontal="center" vertical="center"/>
    </xf>
    <xf numFmtId="0" fontId="7" fillId="0" borderId="114" xfId="0" applyFont="1" applyBorder="1" applyAlignment="1">
      <alignment horizontal="center" vertical="center" wrapText="1"/>
    </xf>
    <xf numFmtId="49" fontId="8" fillId="11" borderId="11" xfId="0" applyNumberFormat="1" applyFont="1" applyFill="1" applyBorder="1" applyAlignment="1">
      <alignment horizontal="center" vertical="center"/>
    </xf>
    <xf numFmtId="1" fontId="8" fillId="11" borderId="11" xfId="0" applyNumberFormat="1" applyFont="1" applyFill="1" applyBorder="1" applyAlignment="1">
      <alignment horizontal="center" vertical="center" wrapText="1"/>
    </xf>
    <xf numFmtId="1" fontId="7" fillId="0" borderId="9" xfId="0" applyNumberFormat="1" applyFont="1" applyBorder="1" applyAlignment="1">
      <alignment horizontal="center" vertical="center"/>
    </xf>
    <xf numFmtId="180" fontId="7" fillId="0" borderId="9" xfId="0" applyNumberFormat="1" applyFont="1" applyBorder="1" applyAlignment="1">
      <alignment horizontal="center" vertical="center"/>
    </xf>
    <xf numFmtId="0" fontId="7" fillId="0" borderId="72" xfId="0" applyFont="1" applyBorder="1" applyAlignment="1">
      <alignment horizontal="center" vertical="center"/>
    </xf>
    <xf numFmtId="2" fontId="7" fillId="0" borderId="80" xfId="12" applyNumberFormat="1" applyFont="1" applyBorder="1" applyAlignment="1">
      <alignment horizontal="center" vertical="center"/>
    </xf>
    <xf numFmtId="0" fontId="7" fillId="0" borderId="76" xfId="0" applyFont="1" applyBorder="1" applyAlignment="1">
      <alignment vertical="center"/>
    </xf>
    <xf numFmtId="188" fontId="7" fillId="3" borderId="25" xfId="0" applyNumberFormat="1" applyFont="1" applyFill="1" applyBorder="1" applyAlignment="1">
      <alignment horizontal="center" vertical="center" wrapText="1"/>
    </xf>
    <xf numFmtId="1" fontId="12" fillId="0" borderId="50" xfId="15" applyNumberFormat="1" applyFont="1" applyBorder="1" applyAlignment="1">
      <alignment vertical="center"/>
    </xf>
    <xf numFmtId="1" fontId="7" fillId="0" borderId="62" xfId="8" applyNumberFormat="1" applyFont="1" applyBorder="1"/>
    <xf numFmtId="0" fontId="7" fillId="0" borderId="27" xfId="12" applyFont="1" applyBorder="1" applyAlignment="1">
      <alignment vertical="center" wrapText="1"/>
    </xf>
    <xf numFmtId="0" fontId="7" fillId="0" borderId="11" xfId="12" applyFont="1" applyBorder="1" applyAlignment="1">
      <alignment vertical="center" wrapText="1"/>
    </xf>
    <xf numFmtId="0" fontId="7" fillId="0" borderId="11" xfId="12" applyFont="1" applyBorder="1" applyAlignment="1">
      <alignment horizontal="right" vertical="center"/>
    </xf>
    <xf numFmtId="186" fontId="7" fillId="0" borderId="48" xfId="0" applyNumberFormat="1" applyFont="1" applyBorder="1" applyAlignment="1">
      <alignment vertical="center"/>
    </xf>
    <xf numFmtId="0" fontId="7" fillId="3" borderId="75" xfId="0" applyFont="1" applyFill="1" applyBorder="1" applyAlignment="1">
      <alignment horizontal="center" vertical="center" wrapText="1"/>
    </xf>
    <xf numFmtId="0" fontId="7" fillId="3" borderId="54" xfId="0" applyFont="1" applyFill="1" applyBorder="1" applyAlignment="1">
      <alignment horizontal="center" vertical="center" wrapText="1"/>
    </xf>
    <xf numFmtId="1" fontId="7" fillId="3" borderId="74" xfId="0" applyNumberFormat="1" applyFont="1" applyFill="1" applyBorder="1" applyAlignment="1">
      <alignment horizontal="center" vertical="center"/>
    </xf>
    <xf numFmtId="0" fontId="7" fillId="3" borderId="74" xfId="0" applyFont="1" applyFill="1" applyBorder="1" applyAlignment="1">
      <alignment horizontal="center" vertical="center"/>
    </xf>
    <xf numFmtId="0" fontId="7" fillId="3" borderId="74" xfId="0" applyFont="1" applyFill="1" applyBorder="1" applyAlignment="1">
      <alignment horizontal="center" vertical="center" wrapText="1"/>
    </xf>
    <xf numFmtId="1" fontId="7" fillId="0" borderId="74" xfId="0" applyNumberFormat="1" applyFont="1" applyBorder="1" applyAlignment="1">
      <alignment horizontal="justify" vertical="center" wrapText="1"/>
    </xf>
    <xf numFmtId="4" fontId="27" fillId="3" borderId="74" xfId="121" applyNumberFormat="1" applyFont="1" applyFill="1" applyBorder="1" applyAlignment="1" applyProtection="1">
      <alignment horizontal="center" vertical="center"/>
      <protection hidden="1"/>
    </xf>
    <xf numFmtId="186" fontId="27" fillId="0" borderId="74" xfId="119" applyNumberFormat="1" applyFont="1" applyFill="1" applyBorder="1" applyAlignment="1" applyProtection="1">
      <alignment horizontal="center" vertical="center"/>
      <protection hidden="1"/>
    </xf>
    <xf numFmtId="186" fontId="7" fillId="0" borderId="64" xfId="0" applyNumberFormat="1" applyFont="1" applyBorder="1" applyAlignment="1">
      <alignment horizontal="center" vertical="center" wrapText="1"/>
    </xf>
    <xf numFmtId="0" fontId="12" fillId="3" borderId="0" xfId="9" applyFont="1" applyFill="1" applyAlignment="1">
      <alignment horizontal="left" vertical="center" wrapText="1"/>
    </xf>
    <xf numFmtId="0" fontId="40" fillId="9" borderId="108" xfId="48" applyFont="1" applyFill="1" applyBorder="1" applyAlignment="1">
      <alignment horizontal="center" vertical="center"/>
    </xf>
    <xf numFmtId="0" fontId="7" fillId="0" borderId="37" xfId="0" applyFont="1" applyBorder="1" applyAlignment="1">
      <alignment vertical="center" wrapText="1"/>
    </xf>
    <xf numFmtId="186" fontId="7" fillId="3" borderId="0" xfId="0" applyNumberFormat="1" applyFont="1" applyFill="1" applyAlignment="1">
      <alignment vertical="center"/>
    </xf>
    <xf numFmtId="186" fontId="7" fillId="3" borderId="0" xfId="0" applyNumberFormat="1" applyFont="1" applyFill="1" applyAlignment="1">
      <alignment horizontal="justify" vertical="center" wrapText="1"/>
    </xf>
    <xf numFmtId="186" fontId="7" fillId="3" borderId="0" xfId="0" applyNumberFormat="1" applyFont="1" applyFill="1" applyAlignment="1">
      <alignment vertical="center" wrapText="1"/>
    </xf>
    <xf numFmtId="186" fontId="13" fillId="0" borderId="0" xfId="6" applyNumberFormat="1" applyFont="1"/>
    <xf numFmtId="186" fontId="10" fillId="0" borderId="0" xfId="6" applyNumberFormat="1" applyFont="1"/>
    <xf numFmtId="186" fontId="7" fillId="0" borderId="0" xfId="8" applyNumberFormat="1" applyFont="1"/>
    <xf numFmtId="0" fontId="42" fillId="0" borderId="0" xfId="127" applyFont="1" applyAlignment="1">
      <alignment vertical="center" wrapText="1"/>
    </xf>
    <xf numFmtId="0" fontId="12" fillId="0" borderId="0" xfId="8" applyFont="1" applyAlignment="1">
      <alignment vertical="center"/>
    </xf>
    <xf numFmtId="10" fontId="36" fillId="0" borderId="9" xfId="6" applyNumberFormat="1" applyFont="1" applyBorder="1" applyAlignment="1">
      <alignment horizontal="center" vertical="center"/>
    </xf>
    <xf numFmtId="0" fontId="38" fillId="12" borderId="55" xfId="48" applyFont="1" applyFill="1" applyBorder="1" applyAlignment="1">
      <alignment horizontal="right" vertical="center"/>
    </xf>
    <xf numFmtId="0" fontId="38" fillId="12" borderId="56" xfId="48" applyFont="1" applyFill="1" applyBorder="1" applyAlignment="1">
      <alignment horizontal="right" vertical="center"/>
    </xf>
    <xf numFmtId="0" fontId="38" fillId="12" borderId="50" xfId="48" applyFont="1" applyFill="1" applyBorder="1" applyAlignment="1">
      <alignment horizontal="right" vertical="center"/>
    </xf>
    <xf numFmtId="0" fontId="38" fillId="12" borderId="115" xfId="48" applyFont="1" applyFill="1" applyBorder="1" applyAlignment="1">
      <alignment horizontal="right" vertical="center"/>
    </xf>
    <xf numFmtId="0" fontId="38" fillId="12" borderId="116" xfId="48" applyFont="1" applyFill="1" applyBorder="1" applyAlignment="1">
      <alignment horizontal="right" vertical="center"/>
    </xf>
    <xf numFmtId="0" fontId="38" fillId="12" borderId="117" xfId="48" applyFont="1" applyFill="1" applyBorder="1" applyAlignment="1">
      <alignment horizontal="right" vertical="center"/>
    </xf>
    <xf numFmtId="0" fontId="12" fillId="3" borderId="57" xfId="9" applyFont="1" applyFill="1" applyBorder="1" applyAlignment="1">
      <alignment vertical="center" wrapText="1"/>
    </xf>
    <xf numFmtId="0" fontId="12" fillId="3" borderId="58" xfId="9" applyFont="1" applyFill="1" applyBorder="1" applyAlignment="1">
      <alignment vertical="center" wrapText="1"/>
    </xf>
    <xf numFmtId="0" fontId="12" fillId="3" borderId="53" xfId="9" applyFont="1" applyFill="1" applyBorder="1" applyAlignment="1">
      <alignment vertical="center" wrapText="1"/>
    </xf>
    <xf numFmtId="3" fontId="9" fillId="3" borderId="17" xfId="9" applyNumberFormat="1" applyFont="1" applyFill="1" applyBorder="1" applyAlignment="1">
      <alignment horizontal="center" vertical="center" wrapText="1"/>
    </xf>
    <xf numFmtId="3" fontId="12" fillId="3" borderId="9" xfId="9" applyNumberFormat="1" applyFont="1" applyFill="1" applyBorder="1" applyAlignment="1">
      <alignment horizontal="center" vertical="center"/>
    </xf>
    <xf numFmtId="0" fontId="12" fillId="3" borderId="28" xfId="9" applyFont="1" applyFill="1" applyBorder="1" applyAlignment="1">
      <alignment horizontal="left" vertical="center" wrapText="1"/>
    </xf>
    <xf numFmtId="0" fontId="12" fillId="3" borderId="29" xfId="9" applyFont="1" applyFill="1" applyBorder="1" applyAlignment="1">
      <alignment horizontal="left" vertical="center" wrapText="1"/>
    </xf>
    <xf numFmtId="0" fontId="12" fillId="3" borderId="30" xfId="9" applyFont="1" applyFill="1" applyBorder="1" applyAlignment="1">
      <alignment horizontal="left" vertical="center" wrapText="1"/>
    </xf>
    <xf numFmtId="0" fontId="12" fillId="3" borderId="32" xfId="9" applyFont="1" applyFill="1" applyBorder="1" applyAlignment="1">
      <alignment horizontal="center" vertical="center" wrapText="1"/>
    </xf>
    <xf numFmtId="0" fontId="9" fillId="3" borderId="3" xfId="9" applyFont="1" applyFill="1" applyBorder="1" applyAlignment="1">
      <alignment horizontal="center" vertical="center" wrapText="1"/>
    </xf>
    <xf numFmtId="0" fontId="12" fillId="3" borderId="9" xfId="9" applyFont="1" applyFill="1" applyBorder="1" applyAlignment="1">
      <alignment horizontal="center" vertical="center" wrapText="1"/>
    </xf>
    <xf numFmtId="0" fontId="12" fillId="3" borderId="9" xfId="9" applyFont="1" applyFill="1" applyBorder="1" applyAlignment="1">
      <alignment horizontal="center" vertical="center"/>
    </xf>
    <xf numFmtId="0" fontId="12" fillId="3" borderId="57" xfId="4" applyFont="1" applyFill="1" applyBorder="1" applyAlignment="1">
      <alignment vertical="center" wrapText="1"/>
    </xf>
    <xf numFmtId="0" fontId="12" fillId="3" borderId="58" xfId="4" applyFont="1" applyFill="1" applyBorder="1" applyAlignment="1">
      <alignment vertical="center" wrapText="1"/>
    </xf>
    <xf numFmtId="0" fontId="12" fillId="3" borderId="53" xfId="4" applyFont="1" applyFill="1" applyBorder="1" applyAlignment="1">
      <alignment vertical="center" wrapText="1"/>
    </xf>
    <xf numFmtId="3" fontId="12" fillId="3" borderId="9" xfId="9" applyNumberFormat="1" applyFont="1" applyFill="1" applyBorder="1" applyAlignment="1">
      <alignment horizontal="center" vertical="center" wrapText="1"/>
    </xf>
    <xf numFmtId="3" fontId="9" fillId="3" borderId="9" xfId="9" applyNumberFormat="1" applyFont="1" applyFill="1" applyBorder="1" applyAlignment="1">
      <alignment horizontal="center" vertical="center"/>
    </xf>
    <xf numFmtId="0" fontId="9" fillId="0" borderId="39" xfId="6" applyFont="1" applyBorder="1" applyAlignment="1">
      <alignment horizontal="right" vertical="center" indent="3"/>
    </xf>
    <xf numFmtId="0" fontId="9" fillId="0" borderId="40" xfId="6" applyFont="1" applyBorder="1" applyAlignment="1">
      <alignment horizontal="right" vertical="center" indent="3"/>
    </xf>
    <xf numFmtId="0" fontId="9" fillId="0" borderId="54" xfId="6" applyFont="1" applyBorder="1" applyAlignment="1">
      <alignment horizontal="right" vertical="center" indent="3"/>
    </xf>
    <xf numFmtId="0" fontId="8" fillId="3" borderId="27"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55" xfId="0" applyFont="1" applyFill="1" applyBorder="1" applyAlignment="1">
      <alignment horizontal="center" vertical="center" wrapText="1"/>
    </xf>
    <xf numFmtId="0" fontId="8" fillId="3" borderId="60" xfId="0" applyFont="1" applyFill="1" applyBorder="1" applyAlignment="1">
      <alignment horizontal="center" vertical="center" wrapText="1"/>
    </xf>
    <xf numFmtId="0" fontId="12" fillId="0" borderId="39" xfId="6" applyFont="1" applyBorder="1" applyAlignment="1">
      <alignment horizontal="left" vertical="center"/>
    </xf>
    <xf numFmtId="0" fontId="12" fillId="0" borderId="40" xfId="6" applyFont="1" applyBorder="1" applyAlignment="1">
      <alignment horizontal="left" vertical="center"/>
    </xf>
    <xf numFmtId="0" fontId="12" fillId="0" borderId="54" xfId="6" applyFont="1" applyBorder="1" applyAlignment="1">
      <alignment horizontal="left" vertical="center"/>
    </xf>
    <xf numFmtId="0" fontId="12" fillId="4" borderId="42" xfId="6" applyFont="1" applyFill="1" applyBorder="1" applyAlignment="1">
      <alignment horizontal="left" vertical="center" wrapText="1"/>
    </xf>
    <xf numFmtId="0" fontId="12" fillId="4" borderId="4" xfId="6" applyFont="1" applyFill="1" applyBorder="1" applyAlignment="1">
      <alignment horizontal="left" vertical="center" wrapText="1"/>
    </xf>
    <xf numFmtId="0" fontId="12" fillId="4" borderId="43" xfId="6" applyFont="1" applyFill="1" applyBorder="1" applyAlignment="1">
      <alignment horizontal="left" vertical="center"/>
    </xf>
    <xf numFmtId="0" fontId="12" fillId="4" borderId="44" xfId="6" applyFont="1" applyFill="1" applyBorder="1" applyAlignment="1">
      <alignment horizontal="left" vertical="center"/>
    </xf>
    <xf numFmtId="0" fontId="12" fillId="0" borderId="27" xfId="6" applyFont="1" applyBorder="1" applyAlignment="1">
      <alignment horizontal="left" vertical="center"/>
    </xf>
    <xf numFmtId="0" fontId="12" fillId="0" borderId="11" xfId="6" applyFont="1" applyBorder="1" applyAlignment="1">
      <alignment horizontal="left" vertical="center"/>
    </xf>
    <xf numFmtId="0" fontId="12" fillId="0" borderId="51" xfId="6" applyFont="1" applyBorder="1" applyAlignment="1">
      <alignment horizontal="left" vertical="center"/>
    </xf>
    <xf numFmtId="0" fontId="12" fillId="4" borderId="55" xfId="6" applyFont="1" applyFill="1" applyBorder="1" applyAlignment="1">
      <alignment horizontal="left" vertical="center" wrapText="1"/>
    </xf>
    <xf numFmtId="0" fontId="12" fillId="4" borderId="56" xfId="6" applyFont="1" applyFill="1" applyBorder="1" applyAlignment="1">
      <alignment horizontal="left" vertical="center" wrapText="1"/>
    </xf>
    <xf numFmtId="0" fontId="12" fillId="4" borderId="50" xfId="6" applyFont="1" applyFill="1" applyBorder="1" applyAlignment="1">
      <alignment horizontal="left" vertical="center" wrapText="1"/>
    </xf>
    <xf numFmtId="0" fontId="12" fillId="4" borderId="57" xfId="6" applyFont="1" applyFill="1" applyBorder="1" applyAlignment="1">
      <alignment horizontal="left" vertical="center" wrapText="1"/>
    </xf>
    <xf numFmtId="0" fontId="12" fillId="4" borderId="58" xfId="6" applyFont="1" applyFill="1" applyBorder="1" applyAlignment="1">
      <alignment horizontal="left" vertical="center" wrapText="1"/>
    </xf>
    <xf numFmtId="0" fontId="9" fillId="4" borderId="57" xfId="6" applyFont="1" applyFill="1" applyBorder="1" applyAlignment="1">
      <alignment horizontal="left" vertical="center" wrapText="1"/>
    </xf>
    <xf numFmtId="0" fontId="9" fillId="4" borderId="58" xfId="6" applyFont="1" applyFill="1" applyBorder="1" applyAlignment="1">
      <alignment horizontal="left" vertical="center" wrapText="1"/>
    </xf>
    <xf numFmtId="0" fontId="9" fillId="4" borderId="53" xfId="6" applyFont="1" applyFill="1" applyBorder="1" applyAlignment="1">
      <alignment horizontal="left" vertical="center" wrapText="1"/>
    </xf>
    <xf numFmtId="0" fontId="9" fillId="4" borderId="43" xfId="6" applyFont="1" applyFill="1" applyBorder="1" applyAlignment="1">
      <alignment horizontal="left" vertical="center"/>
    </xf>
    <xf numFmtId="0" fontId="9" fillId="4" borderId="44" xfId="6" applyFont="1" applyFill="1" applyBorder="1" applyAlignment="1">
      <alignment horizontal="left" vertical="center"/>
    </xf>
    <xf numFmtId="0" fontId="7" fillId="3" borderId="105" xfId="0" applyFont="1" applyFill="1" applyBorder="1" applyAlignment="1">
      <alignment horizontal="right" vertical="center" wrapText="1"/>
    </xf>
    <xf numFmtId="0" fontId="7" fillId="3" borderId="106" xfId="0" applyFont="1" applyFill="1" applyBorder="1" applyAlignment="1">
      <alignment horizontal="right" vertical="center" wrapText="1"/>
    </xf>
    <xf numFmtId="0" fontId="7" fillId="7" borderId="112" xfId="0" applyFont="1" applyFill="1" applyBorder="1" applyAlignment="1">
      <alignment horizontal="left" vertical="center"/>
    </xf>
    <xf numFmtId="0" fontId="7" fillId="7" borderId="97" xfId="0" applyFont="1" applyFill="1" applyBorder="1" applyAlignment="1">
      <alignment horizontal="left" vertical="center"/>
    </xf>
    <xf numFmtId="0" fontId="7" fillId="7" borderId="102" xfId="0" applyFont="1" applyFill="1" applyBorder="1" applyAlignment="1">
      <alignment horizontal="left" vertical="center"/>
    </xf>
    <xf numFmtId="0" fontId="7" fillId="7" borderId="101" xfId="0" applyFont="1" applyFill="1" applyBorder="1" applyAlignment="1">
      <alignment horizontal="left" vertical="center"/>
    </xf>
    <xf numFmtId="0" fontId="7" fillId="7" borderId="96" xfId="0" applyFont="1" applyFill="1" applyBorder="1" applyAlignment="1">
      <alignment horizontal="left" vertical="center"/>
    </xf>
    <xf numFmtId="0" fontId="7" fillId="7" borderId="94" xfId="0" applyFont="1" applyFill="1" applyBorder="1" applyAlignment="1">
      <alignment horizontal="left" vertical="center"/>
    </xf>
    <xf numFmtId="0" fontId="7" fillId="0" borderId="113" xfId="0" applyFont="1" applyBorder="1" applyAlignment="1">
      <alignment horizontal="left" vertical="center"/>
    </xf>
    <xf numFmtId="0" fontId="7" fillId="0" borderId="103" xfId="0" applyFont="1" applyBorder="1" applyAlignment="1">
      <alignment horizontal="left" vertical="center"/>
    </xf>
    <xf numFmtId="0" fontId="7" fillId="0" borderId="104" xfId="0" applyFont="1" applyBorder="1" applyAlignment="1">
      <alignment horizontal="left" vertical="center"/>
    </xf>
    <xf numFmtId="0" fontId="33" fillId="3" borderId="24" xfId="0" applyFont="1" applyFill="1" applyBorder="1" applyAlignment="1">
      <alignment horizontal="center" vertical="center"/>
    </xf>
    <xf numFmtId="0" fontId="33" fillId="3" borderId="0" xfId="0" applyFont="1" applyFill="1" applyAlignment="1">
      <alignment horizontal="center" vertical="center"/>
    </xf>
    <xf numFmtId="0" fontId="34" fillId="3" borderId="0" xfId="0" applyFont="1" applyFill="1" applyAlignment="1">
      <alignment vertical="center"/>
    </xf>
    <xf numFmtId="0" fontId="34" fillId="3" borderId="26" xfId="0" applyFont="1" applyFill="1" applyBorder="1" applyAlignment="1">
      <alignment vertical="center"/>
    </xf>
    <xf numFmtId="0" fontId="9" fillId="3" borderId="42" xfId="4" applyFont="1" applyFill="1" applyBorder="1" applyAlignment="1">
      <alignment horizontal="center" vertical="center" wrapText="1"/>
    </xf>
    <xf numFmtId="0" fontId="9" fillId="3" borderId="46" xfId="4" applyFont="1" applyFill="1" applyBorder="1" applyAlignment="1">
      <alignment horizontal="center" vertical="center" wrapText="1"/>
    </xf>
    <xf numFmtId="0" fontId="9" fillId="0" borderId="4" xfId="4" applyFont="1" applyBorder="1" applyAlignment="1">
      <alignment horizontal="center" vertical="center" wrapText="1"/>
    </xf>
    <xf numFmtId="0" fontId="9" fillId="0" borderId="9" xfId="4" applyFont="1" applyBorder="1" applyAlignment="1">
      <alignment horizontal="center" vertical="center" wrapText="1"/>
    </xf>
    <xf numFmtId="0" fontId="9" fillId="3" borderId="2"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3" xfId="4" applyFont="1" applyFill="1" applyBorder="1" applyAlignment="1">
      <alignment horizontal="center" vertical="center" wrapText="1"/>
    </xf>
    <xf numFmtId="0" fontId="9" fillId="3" borderId="95" xfId="4" applyFont="1" applyFill="1" applyBorder="1" applyAlignment="1">
      <alignment horizontal="center" vertical="center" wrapText="1"/>
    </xf>
    <xf numFmtId="0" fontId="9" fillId="3" borderId="11" xfId="4" applyFont="1" applyFill="1" applyBorder="1" applyAlignment="1">
      <alignment horizontal="center" vertical="center" wrapText="1"/>
    </xf>
    <xf numFmtId="0" fontId="9" fillId="3" borderId="51" xfId="4" applyFont="1" applyFill="1" applyBorder="1" applyAlignment="1">
      <alignment horizontal="center" vertical="center" wrapText="1"/>
    </xf>
    <xf numFmtId="0" fontId="9" fillId="3" borderId="4" xfId="4" applyFont="1" applyFill="1" applyBorder="1" applyAlignment="1">
      <alignment horizontal="center" vertical="center" wrapText="1"/>
    </xf>
    <xf numFmtId="0" fontId="9" fillId="3" borderId="9" xfId="4" applyFont="1" applyFill="1" applyBorder="1" applyAlignment="1">
      <alignment horizontal="center" vertical="center" wrapText="1"/>
    </xf>
    <xf numFmtId="4" fontId="9" fillId="3" borderId="4" xfId="4" applyNumberFormat="1" applyFont="1" applyFill="1" applyBorder="1" applyAlignment="1">
      <alignment horizontal="center" vertical="center" wrapText="1"/>
    </xf>
    <xf numFmtId="4" fontId="9" fillId="3" borderId="9" xfId="4" applyNumberFormat="1" applyFont="1" applyFill="1" applyBorder="1" applyAlignment="1">
      <alignment horizontal="center" vertical="center" wrapText="1"/>
    </xf>
    <xf numFmtId="4" fontId="9" fillId="3" borderId="23" xfId="4" applyNumberFormat="1" applyFont="1" applyFill="1" applyBorder="1" applyAlignment="1">
      <alignment horizontal="center" vertical="center" wrapText="1"/>
    </xf>
    <xf numFmtId="4" fontId="9" fillId="3" borderId="25" xfId="4" applyNumberFormat="1" applyFont="1" applyFill="1" applyBorder="1" applyAlignment="1">
      <alignment horizontal="center" vertical="center" wrapText="1"/>
    </xf>
    <xf numFmtId="0" fontId="31" fillId="3" borderId="24" xfId="0" applyFont="1" applyFill="1" applyBorder="1" applyAlignment="1">
      <alignment horizontal="center" vertical="center"/>
    </xf>
    <xf numFmtId="0" fontId="31" fillId="3" borderId="0" xfId="0" applyFont="1" applyFill="1" applyAlignment="1">
      <alignment horizontal="center" vertical="center"/>
    </xf>
    <xf numFmtId="0" fontId="32" fillId="3" borderId="0" xfId="0" applyFont="1" applyFill="1" applyAlignment="1">
      <alignment vertical="center"/>
    </xf>
    <xf numFmtId="0" fontId="32" fillId="3" borderId="26" xfId="0" applyFont="1" applyFill="1" applyBorder="1" applyAlignment="1">
      <alignment vertical="center"/>
    </xf>
    <xf numFmtId="0" fontId="8" fillId="0" borderId="22" xfId="9" applyFont="1" applyBorder="1" applyAlignment="1">
      <alignment horizontal="center"/>
    </xf>
    <xf numFmtId="0" fontId="8" fillId="0" borderId="3" xfId="9" applyFont="1" applyBorder="1" applyAlignment="1">
      <alignment horizontal="center"/>
    </xf>
    <xf numFmtId="0" fontId="8" fillId="0" borderId="5" xfId="9" applyFont="1" applyBorder="1" applyAlignment="1">
      <alignment horizontal="center"/>
    </xf>
    <xf numFmtId="0" fontId="8" fillId="0" borderId="24" xfId="9" applyFont="1" applyBorder="1" applyAlignment="1">
      <alignment horizontal="center"/>
    </xf>
    <xf numFmtId="0" fontId="8" fillId="0" borderId="0" xfId="9" applyFont="1" applyAlignment="1">
      <alignment horizontal="center"/>
    </xf>
    <xf numFmtId="0" fontId="8" fillId="0" borderId="26" xfId="9" applyFont="1" applyBorder="1" applyAlignment="1">
      <alignment horizontal="center"/>
    </xf>
    <xf numFmtId="0" fontId="8" fillId="3" borderId="24" xfId="0" applyFont="1" applyFill="1" applyBorder="1" applyAlignment="1">
      <alignment horizontal="center" vertical="center"/>
    </xf>
    <xf numFmtId="0" fontId="8" fillId="3" borderId="0" xfId="0" applyFont="1" applyFill="1" applyAlignment="1">
      <alignment horizontal="center" vertical="center"/>
    </xf>
    <xf numFmtId="0" fontId="7" fillId="3" borderId="0" xfId="0" applyFont="1" applyFill="1" applyAlignment="1">
      <alignment vertical="center"/>
    </xf>
    <xf numFmtId="0" fontId="7" fillId="3" borderId="26" xfId="0" applyFont="1" applyFill="1" applyBorder="1" applyAlignment="1">
      <alignment vertical="center"/>
    </xf>
    <xf numFmtId="0" fontId="8" fillId="0" borderId="24" xfId="0" applyFont="1" applyBorder="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vertical="center"/>
    </xf>
    <xf numFmtId="0" fontId="7" fillId="0" borderId="26" xfId="0" applyFont="1" applyBorder="1" applyAlignment="1">
      <alignment vertical="center"/>
    </xf>
    <xf numFmtId="0" fontId="42" fillId="0" borderId="0" xfId="127" applyFont="1" applyAlignment="1">
      <alignment horizontal="left" vertical="center" wrapText="1"/>
    </xf>
    <xf numFmtId="0" fontId="10" fillId="0" borderId="0" xfId="12" applyFont="1" applyAlignment="1" applyProtection="1">
      <alignment horizontal="center" vertical="center" wrapText="1"/>
      <protection locked="0"/>
    </xf>
    <xf numFmtId="0" fontId="10" fillId="0" borderId="11" xfId="12" applyFont="1" applyBorder="1" applyAlignment="1" applyProtection="1">
      <alignment horizontal="center" vertical="center" wrapText="1"/>
      <protection locked="0"/>
    </xf>
    <xf numFmtId="0" fontId="17" fillId="0" borderId="72" xfId="5" applyFont="1" applyBorder="1" applyAlignment="1">
      <alignment horizontal="center" vertical="center"/>
    </xf>
    <xf numFmtId="0" fontId="17" fillId="0" borderId="17" xfId="5" applyFont="1" applyBorder="1" applyAlignment="1">
      <alignment horizontal="center" vertical="center"/>
    </xf>
    <xf numFmtId="0" fontId="19" fillId="2" borderId="49" xfId="12" applyFont="1" applyFill="1" applyBorder="1" applyAlignment="1">
      <alignment horizontal="center"/>
    </xf>
    <xf numFmtId="0" fontId="19" fillId="2" borderId="50" xfId="12" applyFont="1" applyFill="1" applyBorder="1" applyAlignment="1">
      <alignment horizontal="center"/>
    </xf>
    <xf numFmtId="0" fontId="15" fillId="0" borderId="1" xfId="3" applyFont="1" applyFill="1" applyBorder="1" applyAlignment="1" applyProtection="1">
      <alignment horizontal="center"/>
    </xf>
    <xf numFmtId="0" fontId="15" fillId="0" borderId="6" xfId="3" applyFont="1" applyFill="1" applyBorder="1" applyAlignment="1" applyProtection="1">
      <alignment horizontal="center"/>
    </xf>
    <xf numFmtId="0" fontId="15" fillId="0" borderId="47" xfId="3" applyFont="1" applyFill="1" applyBorder="1" applyAlignment="1" applyProtection="1">
      <alignment horizontal="center"/>
    </xf>
    <xf numFmtId="0" fontId="17" fillId="0" borderId="2" xfId="5" applyFont="1" applyBorder="1" applyAlignment="1">
      <alignment horizontal="center" vertical="center"/>
    </xf>
    <xf numFmtId="0" fontId="17" fillId="0" borderId="3" xfId="5" applyFont="1" applyBorder="1" applyAlignment="1">
      <alignment horizontal="center" vertical="center"/>
    </xf>
    <xf numFmtId="0" fontId="17" fillId="0" borderId="5" xfId="5" applyFont="1" applyBorder="1" applyAlignment="1">
      <alignment horizontal="center" vertical="center"/>
    </xf>
    <xf numFmtId="0" fontId="17" fillId="0" borderId="10" xfId="5" applyFont="1" applyBorder="1" applyAlignment="1">
      <alignment horizontal="center" vertical="center"/>
    </xf>
    <xf numFmtId="0" fontId="17" fillId="0" borderId="11" xfId="5" applyFont="1" applyBorder="1" applyAlignment="1">
      <alignment horizontal="center" vertical="center"/>
    </xf>
    <xf numFmtId="0" fontId="17" fillId="0" borderId="12" xfId="5" applyFont="1" applyBorder="1" applyAlignment="1">
      <alignment horizontal="center" vertical="center"/>
    </xf>
    <xf numFmtId="0" fontId="18" fillId="0" borderId="7" xfId="12" applyFont="1" applyBorder="1" applyAlignment="1">
      <alignment horizontal="center"/>
    </xf>
    <xf numFmtId="0" fontId="18" fillId="0" borderId="0" xfId="12" applyFont="1" applyAlignment="1">
      <alignment horizontal="center"/>
    </xf>
    <xf numFmtId="0" fontId="18" fillId="0" borderId="8" xfId="12" applyFont="1" applyBorder="1" applyAlignment="1">
      <alignment horizontal="center"/>
    </xf>
    <xf numFmtId="0" fontId="19" fillId="0" borderId="7" xfId="12" applyFont="1" applyBorder="1" applyAlignment="1">
      <alignment horizontal="center"/>
    </xf>
    <xf numFmtId="0" fontId="19" fillId="0" borderId="0" xfId="12" applyFont="1" applyAlignment="1">
      <alignment horizontal="center"/>
    </xf>
    <xf numFmtId="0" fontId="19" fillId="0" borderId="8" xfId="12" applyFont="1" applyBorder="1" applyAlignment="1">
      <alignment horizontal="center"/>
    </xf>
    <xf numFmtId="0" fontId="17" fillId="0" borderId="14" xfId="5" applyFont="1" applyBorder="1" applyAlignment="1">
      <alignment horizontal="center" vertical="center"/>
    </xf>
    <xf numFmtId="0" fontId="17" fillId="0" borderId="15" xfId="5" applyFont="1" applyBorder="1" applyAlignment="1">
      <alignment horizontal="center" vertical="center"/>
    </xf>
    <xf numFmtId="0" fontId="17" fillId="0" borderId="16" xfId="5" applyFont="1" applyBorder="1" applyAlignment="1">
      <alignment horizontal="center" vertical="center"/>
    </xf>
    <xf numFmtId="0" fontId="11" fillId="0" borderId="7" xfId="12" applyFont="1" applyBorder="1" applyAlignment="1">
      <alignment horizontal="center"/>
    </xf>
    <xf numFmtId="0" fontId="11" fillId="0" borderId="0" xfId="12" applyFont="1" applyAlignment="1">
      <alignment horizontal="center"/>
    </xf>
    <xf numFmtId="0" fontId="11" fillId="0" borderId="8" xfId="12" applyFont="1" applyBorder="1" applyAlignment="1">
      <alignment horizontal="center"/>
    </xf>
    <xf numFmtId="0" fontId="17" fillId="0" borderId="13" xfId="5" applyFont="1" applyBorder="1" applyAlignment="1">
      <alignment horizontal="center" vertical="center"/>
    </xf>
    <xf numFmtId="0" fontId="17" fillId="0" borderId="19" xfId="5" applyFont="1" applyBorder="1" applyAlignment="1">
      <alignment horizontal="center" vertical="center"/>
    </xf>
    <xf numFmtId="0" fontId="17" fillId="0" borderId="18" xfId="5" applyFont="1" applyBorder="1" applyAlignment="1">
      <alignment horizontal="center" vertical="center"/>
    </xf>
    <xf numFmtId="0" fontId="17" fillId="0" borderId="20" xfId="5" applyFont="1" applyBorder="1" applyAlignment="1">
      <alignment horizontal="center" vertical="center"/>
    </xf>
    <xf numFmtId="0" fontId="17" fillId="0" borderId="48" xfId="5" applyFont="1" applyBorder="1" applyAlignment="1">
      <alignment horizontal="center" vertical="center"/>
    </xf>
    <xf numFmtId="0" fontId="11" fillId="0" borderId="10" xfId="12" applyFont="1" applyBorder="1" applyAlignment="1">
      <alignment horizontal="center"/>
    </xf>
    <xf numFmtId="0" fontId="11" fillId="0" borderId="11" xfId="12" applyFont="1" applyBorder="1" applyAlignment="1">
      <alignment horizontal="center"/>
    </xf>
    <xf numFmtId="0" fontId="11" fillId="0" borderId="51" xfId="12" applyFont="1" applyBorder="1" applyAlignment="1">
      <alignment horizontal="center"/>
    </xf>
    <xf numFmtId="0" fontId="6" fillId="0" borderId="24" xfId="12" applyFont="1" applyBorder="1" applyAlignment="1">
      <alignment horizontal="center" vertical="center"/>
    </xf>
    <xf numFmtId="0" fontId="6" fillId="0" borderId="0" xfId="12" applyFont="1" applyAlignment="1">
      <alignment horizontal="center" vertical="center"/>
    </xf>
    <xf numFmtId="0" fontId="19" fillId="0" borderId="22" xfId="12" applyFont="1" applyBorder="1" applyAlignment="1" applyProtection="1">
      <alignment horizontal="center"/>
      <protection locked="0"/>
    </xf>
    <xf numFmtId="0" fontId="19" fillId="0" borderId="3" xfId="12" applyFont="1" applyBorder="1" applyAlignment="1" applyProtection="1">
      <alignment horizontal="center"/>
      <protection locked="0"/>
    </xf>
    <xf numFmtId="0" fontId="19" fillId="0" borderId="5" xfId="12" applyFont="1" applyBorder="1" applyAlignment="1" applyProtection="1">
      <alignment horizontal="center"/>
      <protection locked="0"/>
    </xf>
    <xf numFmtId="0" fontId="19" fillId="2" borderId="55" xfId="12" applyFont="1" applyFill="1" applyBorder="1" applyAlignment="1">
      <alignment horizontal="center" wrapText="1"/>
    </xf>
    <xf numFmtId="0" fontId="19" fillId="2" borderId="56" xfId="12" applyFont="1" applyFill="1" applyBorder="1" applyAlignment="1">
      <alignment horizontal="center" wrapText="1"/>
    </xf>
    <xf numFmtId="0" fontId="19" fillId="2" borderId="60" xfId="12" applyFont="1" applyFill="1" applyBorder="1" applyAlignment="1">
      <alignment horizontal="center" wrapText="1"/>
    </xf>
    <xf numFmtId="0" fontId="0" fillId="2" borderId="28" xfId="12" applyFont="1" applyFill="1" applyBorder="1" applyAlignment="1">
      <alignment horizontal="center" vertical="center" wrapText="1"/>
    </xf>
    <xf numFmtId="0" fontId="0" fillId="2" borderId="29" xfId="12" applyFont="1" applyFill="1" applyBorder="1" applyAlignment="1">
      <alignment horizontal="center" vertical="center" wrapText="1"/>
    </xf>
    <xf numFmtId="0" fontId="0" fillId="2" borderId="30" xfId="12" applyFont="1" applyFill="1" applyBorder="1" applyAlignment="1">
      <alignment horizontal="center" vertical="center" wrapText="1"/>
    </xf>
    <xf numFmtId="0" fontId="6" fillId="0" borderId="24" xfId="12" applyFont="1" applyBorder="1" applyAlignment="1">
      <alignment horizontal="left" wrapText="1"/>
    </xf>
    <xf numFmtId="0" fontId="6" fillId="0" borderId="0" xfId="12" applyFont="1" applyAlignment="1">
      <alignment horizontal="left" wrapText="1"/>
    </xf>
    <xf numFmtId="0" fontId="6" fillId="0" borderId="26" xfId="12" applyFont="1" applyBorder="1" applyAlignment="1">
      <alignment horizontal="left" wrapText="1"/>
    </xf>
    <xf numFmtId="0" fontId="19" fillId="0" borderId="39" xfId="12" applyFont="1" applyBorder="1" applyAlignment="1">
      <alignment horizontal="left"/>
    </xf>
    <xf numFmtId="0" fontId="19" fillId="0" borderId="40" xfId="12" applyFont="1" applyBorder="1" applyAlignment="1">
      <alignment horizontal="left"/>
    </xf>
    <xf numFmtId="0" fontId="19" fillId="0" borderId="41" xfId="12" applyFont="1" applyBorder="1" applyAlignment="1">
      <alignment horizontal="left"/>
    </xf>
    <xf numFmtId="0" fontId="11" fillId="2" borderId="39" xfId="12" applyFont="1" applyFill="1" applyBorder="1" applyAlignment="1">
      <alignment horizontal="right"/>
    </xf>
    <xf numFmtId="0" fontId="11" fillId="2" borderId="40" xfId="12" applyFont="1" applyFill="1" applyBorder="1" applyAlignment="1">
      <alignment horizontal="right"/>
    </xf>
    <xf numFmtId="0" fontId="11" fillId="2" borderId="41" xfId="12" applyFont="1" applyFill="1" applyBorder="1" applyAlignment="1">
      <alignment horizontal="right"/>
    </xf>
    <xf numFmtId="0" fontId="19" fillId="2" borderId="55" xfId="12" applyFont="1" applyFill="1" applyBorder="1" applyAlignment="1">
      <alignment horizontal="center"/>
    </xf>
    <xf numFmtId="0" fontId="19" fillId="2" borderId="56" xfId="12" applyFont="1" applyFill="1" applyBorder="1" applyAlignment="1">
      <alignment horizontal="center"/>
    </xf>
    <xf numFmtId="0" fontId="19" fillId="0" borderId="39" xfId="12" applyFont="1" applyBorder="1" applyAlignment="1">
      <alignment horizontal="right"/>
    </xf>
    <xf numFmtId="0" fontId="19" fillId="0" borderId="40" xfId="12" applyFont="1" applyBorder="1" applyAlignment="1">
      <alignment horizontal="right"/>
    </xf>
    <xf numFmtId="0" fontId="19" fillId="0" borderId="41" xfId="12" applyFont="1" applyBorder="1" applyAlignment="1">
      <alignment horizontal="right"/>
    </xf>
  </cellXfs>
  <cellStyles count="128">
    <cellStyle name="Currency [0] 2 2" xfId="123" xr:uid="{63930009-2CDC-4488-A5C3-28F5F990958C}"/>
    <cellStyle name="Hipervínculo" xfId="3" builtinId="8"/>
    <cellStyle name="Hipervínculo 2" xfId="77" xr:uid="{00000000-0005-0000-0000-000001000000}"/>
    <cellStyle name="Hipervínculo 2 2" xfId="98" xr:uid="{782F369E-0599-480D-8295-FBFA9E31995C}"/>
    <cellStyle name="Millares" xfId="1" builtinId="3"/>
    <cellStyle name="Millares [0] 2" xfId="41" xr:uid="{00000000-0005-0000-0000-000003000000}"/>
    <cellStyle name="Millares [0] 2 2" xfId="61" xr:uid="{00000000-0005-0000-0000-000004000000}"/>
    <cellStyle name="Millares [0] 3" xfId="45" xr:uid="{00000000-0005-0000-0000-000005000000}"/>
    <cellStyle name="Millares [0] 4" xfId="122" xr:uid="{DD768C00-D27F-4A8B-8E99-EA1E6E6D5A99}"/>
    <cellStyle name="Millares 100" xfId="118" xr:uid="{4C068173-CF7C-41C0-8292-7EAF583F9C71}"/>
    <cellStyle name="Millares 109" xfId="99" xr:uid="{149D7EFC-5B59-46E2-B353-433D099671DE}"/>
    <cellStyle name="Millares 12" xfId="30" xr:uid="{00000000-0005-0000-0000-000006000000}"/>
    <cellStyle name="Millares 12 2" xfId="78" xr:uid="{00000000-0005-0000-0000-000007000000}"/>
    <cellStyle name="Millares 2" xfId="10" xr:uid="{00000000-0005-0000-0000-000008000000}"/>
    <cellStyle name="Millares 2 10" xfId="90" xr:uid="{00000000-0005-0000-0000-000009000000}"/>
    <cellStyle name="Millares 2 2" xfId="57" xr:uid="{00000000-0005-0000-0000-00000A000000}"/>
    <cellStyle name="Millares 2 2 2" xfId="75" xr:uid="{00000000-0005-0000-0000-00000B000000}"/>
    <cellStyle name="Millares 2 2 2 2 2" xfId="111" xr:uid="{764FC48B-0D80-4A85-BA22-A9C1D0D04BB9}"/>
    <cellStyle name="Millares 2 2 3" xfId="103" xr:uid="{C9CCAFEF-B221-4168-A168-668D3E095784}"/>
    <cellStyle name="Millares 2 3" xfId="114" xr:uid="{560B66EB-40A0-45AE-BA57-9014E9C7C57C}"/>
    <cellStyle name="Millares 2 6" xfId="84" xr:uid="{00000000-0005-0000-0000-00000C000000}"/>
    <cellStyle name="Millares 20" xfId="71" xr:uid="{00000000-0005-0000-0000-00000D000000}"/>
    <cellStyle name="Millares 3" xfId="14" xr:uid="{00000000-0005-0000-0000-00000E000000}"/>
    <cellStyle name="Millares 3 6" xfId="76" xr:uid="{00000000-0005-0000-0000-00000F000000}"/>
    <cellStyle name="Millares 4" xfId="34" xr:uid="{00000000-0005-0000-0000-000010000000}"/>
    <cellStyle name="Millares 5" xfId="42" xr:uid="{00000000-0005-0000-0000-000011000000}"/>
    <cellStyle name="Millares 5 2" xfId="50" xr:uid="{00000000-0005-0000-0000-000012000000}"/>
    <cellStyle name="Millares 6" xfId="93" xr:uid="{00000000-0005-0000-0000-000013000000}"/>
    <cellStyle name="Millares 6 2" xfId="101" xr:uid="{A849CBDA-F929-43EA-B6A9-3AF55458D073}"/>
    <cellStyle name="Millares_FORMULARIO 4 - M-OFERENTE PPTA ECONOMICA" xfId="16" xr:uid="{00000000-0005-0000-0000-000014000000}"/>
    <cellStyle name="Millares_PPTO OFICIAL LP-SGT-SRN-001-2009" xfId="120" xr:uid="{D3A37286-B2D4-4F40-BEB6-FA8DDC3A0D5F}"/>
    <cellStyle name="Millares_PR13+654" xfId="121" xr:uid="{8E2663EB-F96D-42E1-BC9D-B2184A1FA198}"/>
    <cellStyle name="Moneda" xfId="39" builtinId="4"/>
    <cellStyle name="Moneda [0]" xfId="119" builtinId="7"/>
    <cellStyle name="Moneda [0] 2" xfId="33" xr:uid="{00000000-0005-0000-0000-000016000000}"/>
    <cellStyle name="Moneda [0] 3" xfId="46" xr:uid="{00000000-0005-0000-0000-000017000000}"/>
    <cellStyle name="Moneda [0] 4" xfId="88" xr:uid="{00000000-0005-0000-0000-000018000000}"/>
    <cellStyle name="Moneda [0] 5" xfId="100" xr:uid="{DA52E4DD-BFB7-4D2F-8E74-AD77E10A269E}"/>
    <cellStyle name="Moneda 10" xfId="68" xr:uid="{00000000-0005-0000-0000-000019000000}"/>
    <cellStyle name="Moneda 10 2" xfId="83" xr:uid="{00000000-0005-0000-0000-00001A000000}"/>
    <cellStyle name="Moneda 2" xfId="11" xr:uid="{00000000-0005-0000-0000-00001B000000}"/>
    <cellStyle name="Moneda 2 16" xfId="85" xr:uid="{00000000-0005-0000-0000-00001C000000}"/>
    <cellStyle name="Moneda 2 2 2 2 2" xfId="7" xr:uid="{00000000-0005-0000-0000-00001D000000}"/>
    <cellStyle name="Moneda 2 2 5" xfId="126" xr:uid="{0B85BE6A-57E6-464C-8165-D2BB2FEDAECD}"/>
    <cellStyle name="Moneda 2 4" xfId="116" xr:uid="{B37ACF00-19A0-4F8D-8A3E-2E4754AA2771}"/>
    <cellStyle name="Moneda 2 6" xfId="113" xr:uid="{CA26527A-A1AF-46CF-A1A7-F74BB9E25F25}"/>
    <cellStyle name="Moneda 3" xfId="38" xr:uid="{00000000-0005-0000-0000-00001E000000}"/>
    <cellStyle name="Moneda 3 2" xfId="58" xr:uid="{00000000-0005-0000-0000-00001F000000}"/>
    <cellStyle name="Moneda 3 2 2" xfId="81" xr:uid="{00000000-0005-0000-0000-000020000000}"/>
    <cellStyle name="Moneda 3 2 2 2" xfId="112" xr:uid="{83B17E89-C143-4697-8FF6-19AF1E0CA2EB}"/>
    <cellStyle name="Moneda 3 2 3" xfId="105" xr:uid="{08D64CFE-6131-4EBF-B3C4-542AD5254B4F}"/>
    <cellStyle name="Moneda 3 4" xfId="60" xr:uid="{00000000-0005-0000-0000-000021000000}"/>
    <cellStyle name="Moneda 3 4 2" xfId="82" xr:uid="{00000000-0005-0000-0000-000022000000}"/>
    <cellStyle name="Moneda 4" xfId="72" xr:uid="{00000000-0005-0000-0000-000023000000}"/>
    <cellStyle name="Moneda 5" xfId="80" xr:uid="{00000000-0005-0000-0000-000024000000}"/>
    <cellStyle name="Moneda 6" xfId="106" xr:uid="{1C4C68F7-DA6A-4675-AFF2-29271C46B72C}"/>
    <cellStyle name="Moneda 9" xfId="91" xr:uid="{00000000-0005-0000-0000-000025000000}"/>
    <cellStyle name="Normal" xfId="0" builtinId="0"/>
    <cellStyle name="Normal 10" xfId="40" xr:uid="{00000000-0005-0000-0000-000027000000}"/>
    <cellStyle name="Normal 10 2" xfId="52" xr:uid="{00000000-0005-0000-0000-000028000000}"/>
    <cellStyle name="Normal 10 3" xfId="63" xr:uid="{00000000-0005-0000-0000-000029000000}"/>
    <cellStyle name="Normal 11 2" xfId="44" xr:uid="{00000000-0005-0000-0000-00002A000000}"/>
    <cellStyle name="Normal 12" xfId="127" xr:uid="{50ED6BB1-5C92-447C-9D7C-1BCDE7381EBA}"/>
    <cellStyle name="Normal 12 2" xfId="89" xr:uid="{00000000-0005-0000-0000-00002B000000}"/>
    <cellStyle name="Normal 13" xfId="73" xr:uid="{00000000-0005-0000-0000-00002C000000}"/>
    <cellStyle name="Normal 14" xfId="35" xr:uid="{00000000-0005-0000-0000-00002D000000}"/>
    <cellStyle name="Normal 14 2" xfId="66" xr:uid="{00000000-0005-0000-0000-00002E000000}"/>
    <cellStyle name="Normal 17" xfId="117" xr:uid="{07CEC358-8977-4817-A800-735EC5EA6706}"/>
    <cellStyle name="Normal 2" xfId="47" xr:uid="{00000000-0005-0000-0000-00002F000000}"/>
    <cellStyle name="Normal 2 10 2 2" xfId="12" xr:uid="{00000000-0005-0000-0000-000030000000}"/>
    <cellStyle name="Normal 2 10 3" xfId="4" xr:uid="{00000000-0005-0000-0000-000031000000}"/>
    <cellStyle name="Normal 2 10_1P" xfId="125" xr:uid="{92F56417-D81F-4617-84BB-4372BF29C37F}"/>
    <cellStyle name="Normal 2 2" xfId="15" xr:uid="{00000000-0005-0000-0000-000032000000}"/>
    <cellStyle name="Normal 2 2 2" xfId="86" xr:uid="{00000000-0005-0000-0000-000033000000}"/>
    <cellStyle name="Normal 2 2 3" xfId="87" xr:uid="{00000000-0005-0000-0000-000034000000}"/>
    <cellStyle name="Normal 2 3" xfId="29" xr:uid="{00000000-0005-0000-0000-000035000000}"/>
    <cellStyle name="Normal 2 4 3" xfId="92" xr:uid="{00000000-0005-0000-0000-000036000000}"/>
    <cellStyle name="Normal 2 5 3" xfId="51" xr:uid="{00000000-0005-0000-0000-000037000000}"/>
    <cellStyle name="Normal 22" xfId="22" xr:uid="{00000000-0005-0000-0000-000038000000}"/>
    <cellStyle name="Normal 3" xfId="8" xr:uid="{00000000-0005-0000-0000-000039000000}"/>
    <cellStyle name="Normal 3 11" xfId="9" xr:uid="{00000000-0005-0000-0000-00003A000000}"/>
    <cellStyle name="Normal 3 11 2" xfId="62" xr:uid="{00000000-0005-0000-0000-00003B000000}"/>
    <cellStyle name="Normal 3 11 2 2" xfId="102" xr:uid="{4FE0A697-6429-43C3-9BE0-AA0A13A01FCF}"/>
    <cellStyle name="Normal 3 2" xfId="48" xr:uid="{00000000-0005-0000-0000-00003C000000}"/>
    <cellStyle name="Normal 3 2 17" xfId="107" xr:uid="{B76F4298-F7ED-46CE-8579-E63A509087F3}"/>
    <cellStyle name="Normal 3 2 2" xfId="6" xr:uid="{00000000-0005-0000-0000-00003D000000}"/>
    <cellStyle name="Normal 3 2 3 2" xfId="115" xr:uid="{2F3947CB-FE16-447B-813A-2957A28A71DE}"/>
    <cellStyle name="Normal 3 3" xfId="55" xr:uid="{00000000-0005-0000-0000-00003E000000}"/>
    <cellStyle name="Normal 3 4 10" xfId="110" xr:uid="{5E108D96-D02E-434E-8B8C-632B6A082F78}"/>
    <cellStyle name="Normal 3 4 2" xfId="108" xr:uid="{7BBA0683-5961-4B65-BF3A-1651C22FF0D0}"/>
    <cellStyle name="Normal 4" xfId="49" xr:uid="{00000000-0005-0000-0000-00003F000000}"/>
    <cellStyle name="Normal 4 2" xfId="31" xr:uid="{00000000-0005-0000-0000-000040000000}"/>
    <cellStyle name="Normal 4 2 2" xfId="53" xr:uid="{00000000-0005-0000-0000-000041000000}"/>
    <cellStyle name="Normal 4 3" xfId="94" xr:uid="{4696C050-7FF7-4623-8FF7-97EEC6B6F67E}"/>
    <cellStyle name="Normal 4 3 2" xfId="97" xr:uid="{C84A828C-05BE-4958-A411-251B86AAA5C8}"/>
    <cellStyle name="Normal 4 3 4" xfId="96" xr:uid="{86EA686D-6599-4806-96FD-1D35EA226189}"/>
    <cellStyle name="Normal 42" xfId="79" xr:uid="{00000000-0005-0000-0000-000042000000}"/>
    <cellStyle name="Normal 5" xfId="56" xr:uid="{00000000-0005-0000-0000-000043000000}"/>
    <cellStyle name="Normal 53" xfId="26" xr:uid="{00000000-0005-0000-0000-000044000000}"/>
    <cellStyle name="Normal 56" xfId="25" xr:uid="{00000000-0005-0000-0000-000045000000}"/>
    <cellStyle name="Normal 6" xfId="65" xr:uid="{00000000-0005-0000-0000-000046000000}"/>
    <cellStyle name="Normal 60" xfId="18" xr:uid="{00000000-0005-0000-0000-000047000000}"/>
    <cellStyle name="Normal 61" xfId="19" xr:uid="{00000000-0005-0000-0000-000048000000}"/>
    <cellStyle name="Normal 65" xfId="17" xr:uid="{00000000-0005-0000-0000-000049000000}"/>
    <cellStyle name="Normal 66" xfId="24" xr:uid="{00000000-0005-0000-0000-00004A000000}"/>
    <cellStyle name="Normal 68" xfId="23" xr:uid="{00000000-0005-0000-0000-00004B000000}"/>
    <cellStyle name="Normal 69" xfId="28" xr:uid="{00000000-0005-0000-0000-00004C000000}"/>
    <cellStyle name="Normal 7" xfId="69" xr:uid="{00000000-0005-0000-0000-00004D000000}"/>
    <cellStyle name="Normal 7 2 3 2" xfId="54" xr:uid="{00000000-0005-0000-0000-00004E000000}"/>
    <cellStyle name="Normal 71" xfId="27" xr:uid="{00000000-0005-0000-0000-00004F000000}"/>
    <cellStyle name="Normal 72" xfId="21" xr:uid="{00000000-0005-0000-0000-000050000000}"/>
    <cellStyle name="Normal 74" xfId="20" xr:uid="{00000000-0005-0000-0000-000051000000}"/>
    <cellStyle name="Normal 8" xfId="124" xr:uid="{CB4AB437-45EA-4A6E-9865-B844AFD3E707}"/>
    <cellStyle name="Normal 9 2" xfId="32" xr:uid="{00000000-0005-0000-0000-000052000000}"/>
    <cellStyle name="Normal_modelo ACTA OBRA y MODIFICACION" xfId="5" xr:uid="{00000000-0005-0000-0000-000053000000}"/>
    <cellStyle name="Normal_PTO OFICIAL PREPLIEGO (CORREGIDO) 2" xfId="13" xr:uid="{00000000-0005-0000-0000-000054000000}"/>
    <cellStyle name="Porcentaje" xfId="2" builtinId="5"/>
    <cellStyle name="Porcentaje 2" xfId="36" xr:uid="{00000000-0005-0000-0000-000057000000}"/>
    <cellStyle name="Porcentaje 2 2" xfId="59" xr:uid="{00000000-0005-0000-0000-000058000000}"/>
    <cellStyle name="Porcentaje 2 2 2" xfId="104" xr:uid="{6C7A15AB-2929-4884-972C-EE9E7FCC85AF}"/>
    <cellStyle name="Porcentaje 2 2 2 2" xfId="109" xr:uid="{65927B5F-FB47-4C35-8E05-2883F8C3E7D4}"/>
    <cellStyle name="Porcentaje 3" xfId="43" xr:uid="{00000000-0005-0000-0000-000059000000}"/>
    <cellStyle name="Porcentaje 4" xfId="67" xr:uid="{00000000-0005-0000-0000-00005A000000}"/>
    <cellStyle name="Porcentaje 5" xfId="74" xr:uid="{00000000-0005-0000-0000-00005B000000}"/>
    <cellStyle name="Porcentaje 8" xfId="64" xr:uid="{00000000-0005-0000-0000-00005C000000}"/>
    <cellStyle name="Porcentual 9" xfId="37" xr:uid="{00000000-0005-0000-0000-00005D000000}"/>
    <cellStyle name="Porcentual 9 2" xfId="70" xr:uid="{00000000-0005-0000-0000-00005E000000}"/>
    <cellStyle name="Total 2" xfId="95" xr:uid="{C64EB0D1-6010-433C-B254-732904B3EF8B}"/>
  </cellStyles>
  <dxfs count="1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59" Type="http://schemas.openxmlformats.org/officeDocument/2006/relationships/worksheet" Target="worksheets/sheet159.xml"/><Relationship Id="rId170" Type="http://schemas.openxmlformats.org/officeDocument/2006/relationships/worksheet" Target="worksheets/sheet170.xml"/><Relationship Id="rId191" Type="http://schemas.openxmlformats.org/officeDocument/2006/relationships/worksheet" Target="worksheets/sheet191.xml"/><Relationship Id="rId205" Type="http://schemas.openxmlformats.org/officeDocument/2006/relationships/worksheet" Target="worksheets/sheet205.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160" Type="http://schemas.openxmlformats.org/officeDocument/2006/relationships/worksheet" Target="worksheets/sheet160.xml"/><Relationship Id="rId181" Type="http://schemas.openxmlformats.org/officeDocument/2006/relationships/worksheet" Target="worksheets/sheet181.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worksheet" Target="worksheets/sheet118.xml"/><Relationship Id="rId139" Type="http://schemas.openxmlformats.org/officeDocument/2006/relationships/worksheet" Target="worksheets/sheet139.xml"/><Relationship Id="rId85" Type="http://schemas.openxmlformats.org/officeDocument/2006/relationships/worksheet" Target="worksheets/sheet85.xml"/><Relationship Id="rId150" Type="http://schemas.openxmlformats.org/officeDocument/2006/relationships/worksheet" Target="worksheets/sheet150.xml"/><Relationship Id="rId171" Type="http://schemas.openxmlformats.org/officeDocument/2006/relationships/worksheet" Target="worksheets/sheet171.xml"/><Relationship Id="rId192" Type="http://schemas.openxmlformats.org/officeDocument/2006/relationships/worksheet" Target="worksheets/sheet192.xml"/><Relationship Id="rId206" Type="http://schemas.openxmlformats.org/officeDocument/2006/relationships/worksheet" Target="worksheets/sheet206.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worksheet" Target="worksheets/sheet108.xml"/><Relationship Id="rId129" Type="http://schemas.openxmlformats.org/officeDocument/2006/relationships/worksheet" Target="worksheets/sheet129.xml"/><Relationship Id="rId54" Type="http://schemas.openxmlformats.org/officeDocument/2006/relationships/worksheet" Target="worksheets/sheet54.xml"/><Relationship Id="rId75" Type="http://schemas.openxmlformats.org/officeDocument/2006/relationships/worksheet" Target="worksheets/sheet75.xml"/><Relationship Id="rId96" Type="http://schemas.openxmlformats.org/officeDocument/2006/relationships/worksheet" Target="worksheets/sheet96.xml"/><Relationship Id="rId140" Type="http://schemas.openxmlformats.org/officeDocument/2006/relationships/worksheet" Target="worksheets/sheet140.xml"/><Relationship Id="rId161" Type="http://schemas.openxmlformats.org/officeDocument/2006/relationships/worksheet" Target="worksheets/sheet161.xml"/><Relationship Id="rId182" Type="http://schemas.openxmlformats.org/officeDocument/2006/relationships/worksheet" Target="worksheets/sheet182.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worksheet" Target="worksheets/sheet119.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worksheet" Target="worksheets/sheet86.xml"/><Relationship Id="rId130" Type="http://schemas.openxmlformats.org/officeDocument/2006/relationships/worksheet" Target="worksheets/sheet130.xml"/><Relationship Id="rId151" Type="http://schemas.openxmlformats.org/officeDocument/2006/relationships/worksheet" Target="worksheets/sheet151.xml"/><Relationship Id="rId172" Type="http://schemas.openxmlformats.org/officeDocument/2006/relationships/worksheet" Target="worksheets/sheet172.xml"/><Relationship Id="rId193" Type="http://schemas.openxmlformats.org/officeDocument/2006/relationships/worksheet" Target="worksheets/sheet193.xml"/><Relationship Id="rId207" Type="http://schemas.openxmlformats.org/officeDocument/2006/relationships/worksheet" Target="worksheets/sheet207.xml"/><Relationship Id="rId13" Type="http://schemas.openxmlformats.org/officeDocument/2006/relationships/worksheet" Target="worksheets/sheet13.xml"/><Relationship Id="rId109" Type="http://schemas.openxmlformats.org/officeDocument/2006/relationships/worksheet" Target="worksheets/sheet109.xml"/><Relationship Id="rId34" Type="http://schemas.openxmlformats.org/officeDocument/2006/relationships/worksheet" Target="worksheets/sheet34.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20" Type="http://schemas.openxmlformats.org/officeDocument/2006/relationships/worksheet" Target="worksheets/sheet120.xml"/><Relationship Id="rId141" Type="http://schemas.openxmlformats.org/officeDocument/2006/relationships/worksheet" Target="worksheets/sheet141.xml"/><Relationship Id="rId7" Type="http://schemas.openxmlformats.org/officeDocument/2006/relationships/worksheet" Target="worksheets/sheet7.xml"/><Relationship Id="rId162" Type="http://schemas.openxmlformats.org/officeDocument/2006/relationships/worksheet" Target="worksheets/sheet162.xml"/><Relationship Id="rId183" Type="http://schemas.openxmlformats.org/officeDocument/2006/relationships/worksheet" Target="worksheets/sheet183.xml"/><Relationship Id="rId24" Type="http://schemas.openxmlformats.org/officeDocument/2006/relationships/worksheet" Target="worksheets/sheet24.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31" Type="http://schemas.openxmlformats.org/officeDocument/2006/relationships/worksheet" Target="worksheets/sheet131.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worksheet" Target="worksheets/sheet152.xml"/><Relationship Id="rId173" Type="http://schemas.openxmlformats.org/officeDocument/2006/relationships/worksheet" Target="worksheets/sheet173.xml"/><Relationship Id="rId194" Type="http://schemas.openxmlformats.org/officeDocument/2006/relationships/worksheet" Target="worksheets/sheet194.xml"/><Relationship Id="rId199" Type="http://schemas.openxmlformats.org/officeDocument/2006/relationships/worksheet" Target="worksheets/sheet199.xml"/><Relationship Id="rId203" Type="http://schemas.openxmlformats.org/officeDocument/2006/relationships/worksheet" Target="worksheets/sheet203.xml"/><Relationship Id="rId208"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189" Type="http://schemas.openxmlformats.org/officeDocument/2006/relationships/worksheet" Target="worksheets/sheet189.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79" Type="http://schemas.openxmlformats.org/officeDocument/2006/relationships/worksheet" Target="worksheets/sheet179.xml"/><Relationship Id="rId195" Type="http://schemas.openxmlformats.org/officeDocument/2006/relationships/worksheet" Target="worksheets/sheet195.xml"/><Relationship Id="rId209" Type="http://schemas.openxmlformats.org/officeDocument/2006/relationships/styles" Target="styles.xml"/><Relationship Id="rId190" Type="http://schemas.openxmlformats.org/officeDocument/2006/relationships/worksheet" Target="worksheets/sheet190.xml"/><Relationship Id="rId204" Type="http://schemas.openxmlformats.org/officeDocument/2006/relationships/worksheet" Target="worksheets/sheet204.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164" Type="http://schemas.openxmlformats.org/officeDocument/2006/relationships/worksheet" Target="worksheets/sheet164.xml"/><Relationship Id="rId169" Type="http://schemas.openxmlformats.org/officeDocument/2006/relationships/worksheet" Target="worksheets/sheet169.xml"/><Relationship Id="rId185" Type="http://schemas.openxmlformats.org/officeDocument/2006/relationships/worksheet" Target="worksheets/sheet185.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worksheet" Target="worksheets/sheet180.xml"/><Relationship Id="rId210" Type="http://schemas.openxmlformats.org/officeDocument/2006/relationships/sharedStrings" Target="sharedStrings.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196" Type="http://schemas.openxmlformats.org/officeDocument/2006/relationships/worksheet" Target="worksheets/sheet196.xml"/><Relationship Id="rId200" Type="http://schemas.openxmlformats.org/officeDocument/2006/relationships/worksheet" Target="worksheets/sheet200.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worksheet" Target="worksheets/sheet186.xml"/><Relationship Id="rId211" Type="http://schemas.openxmlformats.org/officeDocument/2006/relationships/calcChain" Target="calcChain.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worksheet" Target="worksheets/sheet176.xml"/><Relationship Id="rId197" Type="http://schemas.openxmlformats.org/officeDocument/2006/relationships/worksheet" Target="worksheets/sheet197.xml"/><Relationship Id="rId201" Type="http://schemas.openxmlformats.org/officeDocument/2006/relationships/worksheet" Target="worksheets/sheet201.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worksheet" Target="worksheets/sheet187.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worksheet" Target="worksheets/sheet177.xml"/><Relationship Id="rId198" Type="http://schemas.openxmlformats.org/officeDocument/2006/relationships/worksheet" Target="worksheets/sheet198.xml"/><Relationship Id="rId202" Type="http://schemas.openxmlformats.org/officeDocument/2006/relationships/worksheet" Target="worksheets/sheet202.xml"/><Relationship Id="rId18" Type="http://schemas.openxmlformats.org/officeDocument/2006/relationships/worksheet" Target="worksheets/sheet18.xml"/><Relationship Id="rId39" Type="http://schemas.openxmlformats.org/officeDocument/2006/relationships/worksheet" Target="worksheets/sheet39.xml"/><Relationship Id="rId50" Type="http://schemas.openxmlformats.org/officeDocument/2006/relationships/worksheet" Target="worksheets/sheet50.xml"/><Relationship Id="rId104" Type="http://schemas.openxmlformats.org/officeDocument/2006/relationships/worksheet" Target="worksheets/sheet104.xml"/><Relationship Id="rId125" Type="http://schemas.openxmlformats.org/officeDocument/2006/relationships/worksheet" Target="worksheets/sheet125.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40" Type="http://schemas.openxmlformats.org/officeDocument/2006/relationships/worksheet" Target="worksheets/sheet40.xml"/><Relationship Id="rId115" Type="http://schemas.openxmlformats.org/officeDocument/2006/relationships/worksheet" Target="worksheets/sheet115.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878050" y="6096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4" name="Imagen 3" descr="http://www.presidencia.gov.co/prensa_new/historia/escudo.jpg">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144375" y="571500"/>
          <a:ext cx="0" cy="504825"/>
        </a:xfrm>
        <a:prstGeom prst="rect">
          <a:avLst/>
        </a:prstGeom>
        <a:noFill/>
        <a:ln w="9525">
          <a:noFill/>
          <a:miter lim="800000"/>
          <a:headEnd/>
          <a:tailEnd/>
        </a:ln>
      </xdr:spPr>
    </xdr:pic>
    <xdr:clientData/>
  </xdr:twoCellAnchor>
  <xdr:twoCellAnchor editAs="oneCell">
    <xdr:from>
      <xdr:col>7</xdr:col>
      <xdr:colOff>111125</xdr:colOff>
      <xdr:row>387</xdr:row>
      <xdr:rowOff>47625</xdr:rowOff>
    </xdr:from>
    <xdr:to>
      <xdr:col>7</xdr:col>
      <xdr:colOff>3968750</xdr:colOff>
      <xdr:row>393</xdr:row>
      <xdr:rowOff>212092</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6508750" y="157384750"/>
          <a:ext cx="3857625" cy="183134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1019175</xdr:colOff>
          <xdr:row>7</xdr:row>
          <xdr:rowOff>28575</xdr:rowOff>
        </xdr:to>
        <xdr:sp macro="" textlink="">
          <xdr:nvSpPr>
            <xdr:cNvPr id="3697665" name="Object 1" hidden="1">
              <a:extLst>
                <a:ext uri="{63B3BB69-23CF-44E3-9099-C40C66FF867C}">
                  <a14:compatExt spid="_x0000_s3697665"/>
                </a:ext>
                <a:ext uri="{FF2B5EF4-FFF2-40B4-BE49-F238E27FC236}">
                  <a16:creationId xmlns:a16="http://schemas.microsoft.com/office/drawing/2014/main" id="{00000000-0008-0000-6200-0000016C3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1019175</xdr:colOff>
          <xdr:row>7</xdr:row>
          <xdr:rowOff>28575</xdr:rowOff>
        </xdr:to>
        <xdr:sp macro="" textlink="">
          <xdr:nvSpPr>
            <xdr:cNvPr id="3697666" name="Object 2" hidden="1">
              <a:extLst>
                <a:ext uri="{63B3BB69-23CF-44E3-9099-C40C66FF867C}">
                  <a14:compatExt spid="_x0000_s3697666"/>
                </a:ext>
                <a:ext uri="{FF2B5EF4-FFF2-40B4-BE49-F238E27FC236}">
                  <a16:creationId xmlns:a16="http://schemas.microsoft.com/office/drawing/2014/main" id="{00000000-0008-0000-6200-0000026C3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1019175</xdr:colOff>
          <xdr:row>7</xdr:row>
          <xdr:rowOff>28575</xdr:rowOff>
        </xdr:to>
        <xdr:sp macro="" textlink="">
          <xdr:nvSpPr>
            <xdr:cNvPr id="3697667" name="Object 3" hidden="1">
              <a:extLst>
                <a:ext uri="{63B3BB69-23CF-44E3-9099-C40C66FF867C}">
                  <a14:compatExt spid="_x0000_s3697667"/>
                </a:ext>
                <a:ext uri="{FF2B5EF4-FFF2-40B4-BE49-F238E27FC236}">
                  <a16:creationId xmlns:a16="http://schemas.microsoft.com/office/drawing/2014/main" id="{00000000-0008-0000-6200-0000036C3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1019175</xdr:colOff>
          <xdr:row>7</xdr:row>
          <xdr:rowOff>28575</xdr:rowOff>
        </xdr:to>
        <xdr:sp macro="" textlink="">
          <xdr:nvSpPr>
            <xdr:cNvPr id="3697668" name="Object 4" hidden="1">
              <a:extLst>
                <a:ext uri="{63B3BB69-23CF-44E3-9099-C40C66FF867C}">
                  <a14:compatExt spid="_x0000_s3697668"/>
                </a:ext>
                <a:ext uri="{FF2B5EF4-FFF2-40B4-BE49-F238E27FC236}">
                  <a16:creationId xmlns:a16="http://schemas.microsoft.com/office/drawing/2014/main" id="{00000000-0008-0000-6200-0000046C3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1019175</xdr:colOff>
          <xdr:row>7</xdr:row>
          <xdr:rowOff>28575</xdr:rowOff>
        </xdr:to>
        <xdr:sp macro="" textlink="">
          <xdr:nvSpPr>
            <xdr:cNvPr id="3697669" name="Object 5" hidden="1">
              <a:extLst>
                <a:ext uri="{63B3BB69-23CF-44E3-9099-C40C66FF867C}">
                  <a14:compatExt spid="_x0000_s3697669"/>
                </a:ext>
                <a:ext uri="{FF2B5EF4-FFF2-40B4-BE49-F238E27FC236}">
                  <a16:creationId xmlns:a16="http://schemas.microsoft.com/office/drawing/2014/main" id="{00000000-0008-0000-6200-0000056C3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1019175</xdr:colOff>
          <xdr:row>7</xdr:row>
          <xdr:rowOff>28575</xdr:rowOff>
        </xdr:to>
        <xdr:sp macro="" textlink="">
          <xdr:nvSpPr>
            <xdr:cNvPr id="3697670" name="Object 6" hidden="1">
              <a:extLst>
                <a:ext uri="{63B3BB69-23CF-44E3-9099-C40C66FF867C}">
                  <a14:compatExt spid="_x0000_s3697670"/>
                </a:ext>
                <a:ext uri="{FF2B5EF4-FFF2-40B4-BE49-F238E27FC236}">
                  <a16:creationId xmlns:a16="http://schemas.microsoft.com/office/drawing/2014/main" id="{00000000-0008-0000-6200-0000066C3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1019175</xdr:colOff>
          <xdr:row>7</xdr:row>
          <xdr:rowOff>28575</xdr:rowOff>
        </xdr:to>
        <xdr:sp macro="" textlink="">
          <xdr:nvSpPr>
            <xdr:cNvPr id="3697671" name="Object 7" hidden="1">
              <a:extLst>
                <a:ext uri="{63B3BB69-23CF-44E3-9099-C40C66FF867C}">
                  <a14:compatExt spid="_x0000_s3697671"/>
                </a:ext>
                <a:ext uri="{FF2B5EF4-FFF2-40B4-BE49-F238E27FC236}">
                  <a16:creationId xmlns:a16="http://schemas.microsoft.com/office/drawing/2014/main" id="{00000000-0008-0000-6200-0000076C3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76200</xdr:colOff>
          <xdr:row>1</xdr:row>
          <xdr:rowOff>123825</xdr:rowOff>
        </xdr:from>
        <xdr:to>
          <xdr:col>1</xdr:col>
          <xdr:colOff>1019175</xdr:colOff>
          <xdr:row>7</xdr:row>
          <xdr:rowOff>28575</xdr:rowOff>
        </xdr:to>
        <xdr:sp macro="" textlink="">
          <xdr:nvSpPr>
            <xdr:cNvPr id="3697672" name="Object 8" hidden="1">
              <a:extLst>
                <a:ext uri="{63B3BB69-23CF-44E3-9099-C40C66FF867C}">
                  <a14:compatExt spid="_x0000_s3697672"/>
                </a:ext>
                <a:ext uri="{FF2B5EF4-FFF2-40B4-BE49-F238E27FC236}">
                  <a16:creationId xmlns:a16="http://schemas.microsoft.com/office/drawing/2014/main" id="{00000000-0008-0000-6200-0000086C3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9.xml.rels><?xml version="1.0" encoding="UTF-8" standalone="yes"?>
<Relationships xmlns="http://schemas.openxmlformats.org/package/2006/relationships"><Relationship Id="rId8" Type="http://schemas.openxmlformats.org/officeDocument/2006/relationships/oleObject" Target="../embeddings/oleObject5.bin"/><Relationship Id="rId3" Type="http://schemas.openxmlformats.org/officeDocument/2006/relationships/oleObject" Target="../embeddings/oleObject1.bin"/><Relationship Id="rId7" Type="http://schemas.openxmlformats.org/officeDocument/2006/relationships/oleObject" Target="../embeddings/oleObject4.bin"/><Relationship Id="rId2" Type="http://schemas.openxmlformats.org/officeDocument/2006/relationships/vmlDrawing" Target="../drawings/vmlDrawing2.vml"/><Relationship Id="rId1" Type="http://schemas.openxmlformats.org/officeDocument/2006/relationships/drawing" Target="../drawings/drawing3.xml"/><Relationship Id="rId6" Type="http://schemas.openxmlformats.org/officeDocument/2006/relationships/oleObject" Target="../embeddings/oleObject3.bin"/><Relationship Id="rId11" Type="http://schemas.openxmlformats.org/officeDocument/2006/relationships/oleObject" Target="../embeddings/oleObject8.bin"/><Relationship Id="rId5" Type="http://schemas.openxmlformats.org/officeDocument/2006/relationships/oleObject" Target="../embeddings/oleObject2.bin"/><Relationship Id="rId10" Type="http://schemas.openxmlformats.org/officeDocument/2006/relationships/oleObject" Target="../embeddings/oleObject7.bin"/><Relationship Id="rId4" Type="http://schemas.openxmlformats.org/officeDocument/2006/relationships/image" Target="../media/image3.emf"/><Relationship Id="rId9" Type="http://schemas.openxmlformats.org/officeDocument/2006/relationships/oleObject" Target="../embeddings/oleObject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DB4251-ABA8-42AF-8AE8-BDAEAB9E9147}">
  <sheetPr>
    <tabColor theme="1" tint="0.34998626667073579"/>
    <pageSetUpPr fitToPage="1"/>
  </sheetPr>
  <dimension ref="A1:M395"/>
  <sheetViews>
    <sheetView zoomScale="55" zoomScaleNormal="55" workbookViewId="0">
      <selection activeCell="C10" sqref="C10"/>
    </sheetView>
  </sheetViews>
  <sheetFormatPr baseColWidth="10" defaultColWidth="11" defaultRowHeight="18"/>
  <cols>
    <col min="1" max="1" width="2.7109375" style="175" customWidth="1"/>
    <col min="2" max="2" width="2.7109375" style="176" customWidth="1"/>
    <col min="3" max="3" width="8.42578125" style="177" customWidth="1"/>
    <col min="4" max="4" width="18.85546875" style="177" customWidth="1"/>
    <col min="5" max="5" width="17.28515625" style="175" customWidth="1"/>
    <col min="6" max="6" width="21" style="177" customWidth="1"/>
    <col min="7" max="7" width="25.140625" style="175" customWidth="1"/>
    <col min="8" max="8" width="94.140625" style="175" customWidth="1"/>
    <col min="9" max="9" width="10.42578125" style="175" customWidth="1"/>
    <col min="10" max="10" width="22.42578125" style="178" customWidth="1"/>
    <col min="11" max="11" width="31.42578125" style="179" customWidth="1"/>
    <col min="12" max="12" width="47" style="180" customWidth="1"/>
    <col min="13" max="13" width="2.7109375" style="175" customWidth="1"/>
    <col min="14" max="137" width="11" style="175"/>
    <col min="138" max="138" width="3.7109375" style="175" customWidth="1"/>
    <col min="139" max="139" width="9.140625" style="175" customWidth="1"/>
    <col min="140" max="140" width="9.85546875" style="175" customWidth="1"/>
    <col min="141" max="141" width="9.7109375" style="175" customWidth="1"/>
    <col min="142" max="142" width="6" style="175" customWidth="1"/>
    <col min="143" max="143" width="44.140625" style="175" customWidth="1"/>
    <col min="144" max="144" width="6.42578125" style="175" customWidth="1"/>
    <col min="145" max="145" width="14" style="175" customWidth="1"/>
    <col min="146" max="146" width="18.28515625" style="175" customWidth="1"/>
    <col min="147" max="147" width="24.28515625" style="175" customWidth="1"/>
    <col min="148" max="148" width="22.140625" style="175" customWidth="1"/>
    <col min="149" max="393" width="11" style="175"/>
    <col min="394" max="394" width="3.7109375" style="175" customWidth="1"/>
    <col min="395" max="395" width="9.140625" style="175" customWidth="1"/>
    <col min="396" max="396" width="9.85546875" style="175" customWidth="1"/>
    <col min="397" max="397" width="9.7109375" style="175" customWidth="1"/>
    <col min="398" max="398" width="6" style="175" customWidth="1"/>
    <col min="399" max="399" width="44.140625" style="175" customWidth="1"/>
    <col min="400" max="400" width="6.42578125" style="175" customWidth="1"/>
    <col min="401" max="401" width="14" style="175" customWidth="1"/>
    <col min="402" max="402" width="18.28515625" style="175" customWidth="1"/>
    <col min="403" max="403" width="24.28515625" style="175" customWidth="1"/>
    <col min="404" max="404" width="22.140625" style="175" customWidth="1"/>
    <col min="405" max="649" width="11" style="175"/>
    <col min="650" max="650" width="3.7109375" style="175" customWidth="1"/>
    <col min="651" max="651" width="9.140625" style="175" customWidth="1"/>
    <col min="652" max="652" width="9.85546875" style="175" customWidth="1"/>
    <col min="653" max="653" width="9.7109375" style="175" customWidth="1"/>
    <col min="654" max="654" width="6" style="175" customWidth="1"/>
    <col min="655" max="655" width="44.140625" style="175" customWidth="1"/>
    <col min="656" max="656" width="6.42578125" style="175" customWidth="1"/>
    <col min="657" max="657" width="14" style="175" customWidth="1"/>
    <col min="658" max="658" width="18.28515625" style="175" customWidth="1"/>
    <col min="659" max="659" width="24.28515625" style="175" customWidth="1"/>
    <col min="660" max="660" width="22.140625" style="175" customWidth="1"/>
    <col min="661" max="905" width="11" style="175"/>
    <col min="906" max="906" width="3.7109375" style="175" customWidth="1"/>
    <col min="907" max="907" width="9.140625" style="175" customWidth="1"/>
    <col min="908" max="908" width="9.85546875" style="175" customWidth="1"/>
    <col min="909" max="909" width="9.7109375" style="175" customWidth="1"/>
    <col min="910" max="910" width="6" style="175" customWidth="1"/>
    <col min="911" max="911" width="44.140625" style="175" customWidth="1"/>
    <col min="912" max="912" width="6.42578125" style="175" customWidth="1"/>
    <col min="913" max="913" width="14" style="175" customWidth="1"/>
    <col min="914" max="914" width="18.28515625" style="175" customWidth="1"/>
    <col min="915" max="915" width="24.28515625" style="175" customWidth="1"/>
    <col min="916" max="916" width="22.140625" style="175" customWidth="1"/>
    <col min="917" max="1161" width="11" style="175"/>
    <col min="1162" max="1162" width="3.7109375" style="175" customWidth="1"/>
    <col min="1163" max="1163" width="9.140625" style="175" customWidth="1"/>
    <col min="1164" max="1164" width="9.85546875" style="175" customWidth="1"/>
    <col min="1165" max="1165" width="9.7109375" style="175" customWidth="1"/>
    <col min="1166" max="1166" width="6" style="175" customWidth="1"/>
    <col min="1167" max="1167" width="44.140625" style="175" customWidth="1"/>
    <col min="1168" max="1168" width="6.42578125" style="175" customWidth="1"/>
    <col min="1169" max="1169" width="14" style="175" customWidth="1"/>
    <col min="1170" max="1170" width="18.28515625" style="175" customWidth="1"/>
    <col min="1171" max="1171" width="24.28515625" style="175" customWidth="1"/>
    <col min="1172" max="1172" width="22.140625" style="175" customWidth="1"/>
    <col min="1173" max="1417" width="11" style="175"/>
    <col min="1418" max="1418" width="3.7109375" style="175" customWidth="1"/>
    <col min="1419" max="1419" width="9.140625" style="175" customWidth="1"/>
    <col min="1420" max="1420" width="9.85546875" style="175" customWidth="1"/>
    <col min="1421" max="1421" width="9.7109375" style="175" customWidth="1"/>
    <col min="1422" max="1422" width="6" style="175" customWidth="1"/>
    <col min="1423" max="1423" width="44.140625" style="175" customWidth="1"/>
    <col min="1424" max="1424" width="6.42578125" style="175" customWidth="1"/>
    <col min="1425" max="1425" width="14" style="175" customWidth="1"/>
    <col min="1426" max="1426" width="18.28515625" style="175" customWidth="1"/>
    <col min="1427" max="1427" width="24.28515625" style="175" customWidth="1"/>
    <col min="1428" max="1428" width="22.140625" style="175" customWidth="1"/>
    <col min="1429" max="1673" width="11" style="175"/>
    <col min="1674" max="1674" width="3.7109375" style="175" customWidth="1"/>
    <col min="1675" max="1675" width="9.140625" style="175" customWidth="1"/>
    <col min="1676" max="1676" width="9.85546875" style="175" customWidth="1"/>
    <col min="1677" max="1677" width="9.7109375" style="175" customWidth="1"/>
    <col min="1678" max="1678" width="6" style="175" customWidth="1"/>
    <col min="1679" max="1679" width="44.140625" style="175" customWidth="1"/>
    <col min="1680" max="1680" width="6.42578125" style="175" customWidth="1"/>
    <col min="1681" max="1681" width="14" style="175" customWidth="1"/>
    <col min="1682" max="1682" width="18.28515625" style="175" customWidth="1"/>
    <col min="1683" max="1683" width="24.28515625" style="175" customWidth="1"/>
    <col min="1684" max="1684" width="22.140625" style="175" customWidth="1"/>
    <col min="1685" max="1929" width="11" style="175"/>
    <col min="1930" max="1930" width="3.7109375" style="175" customWidth="1"/>
    <col min="1931" max="1931" width="9.140625" style="175" customWidth="1"/>
    <col min="1932" max="1932" width="9.85546875" style="175" customWidth="1"/>
    <col min="1933" max="1933" width="9.7109375" style="175" customWidth="1"/>
    <col min="1934" max="1934" width="6" style="175" customWidth="1"/>
    <col min="1935" max="1935" width="44.140625" style="175" customWidth="1"/>
    <col min="1936" max="1936" width="6.42578125" style="175" customWidth="1"/>
    <col min="1937" max="1937" width="14" style="175" customWidth="1"/>
    <col min="1938" max="1938" width="18.28515625" style="175" customWidth="1"/>
    <col min="1939" max="1939" width="24.28515625" style="175" customWidth="1"/>
    <col min="1940" max="1940" width="22.140625" style="175" customWidth="1"/>
    <col min="1941" max="2185" width="11" style="175"/>
    <col min="2186" max="2186" width="3.7109375" style="175" customWidth="1"/>
    <col min="2187" max="2187" width="9.140625" style="175" customWidth="1"/>
    <col min="2188" max="2188" width="9.85546875" style="175" customWidth="1"/>
    <col min="2189" max="2189" width="9.7109375" style="175" customWidth="1"/>
    <col min="2190" max="2190" width="6" style="175" customWidth="1"/>
    <col min="2191" max="2191" width="44.140625" style="175" customWidth="1"/>
    <col min="2192" max="2192" width="6.42578125" style="175" customWidth="1"/>
    <col min="2193" max="2193" width="14" style="175" customWidth="1"/>
    <col min="2194" max="2194" width="18.28515625" style="175" customWidth="1"/>
    <col min="2195" max="2195" width="24.28515625" style="175" customWidth="1"/>
    <col min="2196" max="2196" width="22.140625" style="175" customWidth="1"/>
    <col min="2197" max="2441" width="11" style="175"/>
    <col min="2442" max="2442" width="3.7109375" style="175" customWidth="1"/>
    <col min="2443" max="2443" width="9.140625" style="175" customWidth="1"/>
    <col min="2444" max="2444" width="9.85546875" style="175" customWidth="1"/>
    <col min="2445" max="2445" width="9.7109375" style="175" customWidth="1"/>
    <col min="2446" max="2446" width="6" style="175" customWidth="1"/>
    <col min="2447" max="2447" width="44.140625" style="175" customWidth="1"/>
    <col min="2448" max="2448" width="6.42578125" style="175" customWidth="1"/>
    <col min="2449" max="2449" width="14" style="175" customWidth="1"/>
    <col min="2450" max="2450" width="18.28515625" style="175" customWidth="1"/>
    <col min="2451" max="2451" width="24.28515625" style="175" customWidth="1"/>
    <col min="2452" max="2452" width="22.140625" style="175" customWidth="1"/>
    <col min="2453" max="2697" width="11" style="175"/>
    <col min="2698" max="2698" width="3.7109375" style="175" customWidth="1"/>
    <col min="2699" max="2699" width="9.140625" style="175" customWidth="1"/>
    <col min="2700" max="2700" width="9.85546875" style="175" customWidth="1"/>
    <col min="2701" max="2701" width="9.7109375" style="175" customWidth="1"/>
    <col min="2702" max="2702" width="6" style="175" customWidth="1"/>
    <col min="2703" max="2703" width="44.140625" style="175" customWidth="1"/>
    <col min="2704" max="2704" width="6.42578125" style="175" customWidth="1"/>
    <col min="2705" max="2705" width="14" style="175" customWidth="1"/>
    <col min="2706" max="2706" width="18.28515625" style="175" customWidth="1"/>
    <col min="2707" max="2707" width="24.28515625" style="175" customWidth="1"/>
    <col min="2708" max="2708" width="22.140625" style="175" customWidth="1"/>
    <col min="2709" max="2953" width="11" style="175"/>
    <col min="2954" max="2954" width="3.7109375" style="175" customWidth="1"/>
    <col min="2955" max="2955" width="9.140625" style="175" customWidth="1"/>
    <col min="2956" max="2956" width="9.85546875" style="175" customWidth="1"/>
    <col min="2957" max="2957" width="9.7109375" style="175" customWidth="1"/>
    <col min="2958" max="2958" width="6" style="175" customWidth="1"/>
    <col min="2959" max="2959" width="44.140625" style="175" customWidth="1"/>
    <col min="2960" max="2960" width="6.42578125" style="175" customWidth="1"/>
    <col min="2961" max="2961" width="14" style="175" customWidth="1"/>
    <col min="2962" max="2962" width="18.28515625" style="175" customWidth="1"/>
    <col min="2963" max="2963" width="24.28515625" style="175" customWidth="1"/>
    <col min="2964" max="2964" width="22.140625" style="175" customWidth="1"/>
    <col min="2965" max="3209" width="11" style="175"/>
    <col min="3210" max="3210" width="3.7109375" style="175" customWidth="1"/>
    <col min="3211" max="3211" width="9.140625" style="175" customWidth="1"/>
    <col min="3212" max="3212" width="9.85546875" style="175" customWidth="1"/>
    <col min="3213" max="3213" width="9.7109375" style="175" customWidth="1"/>
    <col min="3214" max="3214" width="6" style="175" customWidth="1"/>
    <col min="3215" max="3215" width="44.140625" style="175" customWidth="1"/>
    <col min="3216" max="3216" width="6.42578125" style="175" customWidth="1"/>
    <col min="3217" max="3217" width="14" style="175" customWidth="1"/>
    <col min="3218" max="3218" width="18.28515625" style="175" customWidth="1"/>
    <col min="3219" max="3219" width="24.28515625" style="175" customWidth="1"/>
    <col min="3220" max="3220" width="22.140625" style="175" customWidth="1"/>
    <col min="3221" max="3465" width="11" style="175"/>
    <col min="3466" max="3466" width="3.7109375" style="175" customWidth="1"/>
    <col min="3467" max="3467" width="9.140625" style="175" customWidth="1"/>
    <col min="3468" max="3468" width="9.85546875" style="175" customWidth="1"/>
    <col min="3469" max="3469" width="9.7109375" style="175" customWidth="1"/>
    <col min="3470" max="3470" width="6" style="175" customWidth="1"/>
    <col min="3471" max="3471" width="44.140625" style="175" customWidth="1"/>
    <col min="3472" max="3472" width="6.42578125" style="175" customWidth="1"/>
    <col min="3473" max="3473" width="14" style="175" customWidth="1"/>
    <col min="3474" max="3474" width="18.28515625" style="175" customWidth="1"/>
    <col min="3475" max="3475" width="24.28515625" style="175" customWidth="1"/>
    <col min="3476" max="3476" width="22.140625" style="175" customWidth="1"/>
    <col min="3477" max="3721" width="11" style="175"/>
    <col min="3722" max="3722" width="3.7109375" style="175" customWidth="1"/>
    <col min="3723" max="3723" width="9.140625" style="175" customWidth="1"/>
    <col min="3724" max="3724" width="9.85546875" style="175" customWidth="1"/>
    <col min="3725" max="3725" width="9.7109375" style="175" customWidth="1"/>
    <col min="3726" max="3726" width="6" style="175" customWidth="1"/>
    <col min="3727" max="3727" width="44.140625" style="175" customWidth="1"/>
    <col min="3728" max="3728" width="6.42578125" style="175" customWidth="1"/>
    <col min="3729" max="3729" width="14" style="175" customWidth="1"/>
    <col min="3730" max="3730" width="18.28515625" style="175" customWidth="1"/>
    <col min="3731" max="3731" width="24.28515625" style="175" customWidth="1"/>
    <col min="3732" max="3732" width="22.140625" style="175" customWidth="1"/>
    <col min="3733" max="3977" width="11" style="175"/>
    <col min="3978" max="3978" width="3.7109375" style="175" customWidth="1"/>
    <col min="3979" max="3979" width="9.140625" style="175" customWidth="1"/>
    <col min="3980" max="3980" width="9.85546875" style="175" customWidth="1"/>
    <col min="3981" max="3981" width="9.7109375" style="175" customWidth="1"/>
    <col min="3982" max="3982" width="6" style="175" customWidth="1"/>
    <col min="3983" max="3983" width="44.140625" style="175" customWidth="1"/>
    <col min="3984" max="3984" width="6.42578125" style="175" customWidth="1"/>
    <col min="3985" max="3985" width="14" style="175" customWidth="1"/>
    <col min="3986" max="3986" width="18.28515625" style="175" customWidth="1"/>
    <col min="3987" max="3987" width="24.28515625" style="175" customWidth="1"/>
    <col min="3988" max="3988" width="22.140625" style="175" customWidth="1"/>
    <col min="3989" max="4233" width="11" style="175"/>
    <col min="4234" max="4234" width="3.7109375" style="175" customWidth="1"/>
    <col min="4235" max="4235" width="9.140625" style="175" customWidth="1"/>
    <col min="4236" max="4236" width="9.85546875" style="175" customWidth="1"/>
    <col min="4237" max="4237" width="9.7109375" style="175" customWidth="1"/>
    <col min="4238" max="4238" width="6" style="175" customWidth="1"/>
    <col min="4239" max="4239" width="44.140625" style="175" customWidth="1"/>
    <col min="4240" max="4240" width="6.42578125" style="175" customWidth="1"/>
    <col min="4241" max="4241" width="14" style="175" customWidth="1"/>
    <col min="4242" max="4242" width="18.28515625" style="175" customWidth="1"/>
    <col min="4243" max="4243" width="24.28515625" style="175" customWidth="1"/>
    <col min="4244" max="4244" width="22.140625" style="175" customWidth="1"/>
    <col min="4245" max="4489" width="11" style="175"/>
    <col min="4490" max="4490" width="3.7109375" style="175" customWidth="1"/>
    <col min="4491" max="4491" width="9.140625" style="175" customWidth="1"/>
    <col min="4492" max="4492" width="9.85546875" style="175" customWidth="1"/>
    <col min="4493" max="4493" width="9.7109375" style="175" customWidth="1"/>
    <col min="4494" max="4494" width="6" style="175" customWidth="1"/>
    <col min="4495" max="4495" width="44.140625" style="175" customWidth="1"/>
    <col min="4496" max="4496" width="6.42578125" style="175" customWidth="1"/>
    <col min="4497" max="4497" width="14" style="175" customWidth="1"/>
    <col min="4498" max="4498" width="18.28515625" style="175" customWidth="1"/>
    <col min="4499" max="4499" width="24.28515625" style="175" customWidth="1"/>
    <col min="4500" max="4500" width="22.140625" style="175" customWidth="1"/>
    <col min="4501" max="4745" width="11" style="175"/>
    <col min="4746" max="4746" width="3.7109375" style="175" customWidth="1"/>
    <col min="4747" max="4747" width="9.140625" style="175" customWidth="1"/>
    <col min="4748" max="4748" width="9.85546875" style="175" customWidth="1"/>
    <col min="4749" max="4749" width="9.7109375" style="175" customWidth="1"/>
    <col min="4750" max="4750" width="6" style="175" customWidth="1"/>
    <col min="4751" max="4751" width="44.140625" style="175" customWidth="1"/>
    <col min="4752" max="4752" width="6.42578125" style="175" customWidth="1"/>
    <col min="4753" max="4753" width="14" style="175" customWidth="1"/>
    <col min="4754" max="4754" width="18.28515625" style="175" customWidth="1"/>
    <col min="4755" max="4755" width="24.28515625" style="175" customWidth="1"/>
    <col min="4756" max="4756" width="22.140625" style="175" customWidth="1"/>
    <col min="4757" max="5001" width="11" style="175"/>
    <col min="5002" max="5002" width="3.7109375" style="175" customWidth="1"/>
    <col min="5003" max="5003" width="9.140625" style="175" customWidth="1"/>
    <col min="5004" max="5004" width="9.85546875" style="175" customWidth="1"/>
    <col min="5005" max="5005" width="9.7109375" style="175" customWidth="1"/>
    <col min="5006" max="5006" width="6" style="175" customWidth="1"/>
    <col min="5007" max="5007" width="44.140625" style="175" customWidth="1"/>
    <col min="5008" max="5008" width="6.42578125" style="175" customWidth="1"/>
    <col min="5009" max="5009" width="14" style="175" customWidth="1"/>
    <col min="5010" max="5010" width="18.28515625" style="175" customWidth="1"/>
    <col min="5011" max="5011" width="24.28515625" style="175" customWidth="1"/>
    <col min="5012" max="5012" width="22.140625" style="175" customWidth="1"/>
    <col min="5013" max="5257" width="11" style="175"/>
    <col min="5258" max="5258" width="3.7109375" style="175" customWidth="1"/>
    <col min="5259" max="5259" width="9.140625" style="175" customWidth="1"/>
    <col min="5260" max="5260" width="9.85546875" style="175" customWidth="1"/>
    <col min="5261" max="5261" width="9.7109375" style="175" customWidth="1"/>
    <col min="5262" max="5262" width="6" style="175" customWidth="1"/>
    <col min="5263" max="5263" width="44.140625" style="175" customWidth="1"/>
    <col min="5264" max="5264" width="6.42578125" style="175" customWidth="1"/>
    <col min="5265" max="5265" width="14" style="175" customWidth="1"/>
    <col min="5266" max="5266" width="18.28515625" style="175" customWidth="1"/>
    <col min="5267" max="5267" width="24.28515625" style="175" customWidth="1"/>
    <col min="5268" max="5268" width="22.140625" style="175" customWidth="1"/>
    <col min="5269" max="5513" width="11" style="175"/>
    <col min="5514" max="5514" width="3.7109375" style="175" customWidth="1"/>
    <col min="5515" max="5515" width="9.140625" style="175" customWidth="1"/>
    <col min="5516" max="5516" width="9.85546875" style="175" customWidth="1"/>
    <col min="5517" max="5517" width="9.7109375" style="175" customWidth="1"/>
    <col min="5518" max="5518" width="6" style="175" customWidth="1"/>
    <col min="5519" max="5519" width="44.140625" style="175" customWidth="1"/>
    <col min="5520" max="5520" width="6.42578125" style="175" customWidth="1"/>
    <col min="5521" max="5521" width="14" style="175" customWidth="1"/>
    <col min="5522" max="5522" width="18.28515625" style="175" customWidth="1"/>
    <col min="5523" max="5523" width="24.28515625" style="175" customWidth="1"/>
    <col min="5524" max="5524" width="22.140625" style="175" customWidth="1"/>
    <col min="5525" max="5769" width="11" style="175"/>
    <col min="5770" max="5770" width="3.7109375" style="175" customWidth="1"/>
    <col min="5771" max="5771" width="9.140625" style="175" customWidth="1"/>
    <col min="5772" max="5772" width="9.85546875" style="175" customWidth="1"/>
    <col min="5773" max="5773" width="9.7109375" style="175" customWidth="1"/>
    <col min="5774" max="5774" width="6" style="175" customWidth="1"/>
    <col min="5775" max="5775" width="44.140625" style="175" customWidth="1"/>
    <col min="5776" max="5776" width="6.42578125" style="175" customWidth="1"/>
    <col min="5777" max="5777" width="14" style="175" customWidth="1"/>
    <col min="5778" max="5778" width="18.28515625" style="175" customWidth="1"/>
    <col min="5779" max="5779" width="24.28515625" style="175" customWidth="1"/>
    <col min="5780" max="5780" width="22.140625" style="175" customWidth="1"/>
    <col min="5781" max="6025" width="11" style="175"/>
    <col min="6026" max="6026" width="3.7109375" style="175" customWidth="1"/>
    <col min="6027" max="6027" width="9.140625" style="175" customWidth="1"/>
    <col min="6028" max="6028" width="9.85546875" style="175" customWidth="1"/>
    <col min="6029" max="6029" width="9.7109375" style="175" customWidth="1"/>
    <col min="6030" max="6030" width="6" style="175" customWidth="1"/>
    <col min="6031" max="6031" width="44.140625" style="175" customWidth="1"/>
    <col min="6032" max="6032" width="6.42578125" style="175" customWidth="1"/>
    <col min="6033" max="6033" width="14" style="175" customWidth="1"/>
    <col min="6034" max="6034" width="18.28515625" style="175" customWidth="1"/>
    <col min="6035" max="6035" width="24.28515625" style="175" customWidth="1"/>
    <col min="6036" max="6036" width="22.140625" style="175" customWidth="1"/>
    <col min="6037" max="6281" width="11" style="175"/>
    <col min="6282" max="6282" width="3.7109375" style="175" customWidth="1"/>
    <col min="6283" max="6283" width="9.140625" style="175" customWidth="1"/>
    <col min="6284" max="6284" width="9.85546875" style="175" customWidth="1"/>
    <col min="6285" max="6285" width="9.7109375" style="175" customWidth="1"/>
    <col min="6286" max="6286" width="6" style="175" customWidth="1"/>
    <col min="6287" max="6287" width="44.140625" style="175" customWidth="1"/>
    <col min="6288" max="6288" width="6.42578125" style="175" customWidth="1"/>
    <col min="6289" max="6289" width="14" style="175" customWidth="1"/>
    <col min="6290" max="6290" width="18.28515625" style="175" customWidth="1"/>
    <col min="6291" max="6291" width="24.28515625" style="175" customWidth="1"/>
    <col min="6292" max="6292" width="22.140625" style="175" customWidth="1"/>
    <col min="6293" max="6537" width="11" style="175"/>
    <col min="6538" max="6538" width="3.7109375" style="175" customWidth="1"/>
    <col min="6539" max="6539" width="9.140625" style="175" customWidth="1"/>
    <col min="6540" max="6540" width="9.85546875" style="175" customWidth="1"/>
    <col min="6541" max="6541" width="9.7109375" style="175" customWidth="1"/>
    <col min="6542" max="6542" width="6" style="175" customWidth="1"/>
    <col min="6543" max="6543" width="44.140625" style="175" customWidth="1"/>
    <col min="6544" max="6544" width="6.42578125" style="175" customWidth="1"/>
    <col min="6545" max="6545" width="14" style="175" customWidth="1"/>
    <col min="6546" max="6546" width="18.28515625" style="175" customWidth="1"/>
    <col min="6547" max="6547" width="24.28515625" style="175" customWidth="1"/>
    <col min="6548" max="6548" width="22.140625" style="175" customWidth="1"/>
    <col min="6549" max="6793" width="11" style="175"/>
    <col min="6794" max="6794" width="3.7109375" style="175" customWidth="1"/>
    <col min="6795" max="6795" width="9.140625" style="175" customWidth="1"/>
    <col min="6796" max="6796" width="9.85546875" style="175" customWidth="1"/>
    <col min="6797" max="6797" width="9.7109375" style="175" customWidth="1"/>
    <col min="6798" max="6798" width="6" style="175" customWidth="1"/>
    <col min="6799" max="6799" width="44.140625" style="175" customWidth="1"/>
    <col min="6800" max="6800" width="6.42578125" style="175" customWidth="1"/>
    <col min="6801" max="6801" width="14" style="175" customWidth="1"/>
    <col min="6802" max="6802" width="18.28515625" style="175" customWidth="1"/>
    <col min="6803" max="6803" width="24.28515625" style="175" customWidth="1"/>
    <col min="6804" max="6804" width="22.140625" style="175" customWidth="1"/>
    <col min="6805" max="7049" width="11" style="175"/>
    <col min="7050" max="7050" width="3.7109375" style="175" customWidth="1"/>
    <col min="7051" max="7051" width="9.140625" style="175" customWidth="1"/>
    <col min="7052" max="7052" width="9.85546875" style="175" customWidth="1"/>
    <col min="7053" max="7053" width="9.7109375" style="175" customWidth="1"/>
    <col min="7054" max="7054" width="6" style="175" customWidth="1"/>
    <col min="7055" max="7055" width="44.140625" style="175" customWidth="1"/>
    <col min="7056" max="7056" width="6.42578125" style="175" customWidth="1"/>
    <col min="7057" max="7057" width="14" style="175" customWidth="1"/>
    <col min="7058" max="7058" width="18.28515625" style="175" customWidth="1"/>
    <col min="7059" max="7059" width="24.28515625" style="175" customWidth="1"/>
    <col min="7060" max="7060" width="22.140625" style="175" customWidth="1"/>
    <col min="7061" max="7305" width="11" style="175"/>
    <col min="7306" max="7306" width="3.7109375" style="175" customWidth="1"/>
    <col min="7307" max="7307" width="9.140625" style="175" customWidth="1"/>
    <col min="7308" max="7308" width="9.85546875" style="175" customWidth="1"/>
    <col min="7309" max="7309" width="9.7109375" style="175" customWidth="1"/>
    <col min="7310" max="7310" width="6" style="175" customWidth="1"/>
    <col min="7311" max="7311" width="44.140625" style="175" customWidth="1"/>
    <col min="7312" max="7312" width="6.42578125" style="175" customWidth="1"/>
    <col min="7313" max="7313" width="14" style="175" customWidth="1"/>
    <col min="7314" max="7314" width="18.28515625" style="175" customWidth="1"/>
    <col min="7315" max="7315" width="24.28515625" style="175" customWidth="1"/>
    <col min="7316" max="7316" width="22.140625" style="175" customWidth="1"/>
    <col min="7317" max="7561" width="11" style="175"/>
    <col min="7562" max="7562" width="3.7109375" style="175" customWidth="1"/>
    <col min="7563" max="7563" width="9.140625" style="175" customWidth="1"/>
    <col min="7564" max="7564" width="9.85546875" style="175" customWidth="1"/>
    <col min="7565" max="7565" width="9.7109375" style="175" customWidth="1"/>
    <col min="7566" max="7566" width="6" style="175" customWidth="1"/>
    <col min="7567" max="7567" width="44.140625" style="175" customWidth="1"/>
    <col min="7568" max="7568" width="6.42578125" style="175" customWidth="1"/>
    <col min="7569" max="7569" width="14" style="175" customWidth="1"/>
    <col min="7570" max="7570" width="18.28515625" style="175" customWidth="1"/>
    <col min="7571" max="7571" width="24.28515625" style="175" customWidth="1"/>
    <col min="7572" max="7572" width="22.140625" style="175" customWidth="1"/>
    <col min="7573" max="7817" width="11" style="175"/>
    <col min="7818" max="7818" width="3.7109375" style="175" customWidth="1"/>
    <col min="7819" max="7819" width="9.140625" style="175" customWidth="1"/>
    <col min="7820" max="7820" width="9.85546875" style="175" customWidth="1"/>
    <col min="7821" max="7821" width="9.7109375" style="175" customWidth="1"/>
    <col min="7822" max="7822" width="6" style="175" customWidth="1"/>
    <col min="7823" max="7823" width="44.140625" style="175" customWidth="1"/>
    <col min="7824" max="7824" width="6.42578125" style="175" customWidth="1"/>
    <col min="7825" max="7825" width="14" style="175" customWidth="1"/>
    <col min="7826" max="7826" width="18.28515625" style="175" customWidth="1"/>
    <col min="7827" max="7827" width="24.28515625" style="175" customWidth="1"/>
    <col min="7828" max="7828" width="22.140625" style="175" customWidth="1"/>
    <col min="7829" max="8073" width="11" style="175"/>
    <col min="8074" max="8074" width="3.7109375" style="175" customWidth="1"/>
    <col min="8075" max="8075" width="9.140625" style="175" customWidth="1"/>
    <col min="8076" max="8076" width="9.85546875" style="175" customWidth="1"/>
    <col min="8077" max="8077" width="9.7109375" style="175" customWidth="1"/>
    <col min="8078" max="8078" width="6" style="175" customWidth="1"/>
    <col min="8079" max="8079" width="44.140625" style="175" customWidth="1"/>
    <col min="8080" max="8080" width="6.42578125" style="175" customWidth="1"/>
    <col min="8081" max="8081" width="14" style="175" customWidth="1"/>
    <col min="8082" max="8082" width="18.28515625" style="175" customWidth="1"/>
    <col min="8083" max="8083" width="24.28515625" style="175" customWidth="1"/>
    <col min="8084" max="8084" width="22.140625" style="175" customWidth="1"/>
    <col min="8085" max="8329" width="11" style="175"/>
    <col min="8330" max="8330" width="3.7109375" style="175" customWidth="1"/>
    <col min="8331" max="8331" width="9.140625" style="175" customWidth="1"/>
    <col min="8332" max="8332" width="9.85546875" style="175" customWidth="1"/>
    <col min="8333" max="8333" width="9.7109375" style="175" customWidth="1"/>
    <col min="8334" max="8334" width="6" style="175" customWidth="1"/>
    <col min="8335" max="8335" width="44.140625" style="175" customWidth="1"/>
    <col min="8336" max="8336" width="6.42578125" style="175" customWidth="1"/>
    <col min="8337" max="8337" width="14" style="175" customWidth="1"/>
    <col min="8338" max="8338" width="18.28515625" style="175" customWidth="1"/>
    <col min="8339" max="8339" width="24.28515625" style="175" customWidth="1"/>
    <col min="8340" max="8340" width="22.140625" style="175" customWidth="1"/>
    <col min="8341" max="8585" width="11" style="175"/>
    <col min="8586" max="8586" width="3.7109375" style="175" customWidth="1"/>
    <col min="8587" max="8587" width="9.140625" style="175" customWidth="1"/>
    <col min="8588" max="8588" width="9.85546875" style="175" customWidth="1"/>
    <col min="8589" max="8589" width="9.7109375" style="175" customWidth="1"/>
    <col min="8590" max="8590" width="6" style="175" customWidth="1"/>
    <col min="8591" max="8591" width="44.140625" style="175" customWidth="1"/>
    <col min="8592" max="8592" width="6.42578125" style="175" customWidth="1"/>
    <col min="8593" max="8593" width="14" style="175" customWidth="1"/>
    <col min="8594" max="8594" width="18.28515625" style="175" customWidth="1"/>
    <col min="8595" max="8595" width="24.28515625" style="175" customWidth="1"/>
    <col min="8596" max="8596" width="22.140625" style="175" customWidth="1"/>
    <col min="8597" max="8841" width="11" style="175"/>
    <col min="8842" max="8842" width="3.7109375" style="175" customWidth="1"/>
    <col min="8843" max="8843" width="9.140625" style="175" customWidth="1"/>
    <col min="8844" max="8844" width="9.85546875" style="175" customWidth="1"/>
    <col min="8845" max="8845" width="9.7109375" style="175" customWidth="1"/>
    <col min="8846" max="8846" width="6" style="175" customWidth="1"/>
    <col min="8847" max="8847" width="44.140625" style="175" customWidth="1"/>
    <col min="8848" max="8848" width="6.42578125" style="175" customWidth="1"/>
    <col min="8849" max="8849" width="14" style="175" customWidth="1"/>
    <col min="8850" max="8850" width="18.28515625" style="175" customWidth="1"/>
    <col min="8851" max="8851" width="24.28515625" style="175" customWidth="1"/>
    <col min="8852" max="8852" width="22.140625" style="175" customWidth="1"/>
    <col min="8853" max="9097" width="11" style="175"/>
    <col min="9098" max="9098" width="3.7109375" style="175" customWidth="1"/>
    <col min="9099" max="9099" width="9.140625" style="175" customWidth="1"/>
    <col min="9100" max="9100" width="9.85546875" style="175" customWidth="1"/>
    <col min="9101" max="9101" width="9.7109375" style="175" customWidth="1"/>
    <col min="9102" max="9102" width="6" style="175" customWidth="1"/>
    <col min="9103" max="9103" width="44.140625" style="175" customWidth="1"/>
    <col min="9104" max="9104" width="6.42578125" style="175" customWidth="1"/>
    <col min="9105" max="9105" width="14" style="175" customWidth="1"/>
    <col min="9106" max="9106" width="18.28515625" style="175" customWidth="1"/>
    <col min="9107" max="9107" width="24.28515625" style="175" customWidth="1"/>
    <col min="9108" max="9108" width="22.140625" style="175" customWidth="1"/>
    <col min="9109" max="9353" width="11" style="175"/>
    <col min="9354" max="9354" width="3.7109375" style="175" customWidth="1"/>
    <col min="9355" max="9355" width="9.140625" style="175" customWidth="1"/>
    <col min="9356" max="9356" width="9.85546875" style="175" customWidth="1"/>
    <col min="9357" max="9357" width="9.7109375" style="175" customWidth="1"/>
    <col min="9358" max="9358" width="6" style="175" customWidth="1"/>
    <col min="9359" max="9359" width="44.140625" style="175" customWidth="1"/>
    <col min="9360" max="9360" width="6.42578125" style="175" customWidth="1"/>
    <col min="9361" max="9361" width="14" style="175" customWidth="1"/>
    <col min="9362" max="9362" width="18.28515625" style="175" customWidth="1"/>
    <col min="9363" max="9363" width="24.28515625" style="175" customWidth="1"/>
    <col min="9364" max="9364" width="22.140625" style="175" customWidth="1"/>
    <col min="9365" max="9609" width="11" style="175"/>
    <col min="9610" max="9610" width="3.7109375" style="175" customWidth="1"/>
    <col min="9611" max="9611" width="9.140625" style="175" customWidth="1"/>
    <col min="9612" max="9612" width="9.85546875" style="175" customWidth="1"/>
    <col min="9613" max="9613" width="9.7109375" style="175" customWidth="1"/>
    <col min="9614" max="9614" width="6" style="175" customWidth="1"/>
    <col min="9615" max="9615" width="44.140625" style="175" customWidth="1"/>
    <col min="9616" max="9616" width="6.42578125" style="175" customWidth="1"/>
    <col min="9617" max="9617" width="14" style="175" customWidth="1"/>
    <col min="9618" max="9618" width="18.28515625" style="175" customWidth="1"/>
    <col min="9619" max="9619" width="24.28515625" style="175" customWidth="1"/>
    <col min="9620" max="9620" width="22.140625" style="175" customWidth="1"/>
    <col min="9621" max="9865" width="11" style="175"/>
    <col min="9866" max="9866" width="3.7109375" style="175" customWidth="1"/>
    <col min="9867" max="9867" width="9.140625" style="175" customWidth="1"/>
    <col min="9868" max="9868" width="9.85546875" style="175" customWidth="1"/>
    <col min="9869" max="9869" width="9.7109375" style="175" customWidth="1"/>
    <col min="9870" max="9870" width="6" style="175" customWidth="1"/>
    <col min="9871" max="9871" width="44.140625" style="175" customWidth="1"/>
    <col min="9872" max="9872" width="6.42578125" style="175" customWidth="1"/>
    <col min="9873" max="9873" width="14" style="175" customWidth="1"/>
    <col min="9874" max="9874" width="18.28515625" style="175" customWidth="1"/>
    <col min="9875" max="9875" width="24.28515625" style="175" customWidth="1"/>
    <col min="9876" max="9876" width="22.140625" style="175" customWidth="1"/>
    <col min="9877" max="10121" width="11" style="175"/>
    <col min="10122" max="10122" width="3.7109375" style="175" customWidth="1"/>
    <col min="10123" max="10123" width="9.140625" style="175" customWidth="1"/>
    <col min="10124" max="10124" width="9.85546875" style="175" customWidth="1"/>
    <col min="10125" max="10125" width="9.7109375" style="175" customWidth="1"/>
    <col min="10126" max="10126" width="6" style="175" customWidth="1"/>
    <col min="10127" max="10127" width="44.140625" style="175" customWidth="1"/>
    <col min="10128" max="10128" width="6.42578125" style="175" customWidth="1"/>
    <col min="10129" max="10129" width="14" style="175" customWidth="1"/>
    <col min="10130" max="10130" width="18.28515625" style="175" customWidth="1"/>
    <col min="10131" max="10131" width="24.28515625" style="175" customWidth="1"/>
    <col min="10132" max="10132" width="22.140625" style="175" customWidth="1"/>
    <col min="10133" max="10377" width="11" style="175"/>
    <col min="10378" max="10378" width="3.7109375" style="175" customWidth="1"/>
    <col min="10379" max="10379" width="9.140625" style="175" customWidth="1"/>
    <col min="10380" max="10380" width="9.85546875" style="175" customWidth="1"/>
    <col min="10381" max="10381" width="9.7109375" style="175" customWidth="1"/>
    <col min="10382" max="10382" width="6" style="175" customWidth="1"/>
    <col min="10383" max="10383" width="44.140625" style="175" customWidth="1"/>
    <col min="10384" max="10384" width="6.42578125" style="175" customWidth="1"/>
    <col min="10385" max="10385" width="14" style="175" customWidth="1"/>
    <col min="10386" max="10386" width="18.28515625" style="175" customWidth="1"/>
    <col min="10387" max="10387" width="24.28515625" style="175" customWidth="1"/>
    <col min="10388" max="10388" width="22.140625" style="175" customWidth="1"/>
    <col min="10389" max="10633" width="11" style="175"/>
    <col min="10634" max="10634" width="3.7109375" style="175" customWidth="1"/>
    <col min="10635" max="10635" width="9.140625" style="175" customWidth="1"/>
    <col min="10636" max="10636" width="9.85546875" style="175" customWidth="1"/>
    <col min="10637" max="10637" width="9.7109375" style="175" customWidth="1"/>
    <col min="10638" max="10638" width="6" style="175" customWidth="1"/>
    <col min="10639" max="10639" width="44.140625" style="175" customWidth="1"/>
    <col min="10640" max="10640" width="6.42578125" style="175" customWidth="1"/>
    <col min="10641" max="10641" width="14" style="175" customWidth="1"/>
    <col min="10642" max="10642" width="18.28515625" style="175" customWidth="1"/>
    <col min="10643" max="10643" width="24.28515625" style="175" customWidth="1"/>
    <col min="10644" max="10644" width="22.140625" style="175" customWidth="1"/>
    <col min="10645" max="10889" width="11" style="175"/>
    <col min="10890" max="10890" width="3.7109375" style="175" customWidth="1"/>
    <col min="10891" max="10891" width="9.140625" style="175" customWidth="1"/>
    <col min="10892" max="10892" width="9.85546875" style="175" customWidth="1"/>
    <col min="10893" max="10893" width="9.7109375" style="175" customWidth="1"/>
    <col min="10894" max="10894" width="6" style="175" customWidth="1"/>
    <col min="10895" max="10895" width="44.140625" style="175" customWidth="1"/>
    <col min="10896" max="10896" width="6.42578125" style="175" customWidth="1"/>
    <col min="10897" max="10897" width="14" style="175" customWidth="1"/>
    <col min="10898" max="10898" width="18.28515625" style="175" customWidth="1"/>
    <col min="10899" max="10899" width="24.28515625" style="175" customWidth="1"/>
    <col min="10900" max="10900" width="22.140625" style="175" customWidth="1"/>
    <col min="10901" max="11145" width="11" style="175"/>
    <col min="11146" max="11146" width="3.7109375" style="175" customWidth="1"/>
    <col min="11147" max="11147" width="9.140625" style="175" customWidth="1"/>
    <col min="11148" max="11148" width="9.85546875" style="175" customWidth="1"/>
    <col min="11149" max="11149" width="9.7109375" style="175" customWidth="1"/>
    <col min="11150" max="11150" width="6" style="175" customWidth="1"/>
    <col min="11151" max="11151" width="44.140625" style="175" customWidth="1"/>
    <col min="11152" max="11152" width="6.42578125" style="175" customWidth="1"/>
    <col min="11153" max="11153" width="14" style="175" customWidth="1"/>
    <col min="11154" max="11154" width="18.28515625" style="175" customWidth="1"/>
    <col min="11155" max="11155" width="24.28515625" style="175" customWidth="1"/>
    <col min="11156" max="11156" width="22.140625" style="175" customWidth="1"/>
    <col min="11157" max="11401" width="11" style="175"/>
    <col min="11402" max="11402" width="3.7109375" style="175" customWidth="1"/>
    <col min="11403" max="11403" width="9.140625" style="175" customWidth="1"/>
    <col min="11404" max="11404" width="9.85546875" style="175" customWidth="1"/>
    <col min="11405" max="11405" width="9.7109375" style="175" customWidth="1"/>
    <col min="11406" max="11406" width="6" style="175" customWidth="1"/>
    <col min="11407" max="11407" width="44.140625" style="175" customWidth="1"/>
    <col min="11408" max="11408" width="6.42578125" style="175" customWidth="1"/>
    <col min="11409" max="11409" width="14" style="175" customWidth="1"/>
    <col min="11410" max="11410" width="18.28515625" style="175" customWidth="1"/>
    <col min="11411" max="11411" width="24.28515625" style="175" customWidth="1"/>
    <col min="11412" max="11412" width="22.140625" style="175" customWidth="1"/>
    <col min="11413" max="11657" width="11" style="175"/>
    <col min="11658" max="11658" width="3.7109375" style="175" customWidth="1"/>
    <col min="11659" max="11659" width="9.140625" style="175" customWidth="1"/>
    <col min="11660" max="11660" width="9.85546875" style="175" customWidth="1"/>
    <col min="11661" max="11661" width="9.7109375" style="175" customWidth="1"/>
    <col min="11662" max="11662" width="6" style="175" customWidth="1"/>
    <col min="11663" max="11663" width="44.140625" style="175" customWidth="1"/>
    <col min="11664" max="11664" width="6.42578125" style="175" customWidth="1"/>
    <col min="11665" max="11665" width="14" style="175" customWidth="1"/>
    <col min="11666" max="11666" width="18.28515625" style="175" customWidth="1"/>
    <col min="11667" max="11667" width="24.28515625" style="175" customWidth="1"/>
    <col min="11668" max="11668" width="22.140625" style="175" customWidth="1"/>
    <col min="11669" max="11913" width="11" style="175"/>
    <col min="11914" max="11914" width="3.7109375" style="175" customWidth="1"/>
    <col min="11915" max="11915" width="9.140625" style="175" customWidth="1"/>
    <col min="11916" max="11916" width="9.85546875" style="175" customWidth="1"/>
    <col min="11917" max="11917" width="9.7109375" style="175" customWidth="1"/>
    <col min="11918" max="11918" width="6" style="175" customWidth="1"/>
    <col min="11919" max="11919" width="44.140625" style="175" customWidth="1"/>
    <col min="11920" max="11920" width="6.42578125" style="175" customWidth="1"/>
    <col min="11921" max="11921" width="14" style="175" customWidth="1"/>
    <col min="11922" max="11922" width="18.28515625" style="175" customWidth="1"/>
    <col min="11923" max="11923" width="24.28515625" style="175" customWidth="1"/>
    <col min="11924" max="11924" width="22.140625" style="175" customWidth="1"/>
    <col min="11925" max="12169" width="11" style="175"/>
    <col min="12170" max="12170" width="3.7109375" style="175" customWidth="1"/>
    <col min="12171" max="12171" width="9.140625" style="175" customWidth="1"/>
    <col min="12172" max="12172" width="9.85546875" style="175" customWidth="1"/>
    <col min="12173" max="12173" width="9.7109375" style="175" customWidth="1"/>
    <col min="12174" max="12174" width="6" style="175" customWidth="1"/>
    <col min="12175" max="12175" width="44.140625" style="175" customWidth="1"/>
    <col min="12176" max="12176" width="6.42578125" style="175" customWidth="1"/>
    <col min="12177" max="12177" width="14" style="175" customWidth="1"/>
    <col min="12178" max="12178" width="18.28515625" style="175" customWidth="1"/>
    <col min="12179" max="12179" width="24.28515625" style="175" customWidth="1"/>
    <col min="12180" max="12180" width="22.140625" style="175" customWidth="1"/>
    <col min="12181" max="12425" width="11" style="175"/>
    <col min="12426" max="12426" width="3.7109375" style="175" customWidth="1"/>
    <col min="12427" max="12427" width="9.140625" style="175" customWidth="1"/>
    <col min="12428" max="12428" width="9.85546875" style="175" customWidth="1"/>
    <col min="12429" max="12429" width="9.7109375" style="175" customWidth="1"/>
    <col min="12430" max="12430" width="6" style="175" customWidth="1"/>
    <col min="12431" max="12431" width="44.140625" style="175" customWidth="1"/>
    <col min="12432" max="12432" width="6.42578125" style="175" customWidth="1"/>
    <col min="12433" max="12433" width="14" style="175" customWidth="1"/>
    <col min="12434" max="12434" width="18.28515625" style="175" customWidth="1"/>
    <col min="12435" max="12435" width="24.28515625" style="175" customWidth="1"/>
    <col min="12436" max="12436" width="22.140625" style="175" customWidth="1"/>
    <col min="12437" max="12681" width="11" style="175"/>
    <col min="12682" max="12682" width="3.7109375" style="175" customWidth="1"/>
    <col min="12683" max="12683" width="9.140625" style="175" customWidth="1"/>
    <col min="12684" max="12684" width="9.85546875" style="175" customWidth="1"/>
    <col min="12685" max="12685" width="9.7109375" style="175" customWidth="1"/>
    <col min="12686" max="12686" width="6" style="175" customWidth="1"/>
    <col min="12687" max="12687" width="44.140625" style="175" customWidth="1"/>
    <col min="12688" max="12688" width="6.42578125" style="175" customWidth="1"/>
    <col min="12689" max="12689" width="14" style="175" customWidth="1"/>
    <col min="12690" max="12690" width="18.28515625" style="175" customWidth="1"/>
    <col min="12691" max="12691" width="24.28515625" style="175" customWidth="1"/>
    <col min="12692" max="12692" width="22.140625" style="175" customWidth="1"/>
    <col min="12693" max="12937" width="11" style="175"/>
    <col min="12938" max="12938" width="3.7109375" style="175" customWidth="1"/>
    <col min="12939" max="12939" width="9.140625" style="175" customWidth="1"/>
    <col min="12940" max="12940" width="9.85546875" style="175" customWidth="1"/>
    <col min="12941" max="12941" width="9.7109375" style="175" customWidth="1"/>
    <col min="12942" max="12942" width="6" style="175" customWidth="1"/>
    <col min="12943" max="12943" width="44.140625" style="175" customWidth="1"/>
    <col min="12944" max="12944" width="6.42578125" style="175" customWidth="1"/>
    <col min="12945" max="12945" width="14" style="175" customWidth="1"/>
    <col min="12946" max="12946" width="18.28515625" style="175" customWidth="1"/>
    <col min="12947" max="12947" width="24.28515625" style="175" customWidth="1"/>
    <col min="12948" max="12948" width="22.140625" style="175" customWidth="1"/>
    <col min="12949" max="13193" width="11" style="175"/>
    <col min="13194" max="13194" width="3.7109375" style="175" customWidth="1"/>
    <col min="13195" max="13195" width="9.140625" style="175" customWidth="1"/>
    <col min="13196" max="13196" width="9.85546875" style="175" customWidth="1"/>
    <col min="13197" max="13197" width="9.7109375" style="175" customWidth="1"/>
    <col min="13198" max="13198" width="6" style="175" customWidth="1"/>
    <col min="13199" max="13199" width="44.140625" style="175" customWidth="1"/>
    <col min="13200" max="13200" width="6.42578125" style="175" customWidth="1"/>
    <col min="13201" max="13201" width="14" style="175" customWidth="1"/>
    <col min="13202" max="13202" width="18.28515625" style="175" customWidth="1"/>
    <col min="13203" max="13203" width="24.28515625" style="175" customWidth="1"/>
    <col min="13204" max="13204" width="22.140625" style="175" customWidth="1"/>
    <col min="13205" max="13449" width="11" style="175"/>
    <col min="13450" max="13450" width="3.7109375" style="175" customWidth="1"/>
    <col min="13451" max="13451" width="9.140625" style="175" customWidth="1"/>
    <col min="13452" max="13452" width="9.85546875" style="175" customWidth="1"/>
    <col min="13453" max="13453" width="9.7109375" style="175" customWidth="1"/>
    <col min="13454" max="13454" width="6" style="175" customWidth="1"/>
    <col min="13455" max="13455" width="44.140625" style="175" customWidth="1"/>
    <col min="13456" max="13456" width="6.42578125" style="175" customWidth="1"/>
    <col min="13457" max="13457" width="14" style="175" customWidth="1"/>
    <col min="13458" max="13458" width="18.28515625" style="175" customWidth="1"/>
    <col min="13459" max="13459" width="24.28515625" style="175" customWidth="1"/>
    <col min="13460" max="13460" width="22.140625" style="175" customWidth="1"/>
    <col min="13461" max="13705" width="11" style="175"/>
    <col min="13706" max="13706" width="3.7109375" style="175" customWidth="1"/>
    <col min="13707" max="13707" width="9.140625" style="175" customWidth="1"/>
    <col min="13708" max="13708" width="9.85546875" style="175" customWidth="1"/>
    <col min="13709" max="13709" width="9.7109375" style="175" customWidth="1"/>
    <col min="13710" max="13710" width="6" style="175" customWidth="1"/>
    <col min="13711" max="13711" width="44.140625" style="175" customWidth="1"/>
    <col min="13712" max="13712" width="6.42578125" style="175" customWidth="1"/>
    <col min="13713" max="13713" width="14" style="175" customWidth="1"/>
    <col min="13714" max="13714" width="18.28515625" style="175" customWidth="1"/>
    <col min="13715" max="13715" width="24.28515625" style="175" customWidth="1"/>
    <col min="13716" max="13716" width="22.140625" style="175" customWidth="1"/>
    <col min="13717" max="13961" width="11" style="175"/>
    <col min="13962" max="13962" width="3.7109375" style="175" customWidth="1"/>
    <col min="13963" max="13963" width="9.140625" style="175" customWidth="1"/>
    <col min="13964" max="13964" width="9.85546875" style="175" customWidth="1"/>
    <col min="13965" max="13965" width="9.7109375" style="175" customWidth="1"/>
    <col min="13966" max="13966" width="6" style="175" customWidth="1"/>
    <col min="13967" max="13967" width="44.140625" style="175" customWidth="1"/>
    <col min="13968" max="13968" width="6.42578125" style="175" customWidth="1"/>
    <col min="13969" max="13969" width="14" style="175" customWidth="1"/>
    <col min="13970" max="13970" width="18.28515625" style="175" customWidth="1"/>
    <col min="13971" max="13971" width="24.28515625" style="175" customWidth="1"/>
    <col min="13972" max="13972" width="22.140625" style="175" customWidth="1"/>
    <col min="13973" max="14217" width="11" style="175"/>
    <col min="14218" max="14218" width="3.7109375" style="175" customWidth="1"/>
    <col min="14219" max="14219" width="9.140625" style="175" customWidth="1"/>
    <col min="14220" max="14220" width="9.85546875" style="175" customWidth="1"/>
    <col min="14221" max="14221" width="9.7109375" style="175" customWidth="1"/>
    <col min="14222" max="14222" width="6" style="175" customWidth="1"/>
    <col min="14223" max="14223" width="44.140625" style="175" customWidth="1"/>
    <col min="14224" max="14224" width="6.42578125" style="175" customWidth="1"/>
    <col min="14225" max="14225" width="14" style="175" customWidth="1"/>
    <col min="14226" max="14226" width="18.28515625" style="175" customWidth="1"/>
    <col min="14227" max="14227" width="24.28515625" style="175" customWidth="1"/>
    <col min="14228" max="14228" width="22.140625" style="175" customWidth="1"/>
    <col min="14229" max="14473" width="11" style="175"/>
    <col min="14474" max="14474" width="3.7109375" style="175" customWidth="1"/>
    <col min="14475" max="14475" width="9.140625" style="175" customWidth="1"/>
    <col min="14476" max="14476" width="9.85546875" style="175" customWidth="1"/>
    <col min="14477" max="14477" width="9.7109375" style="175" customWidth="1"/>
    <col min="14478" max="14478" width="6" style="175" customWidth="1"/>
    <col min="14479" max="14479" width="44.140625" style="175" customWidth="1"/>
    <col min="14480" max="14480" width="6.42578125" style="175" customWidth="1"/>
    <col min="14481" max="14481" width="14" style="175" customWidth="1"/>
    <col min="14482" max="14482" width="18.28515625" style="175" customWidth="1"/>
    <col min="14483" max="14483" width="24.28515625" style="175" customWidth="1"/>
    <col min="14484" max="14484" width="22.140625" style="175" customWidth="1"/>
    <col min="14485" max="14729" width="11" style="175"/>
    <col min="14730" max="14730" width="3.7109375" style="175" customWidth="1"/>
    <col min="14731" max="14731" width="9.140625" style="175" customWidth="1"/>
    <col min="14732" max="14732" width="9.85546875" style="175" customWidth="1"/>
    <col min="14733" max="14733" width="9.7109375" style="175" customWidth="1"/>
    <col min="14734" max="14734" width="6" style="175" customWidth="1"/>
    <col min="14735" max="14735" width="44.140625" style="175" customWidth="1"/>
    <col min="14736" max="14736" width="6.42578125" style="175" customWidth="1"/>
    <col min="14737" max="14737" width="14" style="175" customWidth="1"/>
    <col min="14738" max="14738" width="18.28515625" style="175" customWidth="1"/>
    <col min="14739" max="14739" width="24.28515625" style="175" customWidth="1"/>
    <col min="14740" max="14740" width="22.140625" style="175" customWidth="1"/>
    <col min="14741" max="14985" width="11" style="175"/>
    <col min="14986" max="14986" width="3.7109375" style="175" customWidth="1"/>
    <col min="14987" max="14987" width="9.140625" style="175" customWidth="1"/>
    <col min="14988" max="14988" width="9.85546875" style="175" customWidth="1"/>
    <col min="14989" max="14989" width="9.7109375" style="175" customWidth="1"/>
    <col min="14990" max="14990" width="6" style="175" customWidth="1"/>
    <col min="14991" max="14991" width="44.140625" style="175" customWidth="1"/>
    <col min="14992" max="14992" width="6.42578125" style="175" customWidth="1"/>
    <col min="14993" max="14993" width="14" style="175" customWidth="1"/>
    <col min="14994" max="14994" width="18.28515625" style="175" customWidth="1"/>
    <col min="14995" max="14995" width="24.28515625" style="175" customWidth="1"/>
    <col min="14996" max="14996" width="22.140625" style="175" customWidth="1"/>
    <col min="14997" max="15241" width="11" style="175"/>
    <col min="15242" max="15242" width="3.7109375" style="175" customWidth="1"/>
    <col min="15243" max="15243" width="9.140625" style="175" customWidth="1"/>
    <col min="15244" max="15244" width="9.85546875" style="175" customWidth="1"/>
    <col min="15245" max="15245" width="9.7109375" style="175" customWidth="1"/>
    <col min="15246" max="15246" width="6" style="175" customWidth="1"/>
    <col min="15247" max="15247" width="44.140625" style="175" customWidth="1"/>
    <col min="15248" max="15248" width="6.42578125" style="175" customWidth="1"/>
    <col min="15249" max="15249" width="14" style="175" customWidth="1"/>
    <col min="15250" max="15250" width="18.28515625" style="175" customWidth="1"/>
    <col min="15251" max="15251" width="24.28515625" style="175" customWidth="1"/>
    <col min="15252" max="15252" width="22.140625" style="175" customWidth="1"/>
    <col min="15253" max="15497" width="11" style="175"/>
    <col min="15498" max="15498" width="3.7109375" style="175" customWidth="1"/>
    <col min="15499" max="15499" width="9.140625" style="175" customWidth="1"/>
    <col min="15500" max="15500" width="9.85546875" style="175" customWidth="1"/>
    <col min="15501" max="15501" width="9.7109375" style="175" customWidth="1"/>
    <col min="15502" max="15502" width="6" style="175" customWidth="1"/>
    <col min="15503" max="15503" width="44.140625" style="175" customWidth="1"/>
    <col min="15504" max="15504" width="6.42578125" style="175" customWidth="1"/>
    <col min="15505" max="15505" width="14" style="175" customWidth="1"/>
    <col min="15506" max="15506" width="18.28515625" style="175" customWidth="1"/>
    <col min="15507" max="15507" width="24.28515625" style="175" customWidth="1"/>
    <col min="15508" max="15508" width="22.140625" style="175" customWidth="1"/>
    <col min="15509" max="15753" width="11" style="175"/>
    <col min="15754" max="15754" width="3.7109375" style="175" customWidth="1"/>
    <col min="15755" max="15755" width="9.140625" style="175" customWidth="1"/>
    <col min="15756" max="15756" width="9.85546875" style="175" customWidth="1"/>
    <col min="15757" max="15757" width="9.7109375" style="175" customWidth="1"/>
    <col min="15758" max="15758" width="6" style="175" customWidth="1"/>
    <col min="15759" max="15759" width="44.140625" style="175" customWidth="1"/>
    <col min="15760" max="15760" width="6.42578125" style="175" customWidth="1"/>
    <col min="15761" max="15761" width="14" style="175" customWidth="1"/>
    <col min="15762" max="15762" width="18.28515625" style="175" customWidth="1"/>
    <col min="15763" max="15763" width="24.28515625" style="175" customWidth="1"/>
    <col min="15764" max="15764" width="22.140625" style="175" customWidth="1"/>
    <col min="15765" max="16009" width="11" style="175"/>
    <col min="16010" max="16010" width="3.7109375" style="175" customWidth="1"/>
    <col min="16011" max="16011" width="9.140625" style="175" customWidth="1"/>
    <col min="16012" max="16012" width="9.85546875" style="175" customWidth="1"/>
    <col min="16013" max="16013" width="9.7109375" style="175" customWidth="1"/>
    <col min="16014" max="16014" width="6" style="175" customWidth="1"/>
    <col min="16015" max="16015" width="44.140625" style="175" customWidth="1"/>
    <col min="16016" max="16016" width="6.42578125" style="175" customWidth="1"/>
    <col min="16017" max="16017" width="14" style="175" customWidth="1"/>
    <col min="16018" max="16018" width="18.28515625" style="175" customWidth="1"/>
    <col min="16019" max="16019" width="24.28515625" style="175" customWidth="1"/>
    <col min="16020" max="16020" width="22.140625" style="175" customWidth="1"/>
    <col min="16021" max="16384" width="11" style="175"/>
  </cols>
  <sheetData>
    <row r="1" spans="1:13" ht="18.75" thickBot="1"/>
    <row r="2" spans="1:13" ht="19.5" thickTop="1" thickBot="1">
      <c r="B2" s="349"/>
      <c r="C2" s="350"/>
      <c r="D2" s="350"/>
      <c r="E2" s="351"/>
      <c r="F2" s="350"/>
      <c r="G2" s="351"/>
      <c r="H2" s="351"/>
      <c r="I2" s="351"/>
      <c r="J2" s="352"/>
      <c r="K2" s="353"/>
      <c r="L2" s="354"/>
      <c r="M2" s="355"/>
    </row>
    <row r="3" spans="1:13" ht="16.5">
      <c r="B3" s="356"/>
      <c r="C3" s="733" t="s">
        <v>1</v>
      </c>
      <c r="D3" s="734"/>
      <c r="E3" s="734"/>
      <c r="F3" s="734"/>
      <c r="G3" s="734"/>
      <c r="H3" s="734"/>
      <c r="I3" s="734"/>
      <c r="J3" s="734"/>
      <c r="K3" s="734"/>
      <c r="L3" s="735"/>
      <c r="M3" s="181"/>
    </row>
    <row r="4" spans="1:13" ht="16.5">
      <c r="B4" s="356"/>
      <c r="C4" s="736" t="s">
        <v>18</v>
      </c>
      <c r="D4" s="737"/>
      <c r="E4" s="737"/>
      <c r="F4" s="737"/>
      <c r="G4" s="737"/>
      <c r="H4" s="737"/>
      <c r="I4" s="737"/>
      <c r="J4" s="737"/>
      <c r="K4" s="737"/>
      <c r="L4" s="738"/>
      <c r="M4" s="181"/>
    </row>
    <row r="5" spans="1:13" ht="16.5">
      <c r="B5" s="356"/>
      <c r="C5" s="736" t="s">
        <v>19</v>
      </c>
      <c r="D5" s="737"/>
      <c r="E5" s="737"/>
      <c r="F5" s="737"/>
      <c r="G5" s="737"/>
      <c r="H5" s="737"/>
      <c r="I5" s="737"/>
      <c r="J5" s="737"/>
      <c r="K5" s="737"/>
      <c r="L5" s="738"/>
      <c r="M5" s="181"/>
    </row>
    <row r="6" spans="1:13" ht="18" customHeight="1">
      <c r="B6" s="356"/>
      <c r="C6" s="739"/>
      <c r="D6" s="740"/>
      <c r="E6" s="740"/>
      <c r="F6" s="740"/>
      <c r="G6" s="740"/>
      <c r="H6" s="741"/>
      <c r="I6" s="741"/>
      <c r="J6" s="741"/>
      <c r="K6" s="741"/>
      <c r="L6" s="742"/>
      <c r="M6" s="181"/>
    </row>
    <row r="7" spans="1:13" ht="93.6" customHeight="1">
      <c r="B7" s="356"/>
      <c r="C7" s="743" t="s">
        <v>734</v>
      </c>
      <c r="D7" s="744"/>
      <c r="E7" s="744"/>
      <c r="F7" s="744"/>
      <c r="G7" s="744"/>
      <c r="H7" s="745"/>
      <c r="I7" s="745"/>
      <c r="J7" s="745"/>
      <c r="K7" s="745"/>
      <c r="L7" s="746"/>
      <c r="M7" s="359"/>
    </row>
    <row r="8" spans="1:13" ht="16.5">
      <c r="B8" s="356"/>
      <c r="C8" s="729"/>
      <c r="D8" s="730"/>
      <c r="E8" s="730"/>
      <c r="F8" s="730"/>
      <c r="G8" s="730"/>
      <c r="H8" s="731"/>
      <c r="I8" s="731"/>
      <c r="J8" s="731"/>
      <c r="K8" s="731"/>
      <c r="L8" s="732"/>
      <c r="M8" s="181"/>
    </row>
    <row r="9" spans="1:13" ht="21" thickBot="1">
      <c r="B9" s="356"/>
      <c r="C9" s="709" t="s">
        <v>731</v>
      </c>
      <c r="D9" s="710"/>
      <c r="E9" s="710"/>
      <c r="F9" s="710"/>
      <c r="G9" s="710"/>
      <c r="H9" s="711"/>
      <c r="I9" s="711"/>
      <c r="J9" s="711"/>
      <c r="K9" s="711"/>
      <c r="L9" s="712"/>
      <c r="M9" s="181"/>
    </row>
    <row r="10" spans="1:13" ht="55.15" customHeight="1" thickBot="1">
      <c r="B10" s="356"/>
      <c r="C10" s="598" t="s">
        <v>471</v>
      </c>
      <c r="D10" s="591"/>
      <c r="E10" s="591"/>
      <c r="F10" s="591"/>
      <c r="G10" s="591"/>
      <c r="H10" s="591"/>
      <c r="I10" s="591"/>
      <c r="J10" s="592"/>
      <c r="K10" s="593"/>
      <c r="L10" s="594"/>
      <c r="M10" s="181"/>
    </row>
    <row r="11" spans="1:13">
      <c r="B11" s="356"/>
      <c r="C11" s="357"/>
      <c r="D11" s="358"/>
      <c r="E11" s="358"/>
      <c r="F11" s="358"/>
      <c r="G11" s="358"/>
      <c r="J11" s="360"/>
      <c r="K11" s="180"/>
      <c r="L11" s="361"/>
      <c r="M11" s="181"/>
    </row>
    <row r="12" spans="1:13" ht="41.25" customHeight="1" thickBot="1">
      <c r="A12" s="182"/>
      <c r="B12" s="619"/>
      <c r="C12" s="587" t="s">
        <v>632</v>
      </c>
      <c r="D12" s="588"/>
      <c r="E12" s="588"/>
      <c r="F12" s="588"/>
      <c r="G12" s="588"/>
      <c r="H12" s="589"/>
      <c r="I12" s="589"/>
      <c r="J12" s="589"/>
      <c r="K12" s="589"/>
      <c r="L12" s="590"/>
      <c r="M12" s="181"/>
    </row>
    <row r="13" spans="1:13" ht="29.25" customHeight="1" thickBot="1">
      <c r="A13" s="182"/>
      <c r="B13" s="619"/>
      <c r="C13" s="362"/>
      <c r="D13" s="183"/>
      <c r="E13" s="363"/>
      <c r="F13" s="676" t="s">
        <v>472</v>
      </c>
      <c r="G13" s="677"/>
      <c r="H13" s="364"/>
      <c r="I13" s="365"/>
      <c r="J13" s="366"/>
      <c r="K13" s="367"/>
      <c r="L13" s="368"/>
      <c r="M13" s="181"/>
    </row>
    <row r="14" spans="1:13" ht="36" customHeight="1" thickBot="1">
      <c r="A14" s="182"/>
      <c r="B14" s="619"/>
      <c r="C14" s="184" t="s">
        <v>20</v>
      </c>
      <c r="D14" s="369" t="s">
        <v>473</v>
      </c>
      <c r="E14" s="185" t="s">
        <v>303</v>
      </c>
      <c r="F14" s="370" t="s">
        <v>474</v>
      </c>
      <c r="G14" s="370" t="s">
        <v>475</v>
      </c>
      <c r="H14" s="186" t="s">
        <v>66</v>
      </c>
      <c r="I14" s="186" t="s">
        <v>304</v>
      </c>
      <c r="J14" s="187" t="s">
        <v>23</v>
      </c>
      <c r="K14" s="188" t="s">
        <v>305</v>
      </c>
      <c r="L14" s="189" t="s">
        <v>276</v>
      </c>
      <c r="M14" s="181"/>
    </row>
    <row r="15" spans="1:13" s="192" customFormat="1" ht="49.9" customHeight="1">
      <c r="A15" s="182"/>
      <c r="B15" s="619"/>
      <c r="C15" s="371"/>
      <c r="D15" s="372" t="s">
        <v>476</v>
      </c>
      <c r="E15" s="373"/>
      <c r="F15" s="374"/>
      <c r="G15" s="375" t="s">
        <v>477</v>
      </c>
      <c r="H15" s="190" t="s">
        <v>478</v>
      </c>
      <c r="I15" s="373" t="s">
        <v>479</v>
      </c>
      <c r="J15" s="376">
        <v>6</v>
      </c>
      <c r="K15" s="377"/>
      <c r="L15" s="378"/>
      <c r="M15" s="191"/>
    </row>
    <row r="16" spans="1:13" ht="29.25" customHeight="1">
      <c r="A16" s="182"/>
      <c r="B16" s="619"/>
      <c r="C16" s="379"/>
      <c r="D16" s="380"/>
      <c r="E16" s="380"/>
      <c r="F16" s="380"/>
      <c r="G16" s="380"/>
      <c r="H16" s="380"/>
      <c r="I16" s="380"/>
      <c r="J16" s="380"/>
      <c r="K16" s="381" t="s">
        <v>480</v>
      </c>
      <c r="L16" s="382"/>
      <c r="M16" s="181"/>
    </row>
    <row r="17" spans="1:13" ht="29.25" customHeight="1" thickBot="1">
      <c r="A17" s="182"/>
      <c r="B17" s="619"/>
      <c r="C17" s="383"/>
      <c r="D17" s="384"/>
      <c r="E17" s="384"/>
      <c r="F17" s="384"/>
      <c r="G17" s="384"/>
      <c r="H17" s="384"/>
      <c r="I17" s="384"/>
      <c r="J17" s="384"/>
      <c r="K17" s="385" t="s">
        <v>481</v>
      </c>
      <c r="L17" s="386"/>
      <c r="M17" s="387"/>
    </row>
    <row r="18" spans="1:13" ht="34.9" customHeight="1" thickTop="1" thickBot="1">
      <c r="A18" s="182"/>
      <c r="B18" s="619"/>
      <c r="C18" s="388"/>
      <c r="D18" s="389"/>
      <c r="E18" s="389"/>
      <c r="F18" s="389"/>
      <c r="G18" s="389"/>
      <c r="H18" s="389"/>
      <c r="I18" s="389"/>
      <c r="J18" s="389"/>
      <c r="K18" s="390" t="s">
        <v>635</v>
      </c>
      <c r="L18" s="391"/>
      <c r="M18" s="181"/>
    </row>
    <row r="19" spans="1:13">
      <c r="A19" s="182"/>
      <c r="B19" s="619"/>
      <c r="C19" s="357"/>
      <c r="D19" s="358"/>
      <c r="E19" s="358"/>
      <c r="F19" s="358"/>
      <c r="G19" s="358"/>
      <c r="J19" s="360"/>
      <c r="K19" s="180"/>
      <c r="L19" s="361"/>
      <c r="M19" s="181"/>
    </row>
    <row r="20" spans="1:13" ht="41.25" customHeight="1" thickBot="1">
      <c r="A20" s="182"/>
      <c r="B20" s="619"/>
      <c r="C20" s="587" t="s">
        <v>633</v>
      </c>
      <c r="D20" s="588"/>
      <c r="E20" s="588"/>
      <c r="F20" s="588"/>
      <c r="G20" s="588"/>
      <c r="H20" s="589"/>
      <c r="I20" s="589"/>
      <c r="J20" s="589"/>
      <c r="K20" s="589"/>
      <c r="L20" s="590"/>
      <c r="M20" s="181"/>
    </row>
    <row r="21" spans="1:13" ht="20.45" customHeight="1">
      <c r="A21" s="182"/>
      <c r="B21" s="619"/>
      <c r="C21" s="713" t="s">
        <v>20</v>
      </c>
      <c r="D21" s="715" t="s">
        <v>636</v>
      </c>
      <c r="E21" s="717" t="s">
        <v>637</v>
      </c>
      <c r="F21" s="717" t="s">
        <v>21</v>
      </c>
      <c r="G21" s="719"/>
      <c r="H21" s="720"/>
      <c r="I21" s="723" t="s">
        <v>22</v>
      </c>
      <c r="J21" s="723" t="s">
        <v>638</v>
      </c>
      <c r="K21" s="725" t="s">
        <v>639</v>
      </c>
      <c r="L21" s="727" t="s">
        <v>640</v>
      </c>
      <c r="M21" s="181"/>
    </row>
    <row r="22" spans="1:13" ht="36.6" customHeight="1" thickBot="1">
      <c r="A22" s="182"/>
      <c r="B22" s="619"/>
      <c r="C22" s="714"/>
      <c r="D22" s="716"/>
      <c r="E22" s="718"/>
      <c r="F22" s="718"/>
      <c r="G22" s="721"/>
      <c r="H22" s="722"/>
      <c r="I22" s="724"/>
      <c r="J22" s="724"/>
      <c r="K22" s="726"/>
      <c r="L22" s="728"/>
      <c r="M22" s="181"/>
    </row>
    <row r="23" spans="1:13" s="183" customFormat="1" ht="29.25" customHeight="1" thickBot="1">
      <c r="A23" s="182"/>
      <c r="B23" s="619"/>
      <c r="C23" s="393"/>
      <c r="D23" s="394"/>
      <c r="E23" s="394"/>
      <c r="F23" s="395"/>
      <c r="G23" s="394"/>
      <c r="H23" s="396"/>
      <c r="I23" s="395"/>
      <c r="J23" s="397"/>
      <c r="K23" s="395"/>
      <c r="L23" s="398"/>
      <c r="M23" s="191"/>
    </row>
    <row r="24" spans="1:13" ht="29.25" customHeight="1">
      <c r="A24" s="182"/>
      <c r="B24" s="619"/>
      <c r="C24" s="399">
        <v>2</v>
      </c>
      <c r="D24" s="400">
        <v>5</v>
      </c>
      <c r="E24" s="595">
        <v>1</v>
      </c>
      <c r="F24" s="700" t="s">
        <v>482</v>
      </c>
      <c r="G24" s="701"/>
      <c r="H24" s="702"/>
      <c r="I24" s="401" t="s">
        <v>479</v>
      </c>
      <c r="J24" s="402">
        <v>6</v>
      </c>
      <c r="K24" s="403"/>
      <c r="L24" s="193"/>
      <c r="M24" s="181"/>
    </row>
    <row r="25" spans="1:13" ht="29.25" customHeight="1">
      <c r="A25" s="182"/>
      <c r="B25" s="619"/>
      <c r="C25" s="399">
        <v>3</v>
      </c>
      <c r="D25" s="400">
        <v>4</v>
      </c>
      <c r="E25" s="596">
        <v>1</v>
      </c>
      <c r="F25" s="703" t="s">
        <v>483</v>
      </c>
      <c r="G25" s="704"/>
      <c r="H25" s="705"/>
      <c r="I25" s="401" t="s">
        <v>479</v>
      </c>
      <c r="J25" s="402">
        <v>6</v>
      </c>
      <c r="K25" s="403"/>
      <c r="L25" s="193"/>
      <c r="M25" s="181"/>
    </row>
    <row r="26" spans="1:13" ht="29.25" customHeight="1">
      <c r="A26" s="182"/>
      <c r="B26" s="619"/>
      <c r="C26" s="399">
        <v>4</v>
      </c>
      <c r="D26" s="400">
        <v>4</v>
      </c>
      <c r="E26" s="596">
        <v>1</v>
      </c>
      <c r="F26" s="703" t="s">
        <v>484</v>
      </c>
      <c r="G26" s="704"/>
      <c r="H26" s="705"/>
      <c r="I26" s="401" t="s">
        <v>479</v>
      </c>
      <c r="J26" s="402">
        <v>6</v>
      </c>
      <c r="K26" s="403"/>
      <c r="L26" s="193"/>
      <c r="M26" s="181"/>
    </row>
    <row r="27" spans="1:13" ht="29.25" customHeight="1" thickBot="1">
      <c r="A27" s="182"/>
      <c r="B27" s="619"/>
      <c r="C27" s="404">
        <v>5</v>
      </c>
      <c r="D27" s="405">
        <v>1</v>
      </c>
      <c r="E27" s="597">
        <v>1</v>
      </c>
      <c r="F27" s="706" t="s">
        <v>485</v>
      </c>
      <c r="G27" s="707"/>
      <c r="H27" s="708"/>
      <c r="I27" s="405" t="s">
        <v>479</v>
      </c>
      <c r="J27" s="406">
        <v>6</v>
      </c>
      <c r="K27" s="407"/>
      <c r="L27" s="194"/>
      <c r="M27" s="181"/>
    </row>
    <row r="28" spans="1:13" ht="29.25" customHeight="1">
      <c r="A28" s="182"/>
      <c r="B28" s="619"/>
      <c r="C28" s="408"/>
      <c r="D28" s="409"/>
      <c r="E28" s="409"/>
      <c r="F28" s="410"/>
      <c r="G28" s="411"/>
      <c r="H28" s="412"/>
      <c r="I28" s="413"/>
      <c r="J28" s="414"/>
      <c r="K28" s="415" t="s">
        <v>486</v>
      </c>
      <c r="L28" s="416"/>
      <c r="M28" s="181"/>
    </row>
    <row r="29" spans="1:13" ht="29.25" customHeight="1">
      <c r="A29" s="182"/>
      <c r="B29" s="619"/>
      <c r="C29" s="417"/>
      <c r="D29" s="418"/>
      <c r="E29" s="418"/>
      <c r="F29" s="419"/>
      <c r="G29" s="420"/>
      <c r="H29" s="421"/>
      <c r="I29" s="421"/>
      <c r="K29" s="422" t="s">
        <v>487</v>
      </c>
      <c r="L29" s="423"/>
      <c r="M29" s="181"/>
    </row>
    <row r="30" spans="1:13" ht="29.25" customHeight="1">
      <c r="A30" s="182"/>
      <c r="B30" s="619"/>
      <c r="C30" s="424"/>
      <c r="D30" s="425"/>
      <c r="E30" s="425"/>
      <c r="F30" s="426"/>
      <c r="G30" s="427"/>
      <c r="H30" s="428"/>
      <c r="I30" s="429"/>
      <c r="J30" s="429"/>
      <c r="K30" s="430" t="s">
        <v>488</v>
      </c>
      <c r="L30" s="431"/>
      <c r="M30" s="181"/>
    </row>
    <row r="31" spans="1:13" ht="29.25" customHeight="1">
      <c r="A31" s="182"/>
      <c r="B31" s="619"/>
      <c r="C31" s="424"/>
      <c r="D31" s="425"/>
      <c r="E31" s="425"/>
      <c r="F31" s="426"/>
      <c r="G31" s="427"/>
      <c r="H31" s="428"/>
      <c r="I31" s="427"/>
      <c r="J31" s="427"/>
      <c r="K31" s="432" t="s">
        <v>489</v>
      </c>
      <c r="L31" s="423"/>
      <c r="M31" s="181"/>
    </row>
    <row r="32" spans="1:13" ht="29.25" customHeight="1" thickBot="1">
      <c r="A32" s="182"/>
      <c r="B32" s="619"/>
      <c r="C32" s="433"/>
      <c r="D32" s="434"/>
      <c r="E32" s="434"/>
      <c r="F32" s="435"/>
      <c r="G32" s="436"/>
      <c r="H32" s="437"/>
      <c r="I32" s="437"/>
      <c r="J32" s="438"/>
      <c r="K32" s="439" t="s">
        <v>490</v>
      </c>
      <c r="L32" s="440"/>
      <c r="M32" s="441"/>
    </row>
    <row r="33" spans="1:13" ht="28.9" customHeight="1" thickTop="1" thickBot="1">
      <c r="A33" s="182"/>
      <c r="B33" s="619"/>
      <c r="C33" s="388"/>
      <c r="D33" s="389"/>
      <c r="E33" s="389"/>
      <c r="F33" s="389"/>
      <c r="G33" s="389"/>
      <c r="H33" s="389"/>
      <c r="I33" s="389"/>
      <c r="J33" s="389"/>
      <c r="K33" s="390" t="s">
        <v>634</v>
      </c>
      <c r="L33" s="391"/>
      <c r="M33" s="441"/>
    </row>
    <row r="34" spans="1:13">
      <c r="A34" s="182"/>
      <c r="B34" s="619"/>
      <c r="C34" s="442"/>
      <c r="K34" s="443"/>
      <c r="L34" s="361"/>
      <c r="M34" s="181"/>
    </row>
    <row r="35" spans="1:13" ht="39" customHeight="1">
      <c r="A35" s="182"/>
      <c r="B35" s="619"/>
      <c r="C35" s="587" t="s">
        <v>642</v>
      </c>
      <c r="D35" s="588"/>
      <c r="E35" s="588"/>
      <c r="F35" s="588"/>
      <c r="G35" s="588"/>
      <c r="H35" s="589"/>
      <c r="I35" s="589"/>
      <c r="J35" s="589"/>
      <c r="K35" s="589"/>
      <c r="L35" s="590"/>
      <c r="M35" s="181"/>
    </row>
    <row r="36" spans="1:13" ht="9.75" customHeight="1">
      <c r="A36" s="182"/>
      <c r="B36" s="619"/>
      <c r="C36" s="442"/>
      <c r="K36" s="443"/>
      <c r="L36" s="361"/>
      <c r="M36" s="181"/>
    </row>
    <row r="37" spans="1:13" ht="39" customHeight="1" thickBot="1">
      <c r="A37" s="182"/>
      <c r="B37" s="619"/>
      <c r="C37" s="587" t="s">
        <v>491</v>
      </c>
      <c r="D37" s="588"/>
      <c r="E37" s="588"/>
      <c r="F37" s="588"/>
      <c r="G37" s="588"/>
      <c r="H37" s="589"/>
      <c r="I37" s="589"/>
      <c r="J37" s="589"/>
      <c r="K37" s="589"/>
      <c r="L37" s="590"/>
      <c r="M37" s="181"/>
    </row>
    <row r="38" spans="1:13" ht="29.25" customHeight="1" thickBot="1">
      <c r="A38" s="182"/>
      <c r="B38" s="619"/>
      <c r="C38" s="362"/>
      <c r="D38" s="183"/>
      <c r="E38" s="363"/>
      <c r="F38" s="676" t="s">
        <v>472</v>
      </c>
      <c r="G38" s="677"/>
      <c r="H38" s="364"/>
      <c r="I38" s="365"/>
      <c r="J38" s="366"/>
      <c r="K38" s="367"/>
      <c r="L38" s="368"/>
      <c r="M38" s="181"/>
    </row>
    <row r="39" spans="1:13" ht="36" customHeight="1" thickBot="1">
      <c r="A39" s="182"/>
      <c r="B39" s="619"/>
      <c r="C39" s="184" t="s">
        <v>20</v>
      </c>
      <c r="D39" s="392" t="s">
        <v>473</v>
      </c>
      <c r="E39" s="185" t="s">
        <v>303</v>
      </c>
      <c r="F39" s="370" t="s">
        <v>474</v>
      </c>
      <c r="G39" s="370" t="s">
        <v>475</v>
      </c>
      <c r="H39" s="186" t="s">
        <v>66</v>
      </c>
      <c r="I39" s="186" t="s">
        <v>304</v>
      </c>
      <c r="J39" s="187" t="s">
        <v>23</v>
      </c>
      <c r="K39" s="188" t="s">
        <v>24</v>
      </c>
      <c r="L39" s="189" t="s">
        <v>276</v>
      </c>
      <c r="M39" s="181"/>
    </row>
    <row r="40" spans="1:13" s="183" customFormat="1" ht="29.25" customHeight="1" thickBot="1">
      <c r="A40" s="182"/>
      <c r="B40" s="619"/>
      <c r="C40" s="393" t="s">
        <v>492</v>
      </c>
      <c r="D40" s="394"/>
      <c r="E40" s="394"/>
      <c r="F40" s="395"/>
      <c r="G40" s="394"/>
      <c r="H40" s="396"/>
      <c r="I40" s="395"/>
      <c r="J40" s="397"/>
      <c r="K40" s="395"/>
      <c r="L40" s="398"/>
      <c r="M40" s="191"/>
    </row>
    <row r="41" spans="1:13" ht="29.25" customHeight="1">
      <c r="A41" s="182"/>
      <c r="B41" s="619"/>
      <c r="C41" s="195">
        <v>6</v>
      </c>
      <c r="D41" s="444">
        <v>11602</v>
      </c>
      <c r="E41" s="198" t="s">
        <v>306</v>
      </c>
      <c r="F41" s="444" t="s">
        <v>493</v>
      </c>
      <c r="G41" s="444"/>
      <c r="H41" s="197" t="s">
        <v>512</v>
      </c>
      <c r="I41" s="198" t="s">
        <v>26</v>
      </c>
      <c r="J41" s="199">
        <v>99</v>
      </c>
      <c r="K41" s="200"/>
      <c r="L41" s="193"/>
      <c r="M41" s="181"/>
    </row>
    <row r="42" spans="1:13" s="192" customFormat="1" ht="29.25" customHeight="1">
      <c r="A42" s="182"/>
      <c r="B42" s="619"/>
      <c r="C42" s="195">
        <v>7</v>
      </c>
      <c r="D42" s="444">
        <v>11602</v>
      </c>
      <c r="E42" s="198" t="s">
        <v>277</v>
      </c>
      <c r="F42" s="444" t="s">
        <v>494</v>
      </c>
      <c r="G42" s="444"/>
      <c r="H42" s="201" t="s">
        <v>470</v>
      </c>
      <c r="I42" s="198" t="s">
        <v>26</v>
      </c>
      <c r="J42" s="202">
        <v>4</v>
      </c>
      <c r="K42" s="200"/>
      <c r="L42" s="193"/>
      <c r="M42" s="191"/>
    </row>
    <row r="43" spans="1:13" s="192" customFormat="1" ht="29.25" customHeight="1">
      <c r="A43" s="182"/>
      <c r="B43" s="619"/>
      <c r="C43" s="195">
        <v>8</v>
      </c>
      <c r="D43" s="445">
        <v>11602</v>
      </c>
      <c r="E43" s="198" t="s">
        <v>279</v>
      </c>
      <c r="F43" s="444" t="s">
        <v>494</v>
      </c>
      <c r="G43" s="198"/>
      <c r="H43" s="197" t="s">
        <v>620</v>
      </c>
      <c r="I43" s="198" t="s">
        <v>26</v>
      </c>
      <c r="J43" s="202">
        <v>17</v>
      </c>
      <c r="K43" s="200"/>
      <c r="L43" s="193"/>
      <c r="M43" s="191"/>
    </row>
    <row r="44" spans="1:13" s="192" customFormat="1" ht="29.25" customHeight="1">
      <c r="A44" s="182"/>
      <c r="B44" s="638"/>
      <c r="C44" s="195">
        <v>9</v>
      </c>
      <c r="D44" s="445">
        <v>11602</v>
      </c>
      <c r="E44" s="198" t="s">
        <v>281</v>
      </c>
      <c r="F44" s="198" t="s">
        <v>495</v>
      </c>
      <c r="G44" s="198"/>
      <c r="H44" s="197" t="s">
        <v>513</v>
      </c>
      <c r="I44" s="198" t="s">
        <v>26</v>
      </c>
      <c r="J44" s="202">
        <v>17</v>
      </c>
      <c r="K44" s="200"/>
      <c r="L44" s="193"/>
      <c r="M44" s="191"/>
    </row>
    <row r="45" spans="1:13" s="192" customFormat="1" ht="29.25" customHeight="1" thickBot="1">
      <c r="A45" s="182"/>
      <c r="B45" s="619"/>
      <c r="C45" s="195">
        <v>10</v>
      </c>
      <c r="D45" s="445">
        <v>11602</v>
      </c>
      <c r="E45" s="198" t="s">
        <v>283</v>
      </c>
      <c r="F45" s="198" t="s">
        <v>495</v>
      </c>
      <c r="G45" s="198"/>
      <c r="H45" s="197" t="s">
        <v>514</v>
      </c>
      <c r="I45" s="198" t="s">
        <v>26</v>
      </c>
      <c r="J45" s="202">
        <v>29</v>
      </c>
      <c r="K45" s="200"/>
      <c r="L45" s="193"/>
      <c r="M45" s="191"/>
    </row>
    <row r="46" spans="1:13" s="183" customFormat="1" ht="29.25" customHeight="1" thickBot="1">
      <c r="A46" s="182"/>
      <c r="B46" s="619"/>
      <c r="C46" s="393" t="s">
        <v>496</v>
      </c>
      <c r="D46" s="394"/>
      <c r="E46" s="394"/>
      <c r="F46" s="395"/>
      <c r="G46" s="394"/>
      <c r="H46" s="396"/>
      <c r="I46" s="395"/>
      <c r="J46" s="395"/>
      <c r="K46" s="395"/>
      <c r="L46" s="398"/>
      <c r="M46" s="191"/>
    </row>
    <row r="47" spans="1:13" s="183" customFormat="1" ht="29.25" customHeight="1">
      <c r="A47" s="182"/>
      <c r="B47" s="619"/>
      <c r="C47" s="203">
        <v>11</v>
      </c>
      <c r="D47" s="446">
        <v>11603</v>
      </c>
      <c r="E47" s="204" t="s">
        <v>311</v>
      </c>
      <c r="F47" s="446" t="s">
        <v>681</v>
      </c>
      <c r="G47" s="446"/>
      <c r="H47" s="205" t="s">
        <v>662</v>
      </c>
      <c r="I47" s="204" t="s">
        <v>27</v>
      </c>
      <c r="J47" s="206">
        <v>2542</v>
      </c>
      <c r="K47" s="207"/>
      <c r="L47" s="208"/>
      <c r="M47" s="191"/>
    </row>
    <row r="48" spans="1:13" s="192" customFormat="1" ht="29.25" customHeight="1">
      <c r="A48" s="182"/>
      <c r="B48" s="619"/>
      <c r="C48" s="195">
        <v>12</v>
      </c>
      <c r="D48" s="444">
        <v>11603</v>
      </c>
      <c r="E48" s="198" t="s">
        <v>312</v>
      </c>
      <c r="F48" s="444" t="s">
        <v>681</v>
      </c>
      <c r="G48" s="444"/>
      <c r="H48" s="197" t="s">
        <v>663</v>
      </c>
      <c r="I48" s="198" t="s">
        <v>27</v>
      </c>
      <c r="J48" s="199">
        <v>9251</v>
      </c>
      <c r="K48" s="200"/>
      <c r="L48" s="193"/>
      <c r="M48" s="191"/>
    </row>
    <row r="49" spans="1:13" s="192" customFormat="1" ht="29.25" customHeight="1">
      <c r="A49" s="182"/>
      <c r="B49" s="619"/>
      <c r="C49" s="195">
        <v>13</v>
      </c>
      <c r="D49" s="444">
        <v>11603</v>
      </c>
      <c r="E49" s="198" t="s">
        <v>313</v>
      </c>
      <c r="F49" s="444" t="s">
        <v>682</v>
      </c>
      <c r="G49" s="444"/>
      <c r="H49" s="201" t="s">
        <v>515</v>
      </c>
      <c r="I49" s="198" t="s">
        <v>27</v>
      </c>
      <c r="J49" s="202">
        <v>2276</v>
      </c>
      <c r="K49" s="200"/>
      <c r="L49" s="193"/>
      <c r="M49" s="191"/>
    </row>
    <row r="50" spans="1:13" s="192" customFormat="1" ht="29.25" customHeight="1">
      <c r="A50" s="182"/>
      <c r="B50" s="619"/>
      <c r="C50" s="195">
        <v>14</v>
      </c>
      <c r="D50" s="444">
        <v>11603</v>
      </c>
      <c r="E50" s="198" t="s">
        <v>314</v>
      </c>
      <c r="F50" s="444" t="s">
        <v>683</v>
      </c>
      <c r="G50" s="198"/>
      <c r="H50" s="197" t="s">
        <v>516</v>
      </c>
      <c r="I50" s="198" t="s">
        <v>26</v>
      </c>
      <c r="J50" s="199">
        <v>99</v>
      </c>
      <c r="K50" s="200"/>
      <c r="L50" s="193"/>
      <c r="M50" s="191"/>
    </row>
    <row r="51" spans="1:13" s="192" customFormat="1" ht="29.25" customHeight="1">
      <c r="A51" s="182"/>
      <c r="B51" s="619"/>
      <c r="C51" s="195">
        <v>15</v>
      </c>
      <c r="D51" s="444">
        <v>11603</v>
      </c>
      <c r="E51" s="198" t="s">
        <v>273</v>
      </c>
      <c r="F51" s="444" t="s">
        <v>683</v>
      </c>
      <c r="G51" s="198"/>
      <c r="H51" s="197" t="s">
        <v>517</v>
      </c>
      <c r="I51" s="198" t="s">
        <v>26</v>
      </c>
      <c r="J51" s="199">
        <v>1279</v>
      </c>
      <c r="K51" s="200"/>
      <c r="L51" s="193"/>
      <c r="M51" s="191"/>
    </row>
    <row r="52" spans="1:13" s="192" customFormat="1" ht="29.25" customHeight="1">
      <c r="A52" s="182"/>
      <c r="B52" s="619"/>
      <c r="C52" s="195">
        <v>16</v>
      </c>
      <c r="D52" s="444">
        <v>11603</v>
      </c>
      <c r="E52" s="198" t="s">
        <v>614</v>
      </c>
      <c r="F52" s="444" t="s">
        <v>683</v>
      </c>
      <c r="G52" s="198"/>
      <c r="H52" s="4" t="s">
        <v>616</v>
      </c>
      <c r="I52" s="198" t="s">
        <v>26</v>
      </c>
      <c r="J52" s="199">
        <v>50</v>
      </c>
      <c r="K52" s="200"/>
      <c r="L52" s="193"/>
      <c r="M52" s="191"/>
    </row>
    <row r="53" spans="1:13" s="192" customFormat="1" ht="29.25" customHeight="1">
      <c r="A53" s="182"/>
      <c r="B53" s="619"/>
      <c r="C53" s="195">
        <v>17</v>
      </c>
      <c r="D53" s="444">
        <v>11603</v>
      </c>
      <c r="E53" s="198" t="s">
        <v>315</v>
      </c>
      <c r="F53" s="444" t="s">
        <v>683</v>
      </c>
      <c r="G53" s="198"/>
      <c r="H53" s="197" t="s">
        <v>520</v>
      </c>
      <c r="I53" s="198" t="s">
        <v>26</v>
      </c>
      <c r="J53" s="199">
        <v>274</v>
      </c>
      <c r="K53" s="200"/>
      <c r="L53" s="193"/>
      <c r="M53" s="191"/>
    </row>
    <row r="54" spans="1:13" s="192" customFormat="1" ht="49.5" customHeight="1">
      <c r="A54" s="182"/>
      <c r="B54" s="619"/>
      <c r="C54" s="195">
        <v>18</v>
      </c>
      <c r="D54" s="444">
        <v>11603</v>
      </c>
      <c r="E54" s="198" t="s">
        <v>316</v>
      </c>
      <c r="F54" s="444" t="s">
        <v>683</v>
      </c>
      <c r="G54" s="198"/>
      <c r="H54" s="197" t="s">
        <v>519</v>
      </c>
      <c r="I54" s="198" t="s">
        <v>26</v>
      </c>
      <c r="J54" s="199">
        <v>23</v>
      </c>
      <c r="K54" s="200"/>
      <c r="L54" s="193"/>
      <c r="M54" s="191"/>
    </row>
    <row r="55" spans="1:13" s="192" customFormat="1" ht="29.25" customHeight="1">
      <c r="A55" s="182"/>
      <c r="B55" s="619"/>
      <c r="C55" s="195">
        <v>19</v>
      </c>
      <c r="D55" s="444">
        <v>11601</v>
      </c>
      <c r="E55" s="198" t="s">
        <v>270</v>
      </c>
      <c r="F55" s="444" t="s">
        <v>684</v>
      </c>
      <c r="G55" s="198"/>
      <c r="H55" s="197" t="s">
        <v>148</v>
      </c>
      <c r="I55" s="198" t="s">
        <v>26</v>
      </c>
      <c r="J55" s="199">
        <v>126</v>
      </c>
      <c r="K55" s="200"/>
      <c r="L55" s="193"/>
      <c r="M55" s="191"/>
    </row>
    <row r="56" spans="1:13" s="192" customFormat="1" ht="48" customHeight="1">
      <c r="A56" s="182"/>
      <c r="B56" s="619"/>
      <c r="C56" s="195">
        <v>20</v>
      </c>
      <c r="D56" s="444">
        <v>11601</v>
      </c>
      <c r="E56" s="198" t="s">
        <v>317</v>
      </c>
      <c r="F56" s="444" t="s">
        <v>685</v>
      </c>
      <c r="G56" s="444"/>
      <c r="H56" s="197" t="s">
        <v>617</v>
      </c>
      <c r="I56" s="198" t="s">
        <v>26</v>
      </c>
      <c r="J56" s="199">
        <v>42</v>
      </c>
      <c r="K56" s="200"/>
      <c r="L56" s="193"/>
      <c r="M56" s="191"/>
    </row>
    <row r="57" spans="1:13" s="192" customFormat="1" ht="51.75" customHeight="1">
      <c r="A57" s="182"/>
      <c r="B57" s="619"/>
      <c r="C57" s="195">
        <v>21</v>
      </c>
      <c r="D57" s="444">
        <v>11601</v>
      </c>
      <c r="E57" s="198" t="s">
        <v>318</v>
      </c>
      <c r="F57" s="444" t="s">
        <v>685</v>
      </c>
      <c r="G57" s="444"/>
      <c r="H57" s="197" t="s">
        <v>618</v>
      </c>
      <c r="I57" s="198" t="s">
        <v>26</v>
      </c>
      <c r="J57" s="199">
        <v>6</v>
      </c>
      <c r="K57" s="200"/>
      <c r="L57" s="193"/>
      <c r="M57" s="191"/>
    </row>
    <row r="58" spans="1:13" ht="54" customHeight="1" thickBot="1">
      <c r="A58" s="182"/>
      <c r="B58" s="619"/>
      <c r="C58" s="209">
        <v>22</v>
      </c>
      <c r="D58" s="447">
        <v>11603</v>
      </c>
      <c r="E58" s="210" t="s">
        <v>319</v>
      </c>
      <c r="F58" s="447" t="s">
        <v>686</v>
      </c>
      <c r="G58" s="210"/>
      <c r="H58" s="211" t="s">
        <v>522</v>
      </c>
      <c r="I58" s="210" t="s">
        <v>26</v>
      </c>
      <c r="J58" s="212">
        <v>14</v>
      </c>
      <c r="K58" s="213"/>
      <c r="L58" s="194"/>
      <c r="M58" s="181"/>
    </row>
    <row r="59" spans="1:13" s="183" customFormat="1" ht="29.25" customHeight="1" thickBot="1">
      <c r="A59" s="182"/>
      <c r="B59" s="619"/>
      <c r="C59" s="393" t="s">
        <v>497</v>
      </c>
      <c r="D59" s="394"/>
      <c r="E59" s="394"/>
      <c r="F59" s="395"/>
      <c r="G59" s="394"/>
      <c r="H59" s="396"/>
      <c r="I59" s="395"/>
      <c r="J59" s="395"/>
      <c r="K59" s="395"/>
      <c r="L59" s="398"/>
      <c r="M59" s="191"/>
    </row>
    <row r="60" spans="1:13" s="192" customFormat="1" ht="29.25" customHeight="1" thickBot="1">
      <c r="A60" s="182"/>
      <c r="B60" s="619"/>
      <c r="C60" s="203">
        <v>23</v>
      </c>
      <c r="D60" s="446">
        <v>11603</v>
      </c>
      <c r="E60" s="204" t="s">
        <v>320</v>
      </c>
      <c r="F60" s="446" t="s">
        <v>687</v>
      </c>
      <c r="G60" s="446"/>
      <c r="H60" s="205" t="s">
        <v>523</v>
      </c>
      <c r="I60" s="210" t="s">
        <v>26</v>
      </c>
      <c r="J60" s="212">
        <v>6</v>
      </c>
      <c r="K60" s="200"/>
      <c r="L60" s="208"/>
      <c r="M60" s="191"/>
    </row>
    <row r="61" spans="1:13" ht="30.75" customHeight="1" thickTop="1" thickBot="1">
      <c r="A61" s="182"/>
      <c r="B61" s="619"/>
      <c r="C61" s="456"/>
      <c r="D61" s="457"/>
      <c r="E61" s="458"/>
      <c r="F61" s="459"/>
      <c r="G61" s="459"/>
      <c r="H61" s="459"/>
      <c r="I61" s="459"/>
      <c r="J61" s="459"/>
      <c r="K61" s="460" t="s">
        <v>498</v>
      </c>
      <c r="L61" s="461"/>
      <c r="M61" s="448"/>
    </row>
    <row r="62" spans="1:13" ht="30.75" customHeight="1" thickBot="1">
      <c r="A62" s="182"/>
      <c r="B62" s="619"/>
      <c r="C62" s="433"/>
      <c r="D62" s="434"/>
      <c r="E62" s="434"/>
      <c r="F62" s="435"/>
      <c r="G62" s="436"/>
      <c r="H62" s="437"/>
      <c r="I62" s="437"/>
      <c r="J62" s="438"/>
      <c r="K62" s="439" t="s">
        <v>646</v>
      </c>
      <c r="L62" s="440"/>
      <c r="M62" s="441"/>
    </row>
    <row r="63" spans="1:13" ht="30.75" customHeight="1" thickTop="1" thickBot="1">
      <c r="A63" s="182"/>
      <c r="B63" s="619"/>
      <c r="C63" s="388"/>
      <c r="D63" s="389"/>
      <c r="E63" s="389"/>
      <c r="F63" s="389"/>
      <c r="G63" s="389"/>
      <c r="H63" s="389"/>
      <c r="I63" s="389"/>
      <c r="J63" s="389"/>
      <c r="K63" s="390" t="s">
        <v>647</v>
      </c>
      <c r="L63" s="391"/>
      <c r="M63" s="441"/>
    </row>
    <row r="64" spans="1:13" ht="30.75" customHeight="1">
      <c r="A64" s="182"/>
      <c r="B64" s="619"/>
      <c r="C64" s="357"/>
      <c r="D64" s="358"/>
      <c r="E64" s="358"/>
      <c r="F64" s="358"/>
      <c r="G64" s="358"/>
      <c r="J64" s="360"/>
      <c r="K64" s="180"/>
      <c r="L64" s="361"/>
      <c r="M64" s="214"/>
    </row>
    <row r="65" spans="1:13" ht="39" customHeight="1" thickBot="1">
      <c r="A65" s="182"/>
      <c r="B65" s="619"/>
      <c r="C65" s="587" t="s">
        <v>500</v>
      </c>
      <c r="D65" s="588"/>
      <c r="E65" s="588"/>
      <c r="F65" s="588"/>
      <c r="G65" s="588"/>
      <c r="H65" s="589"/>
      <c r="I65" s="589"/>
      <c r="J65" s="589"/>
      <c r="K65" s="589"/>
      <c r="L65" s="590"/>
      <c r="M65" s="181"/>
    </row>
    <row r="66" spans="1:13" ht="29.25" customHeight="1" thickBot="1">
      <c r="A66" s="182"/>
      <c r="B66" s="619"/>
      <c r="C66" s="362"/>
      <c r="D66" s="183"/>
      <c r="E66" s="363"/>
      <c r="F66" s="676" t="s">
        <v>472</v>
      </c>
      <c r="G66" s="677"/>
      <c r="H66" s="364"/>
      <c r="I66" s="365"/>
      <c r="J66" s="366"/>
      <c r="K66" s="367"/>
      <c r="L66" s="368"/>
      <c r="M66" s="181"/>
    </row>
    <row r="67" spans="1:13" ht="36" customHeight="1" thickBot="1">
      <c r="A67" s="182"/>
      <c r="B67" s="619"/>
      <c r="C67" s="184" t="s">
        <v>20</v>
      </c>
      <c r="D67" s="392" t="s">
        <v>473</v>
      </c>
      <c r="E67" s="185" t="s">
        <v>303</v>
      </c>
      <c r="F67" s="370" t="s">
        <v>474</v>
      </c>
      <c r="G67" s="370" t="s">
        <v>475</v>
      </c>
      <c r="H67" s="186" t="s">
        <v>66</v>
      </c>
      <c r="I67" s="186" t="s">
        <v>304</v>
      </c>
      <c r="J67" s="187" t="s">
        <v>23</v>
      </c>
      <c r="K67" s="188" t="s">
        <v>24</v>
      </c>
      <c r="L67" s="189" t="s">
        <v>276</v>
      </c>
      <c r="M67" s="181"/>
    </row>
    <row r="68" spans="1:13" ht="29.25" customHeight="1" thickBot="1">
      <c r="A68" s="182"/>
      <c r="B68" s="619"/>
      <c r="C68" s="462" t="s">
        <v>25</v>
      </c>
      <c r="D68" s="463"/>
      <c r="E68" s="463"/>
      <c r="F68" s="464"/>
      <c r="G68" s="463"/>
      <c r="H68" s="463"/>
      <c r="I68" s="463"/>
      <c r="J68" s="463"/>
      <c r="K68" s="463"/>
      <c r="L68" s="465"/>
      <c r="M68" s="448"/>
    </row>
    <row r="69" spans="1:13" s="192" customFormat="1" ht="29.25" customHeight="1">
      <c r="A69" s="182"/>
      <c r="B69" s="619"/>
      <c r="C69" s="203">
        <v>24</v>
      </c>
      <c r="D69" s="466">
        <v>11601</v>
      </c>
      <c r="E69" s="204" t="s">
        <v>321</v>
      </c>
      <c r="F69" s="467" t="s">
        <v>688</v>
      </c>
      <c r="G69" s="446"/>
      <c r="H69" s="205" t="s">
        <v>578</v>
      </c>
      <c r="I69" s="204" t="s">
        <v>26</v>
      </c>
      <c r="J69" s="215">
        <v>31</v>
      </c>
      <c r="K69" s="207"/>
      <c r="L69" s="216"/>
      <c r="M69" s="191"/>
    </row>
    <row r="70" spans="1:13" s="192" customFormat="1" ht="29.25" customHeight="1">
      <c r="A70" s="182"/>
      <c r="B70" s="619"/>
      <c r="C70" s="195">
        <v>25</v>
      </c>
      <c r="D70" s="468">
        <v>11601</v>
      </c>
      <c r="E70" s="198" t="s">
        <v>322</v>
      </c>
      <c r="F70" s="198" t="s">
        <v>689</v>
      </c>
      <c r="G70" s="444"/>
      <c r="H70" s="197" t="s">
        <v>602</v>
      </c>
      <c r="I70" s="198" t="s">
        <v>26</v>
      </c>
      <c r="J70" s="202">
        <v>16</v>
      </c>
      <c r="K70" s="200"/>
      <c r="L70" s="217"/>
      <c r="M70" s="191"/>
    </row>
    <row r="71" spans="1:13" s="192" customFormat="1" ht="29.25" customHeight="1" thickBot="1">
      <c r="A71" s="182"/>
      <c r="B71" s="619"/>
      <c r="C71" s="209">
        <v>26</v>
      </c>
      <c r="D71" s="469">
        <v>11601</v>
      </c>
      <c r="E71" s="218" t="s">
        <v>323</v>
      </c>
      <c r="F71" s="406" t="s">
        <v>689</v>
      </c>
      <c r="G71" s="447"/>
      <c r="H71" s="211" t="s">
        <v>603</v>
      </c>
      <c r="I71" s="210" t="s">
        <v>26</v>
      </c>
      <c r="J71" s="219">
        <v>124</v>
      </c>
      <c r="K71" s="213"/>
      <c r="L71" s="220"/>
      <c r="M71" s="191"/>
    </row>
    <row r="72" spans="1:13" s="183" customFormat="1" ht="29.25" customHeight="1" thickBot="1">
      <c r="A72" s="182"/>
      <c r="B72" s="619"/>
      <c r="C72" s="393" t="s">
        <v>507</v>
      </c>
      <c r="D72" s="394"/>
      <c r="E72" s="394"/>
      <c r="F72" s="395"/>
      <c r="G72" s="394"/>
      <c r="H72" s="396"/>
      <c r="I72" s="395"/>
      <c r="J72" s="395"/>
      <c r="K72" s="395"/>
      <c r="L72" s="398"/>
      <c r="M72" s="191"/>
    </row>
    <row r="73" spans="1:13" s="192" customFormat="1" ht="29.25" customHeight="1">
      <c r="A73" s="182"/>
      <c r="B73" s="619"/>
      <c r="C73" s="221">
        <v>27</v>
      </c>
      <c r="D73" s="466">
        <v>11606</v>
      </c>
      <c r="E73" s="204" t="s">
        <v>324</v>
      </c>
      <c r="F73" s="204" t="s">
        <v>690</v>
      </c>
      <c r="G73" s="446"/>
      <c r="H73" s="205" t="s">
        <v>526</v>
      </c>
      <c r="I73" s="215" t="s">
        <v>26</v>
      </c>
      <c r="J73" s="215">
        <v>78</v>
      </c>
      <c r="K73" s="207"/>
      <c r="L73" s="208"/>
      <c r="M73" s="191"/>
    </row>
    <row r="74" spans="1:13" s="192" customFormat="1" ht="29.25" customHeight="1">
      <c r="A74" s="182"/>
      <c r="B74" s="619"/>
      <c r="C74" s="222">
        <v>28</v>
      </c>
      <c r="D74" s="468">
        <v>11606</v>
      </c>
      <c r="E74" s="198" t="s">
        <v>325</v>
      </c>
      <c r="F74" s="198" t="s">
        <v>690</v>
      </c>
      <c r="G74" s="470"/>
      <c r="H74" s="197" t="s">
        <v>607</v>
      </c>
      <c r="I74" s="202" t="s">
        <v>26</v>
      </c>
      <c r="J74" s="202">
        <v>386</v>
      </c>
      <c r="K74" s="200"/>
      <c r="L74" s="193"/>
      <c r="M74" s="191"/>
    </row>
    <row r="75" spans="1:13" s="192" customFormat="1" ht="29.25" customHeight="1">
      <c r="A75" s="182"/>
      <c r="B75" s="619"/>
      <c r="C75" s="222">
        <v>29</v>
      </c>
      <c r="D75" s="468">
        <v>11606</v>
      </c>
      <c r="E75" s="196" t="s">
        <v>326</v>
      </c>
      <c r="F75" s="198" t="s">
        <v>691</v>
      </c>
      <c r="G75" s="444"/>
      <c r="H75" s="197" t="s">
        <v>527</v>
      </c>
      <c r="I75" s="202" t="s">
        <v>26</v>
      </c>
      <c r="J75" s="202">
        <v>155</v>
      </c>
      <c r="K75" s="200"/>
      <c r="L75" s="193"/>
      <c r="M75" s="191"/>
    </row>
    <row r="76" spans="1:13" s="192" customFormat="1" ht="29.25" customHeight="1">
      <c r="A76" s="182"/>
      <c r="B76" s="619"/>
      <c r="C76" s="222">
        <v>30</v>
      </c>
      <c r="D76" s="468">
        <v>11606</v>
      </c>
      <c r="E76" s="196" t="s">
        <v>327</v>
      </c>
      <c r="F76" s="198" t="s">
        <v>691</v>
      </c>
      <c r="G76" s="444"/>
      <c r="H76" s="197" t="s">
        <v>619</v>
      </c>
      <c r="I76" s="202" t="s">
        <v>26</v>
      </c>
      <c r="J76" s="202">
        <v>31</v>
      </c>
      <c r="K76" s="223"/>
      <c r="L76" s="193"/>
      <c r="M76" s="191"/>
    </row>
    <row r="77" spans="1:13" s="192" customFormat="1" ht="29.25" customHeight="1">
      <c r="A77" s="182"/>
      <c r="B77" s="619"/>
      <c r="C77" s="222">
        <v>31</v>
      </c>
      <c r="D77" s="468">
        <v>11606</v>
      </c>
      <c r="E77" s="196" t="s">
        <v>328</v>
      </c>
      <c r="F77" s="198" t="s">
        <v>691</v>
      </c>
      <c r="G77" s="444"/>
      <c r="H77" s="197" t="s">
        <v>528</v>
      </c>
      <c r="I77" s="202" t="s">
        <v>26</v>
      </c>
      <c r="J77" s="202">
        <v>16</v>
      </c>
      <c r="K77" s="223"/>
      <c r="L77" s="193"/>
      <c r="M77" s="191"/>
    </row>
    <row r="78" spans="1:13" s="192" customFormat="1" ht="29.25" customHeight="1">
      <c r="A78" s="182"/>
      <c r="B78" s="619"/>
      <c r="C78" s="222">
        <v>32</v>
      </c>
      <c r="D78" s="468">
        <v>11606</v>
      </c>
      <c r="E78" s="224" t="s">
        <v>161</v>
      </c>
      <c r="F78" s="198"/>
      <c r="G78" s="224" t="s">
        <v>692</v>
      </c>
      <c r="H78" s="225" t="s">
        <v>531</v>
      </c>
      <c r="I78" s="202" t="s">
        <v>28</v>
      </c>
      <c r="J78" s="202">
        <v>2</v>
      </c>
      <c r="K78" s="223"/>
      <c r="L78" s="193"/>
      <c r="M78" s="191"/>
    </row>
    <row r="79" spans="1:13" s="192" customFormat="1" ht="29.25" customHeight="1">
      <c r="A79" s="182"/>
      <c r="B79" s="619"/>
      <c r="C79" s="222">
        <v>33</v>
      </c>
      <c r="D79" s="468">
        <v>11606</v>
      </c>
      <c r="E79" s="224" t="s">
        <v>329</v>
      </c>
      <c r="F79" s="198"/>
      <c r="G79" s="224" t="s">
        <v>692</v>
      </c>
      <c r="H79" s="225" t="s">
        <v>532</v>
      </c>
      <c r="I79" s="202" t="s">
        <v>28</v>
      </c>
      <c r="J79" s="202">
        <v>8</v>
      </c>
      <c r="K79" s="223"/>
      <c r="L79" s="193"/>
      <c r="M79" s="191"/>
    </row>
    <row r="80" spans="1:13" s="192" customFormat="1" ht="29.25" customHeight="1">
      <c r="A80" s="182"/>
      <c r="B80" s="619"/>
      <c r="C80" s="222">
        <v>34</v>
      </c>
      <c r="D80" s="468">
        <v>11606</v>
      </c>
      <c r="E80" s="224" t="s">
        <v>330</v>
      </c>
      <c r="F80" s="198"/>
      <c r="G80" s="224" t="s">
        <v>692</v>
      </c>
      <c r="H80" s="225" t="s">
        <v>533</v>
      </c>
      <c r="I80" s="202" t="s">
        <v>28</v>
      </c>
      <c r="J80" s="202">
        <v>47</v>
      </c>
      <c r="K80" s="223"/>
      <c r="L80" s="193"/>
      <c r="M80" s="191"/>
    </row>
    <row r="81" spans="1:13" s="192" customFormat="1" ht="29.25" customHeight="1">
      <c r="A81" s="182"/>
      <c r="B81" s="619"/>
      <c r="C81" s="222">
        <v>35</v>
      </c>
      <c r="D81" s="468">
        <v>11606</v>
      </c>
      <c r="E81" s="224" t="s">
        <v>331</v>
      </c>
      <c r="F81" s="198"/>
      <c r="G81" s="224" t="s">
        <v>692</v>
      </c>
      <c r="H81" s="225" t="s">
        <v>534</v>
      </c>
      <c r="I81" s="199" t="s">
        <v>28</v>
      </c>
      <c r="J81" s="199">
        <v>34</v>
      </c>
      <c r="K81" s="200"/>
      <c r="L81" s="217"/>
      <c r="M81" s="191"/>
    </row>
    <row r="82" spans="1:13" s="192" customFormat="1" ht="29.25" customHeight="1">
      <c r="A82" s="182"/>
      <c r="B82" s="619"/>
      <c r="C82" s="222">
        <v>36</v>
      </c>
      <c r="D82" s="468">
        <v>11606</v>
      </c>
      <c r="E82" s="224" t="s">
        <v>332</v>
      </c>
      <c r="F82" s="198" t="s">
        <v>693</v>
      </c>
      <c r="G82" s="224"/>
      <c r="H82" s="225" t="s">
        <v>535</v>
      </c>
      <c r="I82" s="199" t="s">
        <v>28</v>
      </c>
      <c r="J82" s="199">
        <v>375</v>
      </c>
      <c r="K82" s="200"/>
      <c r="L82" s="217"/>
      <c r="M82" s="191"/>
    </row>
    <row r="83" spans="1:13" s="192" customFormat="1" ht="29.25" customHeight="1">
      <c r="A83" s="182"/>
      <c r="B83" s="619"/>
      <c r="C83" s="222">
        <v>37</v>
      </c>
      <c r="D83" s="468">
        <v>11604</v>
      </c>
      <c r="E83" s="196" t="s">
        <v>334</v>
      </c>
      <c r="F83" s="198" t="s">
        <v>694</v>
      </c>
      <c r="G83" s="444"/>
      <c r="H83" s="225" t="s">
        <v>542</v>
      </c>
      <c r="I83" s="199" t="s">
        <v>26</v>
      </c>
      <c r="J83" s="199">
        <v>17</v>
      </c>
      <c r="K83" s="200"/>
      <c r="L83" s="217"/>
      <c r="M83" s="191"/>
    </row>
    <row r="84" spans="1:13" s="192" customFormat="1" ht="29.25" customHeight="1">
      <c r="A84" s="182"/>
      <c r="B84" s="619"/>
      <c r="C84" s="222">
        <v>38</v>
      </c>
      <c r="D84" s="468">
        <v>14104</v>
      </c>
      <c r="E84" s="196" t="s">
        <v>333</v>
      </c>
      <c r="F84" s="198" t="s">
        <v>694</v>
      </c>
      <c r="G84" s="444"/>
      <c r="H84" s="225" t="s">
        <v>543</v>
      </c>
      <c r="I84" s="199" t="s">
        <v>26</v>
      </c>
      <c r="J84" s="199">
        <v>5</v>
      </c>
      <c r="K84" s="200"/>
      <c r="L84" s="217"/>
      <c r="M84" s="191"/>
    </row>
    <row r="85" spans="1:13" s="192" customFormat="1" ht="29.25" customHeight="1">
      <c r="A85" s="182"/>
      <c r="B85" s="619"/>
      <c r="C85" s="222">
        <v>39</v>
      </c>
      <c r="D85" s="468">
        <v>11606</v>
      </c>
      <c r="E85" s="196" t="s">
        <v>335</v>
      </c>
      <c r="F85" s="198"/>
      <c r="G85" s="444" t="s">
        <v>695</v>
      </c>
      <c r="H85" s="225" t="s">
        <v>549</v>
      </c>
      <c r="I85" s="199" t="s">
        <v>26</v>
      </c>
      <c r="J85" s="199">
        <v>29</v>
      </c>
      <c r="K85" s="200"/>
      <c r="L85" s="217"/>
      <c r="M85" s="191"/>
    </row>
    <row r="86" spans="1:13" s="192" customFormat="1" ht="29.25" customHeight="1">
      <c r="A86" s="182"/>
      <c r="B86" s="619"/>
      <c r="C86" s="222">
        <v>40</v>
      </c>
      <c r="D86" s="468">
        <v>11604</v>
      </c>
      <c r="E86" s="196" t="s">
        <v>336</v>
      </c>
      <c r="F86" s="198" t="s">
        <v>694</v>
      </c>
      <c r="G86" s="444"/>
      <c r="H86" s="225" t="s">
        <v>544</v>
      </c>
      <c r="I86" s="199" t="s">
        <v>26</v>
      </c>
      <c r="J86" s="199">
        <v>214</v>
      </c>
      <c r="K86" s="200"/>
      <c r="L86" s="217"/>
      <c r="M86" s="191"/>
    </row>
    <row r="87" spans="1:13" s="192" customFormat="1" ht="29.25" customHeight="1">
      <c r="A87" s="182"/>
      <c r="B87" s="619"/>
      <c r="C87" s="222">
        <v>41</v>
      </c>
      <c r="D87" s="468">
        <v>11604</v>
      </c>
      <c r="E87" s="196" t="s">
        <v>337</v>
      </c>
      <c r="F87" s="198" t="s">
        <v>694</v>
      </c>
      <c r="G87" s="444"/>
      <c r="H87" s="225" t="s">
        <v>546</v>
      </c>
      <c r="I87" s="199" t="s">
        <v>26</v>
      </c>
      <c r="J87" s="199">
        <v>9</v>
      </c>
      <c r="K87" s="200"/>
      <c r="L87" s="217"/>
      <c r="M87" s="191"/>
    </row>
    <row r="88" spans="1:13" s="192" customFormat="1" ht="29.25" customHeight="1">
      <c r="A88" s="182"/>
      <c r="B88" s="619"/>
      <c r="C88" s="222">
        <v>42</v>
      </c>
      <c r="D88" s="468">
        <v>11604</v>
      </c>
      <c r="E88" s="196" t="s">
        <v>338</v>
      </c>
      <c r="F88" s="198" t="s">
        <v>694</v>
      </c>
      <c r="G88" s="444"/>
      <c r="H88" s="225" t="s">
        <v>545</v>
      </c>
      <c r="I88" s="199" t="s">
        <v>26</v>
      </c>
      <c r="J88" s="199">
        <v>214</v>
      </c>
      <c r="K88" s="200"/>
      <c r="L88" s="217"/>
      <c r="M88" s="191"/>
    </row>
    <row r="89" spans="1:13" s="192" customFormat="1" ht="29.25" customHeight="1">
      <c r="A89" s="182"/>
      <c r="B89" s="619"/>
      <c r="C89" s="222">
        <v>43</v>
      </c>
      <c r="D89" s="468">
        <v>11403</v>
      </c>
      <c r="E89" s="198" t="s">
        <v>339</v>
      </c>
      <c r="F89" s="198" t="s">
        <v>696</v>
      </c>
      <c r="G89" s="444"/>
      <c r="H89" s="225" t="s">
        <v>550</v>
      </c>
      <c r="I89" s="199" t="s">
        <v>30</v>
      </c>
      <c r="J89" s="199">
        <v>35597</v>
      </c>
      <c r="K89" s="200"/>
      <c r="L89" s="217"/>
      <c r="M89" s="191"/>
    </row>
    <row r="90" spans="1:13" s="192" customFormat="1" ht="29.25" customHeight="1">
      <c r="A90" s="182"/>
      <c r="B90" s="619"/>
      <c r="C90" s="222">
        <v>44</v>
      </c>
      <c r="D90" s="468">
        <v>11604</v>
      </c>
      <c r="E90" s="198" t="s">
        <v>340</v>
      </c>
      <c r="F90" s="198" t="s">
        <v>697</v>
      </c>
      <c r="G90" s="444"/>
      <c r="H90" s="225" t="s">
        <v>554</v>
      </c>
      <c r="I90" s="199" t="s">
        <v>302</v>
      </c>
      <c r="J90" s="199">
        <v>493</v>
      </c>
      <c r="K90" s="200"/>
      <c r="L90" s="217"/>
      <c r="M90" s="191"/>
    </row>
    <row r="91" spans="1:13" s="192" customFormat="1" ht="29.25" customHeight="1">
      <c r="A91" s="182"/>
      <c r="B91" s="619"/>
      <c r="C91" s="222">
        <v>45</v>
      </c>
      <c r="D91" s="468">
        <v>11604</v>
      </c>
      <c r="E91" s="196" t="s">
        <v>341</v>
      </c>
      <c r="F91" s="198" t="s">
        <v>696</v>
      </c>
      <c r="G91" s="444"/>
      <c r="H91" s="225" t="s">
        <v>555</v>
      </c>
      <c r="I91" s="199" t="s">
        <v>30</v>
      </c>
      <c r="J91" s="199">
        <v>155</v>
      </c>
      <c r="K91" s="200"/>
      <c r="L91" s="217"/>
      <c r="M91" s="191"/>
    </row>
    <row r="92" spans="1:13" s="192" customFormat="1" ht="29.25" customHeight="1">
      <c r="A92" s="182"/>
      <c r="B92" s="619"/>
      <c r="C92" s="222">
        <v>46</v>
      </c>
      <c r="D92" s="468">
        <v>11604</v>
      </c>
      <c r="E92" s="198" t="s">
        <v>289</v>
      </c>
      <c r="F92" s="198" t="s">
        <v>698</v>
      </c>
      <c r="G92" s="444"/>
      <c r="H92" s="225" t="s">
        <v>558</v>
      </c>
      <c r="I92" s="199" t="s">
        <v>28</v>
      </c>
      <c r="J92" s="199">
        <v>14</v>
      </c>
      <c r="K92" s="200"/>
      <c r="L92" s="217"/>
      <c r="M92" s="191"/>
    </row>
    <row r="93" spans="1:13" s="192" customFormat="1" ht="29.25" customHeight="1">
      <c r="A93" s="182"/>
      <c r="B93" s="619"/>
      <c r="C93" s="222">
        <v>47</v>
      </c>
      <c r="D93" s="468">
        <v>11604</v>
      </c>
      <c r="E93" s="226" t="s">
        <v>342</v>
      </c>
      <c r="F93" s="226"/>
      <c r="G93" s="444" t="s">
        <v>699</v>
      </c>
      <c r="H93" s="225" t="s">
        <v>562</v>
      </c>
      <c r="I93" s="199" t="s">
        <v>28</v>
      </c>
      <c r="J93" s="199">
        <v>12</v>
      </c>
      <c r="K93" s="200"/>
      <c r="L93" s="217"/>
      <c r="M93" s="191"/>
    </row>
    <row r="94" spans="1:13" s="192" customFormat="1" ht="29.25" customHeight="1">
      <c r="A94" s="182"/>
      <c r="B94" s="619"/>
      <c r="C94" s="222">
        <v>48</v>
      </c>
      <c r="D94" s="468">
        <v>11604</v>
      </c>
      <c r="E94" s="198" t="s">
        <v>343</v>
      </c>
      <c r="F94" s="198" t="s">
        <v>700</v>
      </c>
      <c r="G94" s="444"/>
      <c r="H94" s="225" t="s">
        <v>722</v>
      </c>
      <c r="I94" s="199" t="s">
        <v>26</v>
      </c>
      <c r="J94" s="199">
        <v>5</v>
      </c>
      <c r="K94" s="200"/>
      <c r="L94" s="217"/>
      <c r="M94" s="191"/>
    </row>
    <row r="95" spans="1:13" s="192" customFormat="1" ht="29.25" customHeight="1">
      <c r="A95" s="182"/>
      <c r="B95" s="619"/>
      <c r="C95" s="222">
        <v>49</v>
      </c>
      <c r="D95" s="468">
        <v>11604</v>
      </c>
      <c r="E95" s="196" t="s">
        <v>344</v>
      </c>
      <c r="F95" s="196"/>
      <c r="G95" s="444" t="s">
        <v>701</v>
      </c>
      <c r="H95" s="225" t="s">
        <v>563</v>
      </c>
      <c r="I95" s="199" t="s">
        <v>26</v>
      </c>
      <c r="J95" s="199">
        <v>14</v>
      </c>
      <c r="K95" s="200"/>
      <c r="L95" s="217"/>
      <c r="M95" s="191"/>
    </row>
    <row r="96" spans="1:13" s="192" customFormat="1" ht="29.25" customHeight="1">
      <c r="A96" s="182"/>
      <c r="B96" s="619"/>
      <c r="C96" s="222">
        <v>50</v>
      </c>
      <c r="D96" s="468">
        <v>11604</v>
      </c>
      <c r="E96" s="196" t="s">
        <v>345</v>
      </c>
      <c r="F96" s="198"/>
      <c r="G96" s="198" t="s">
        <v>702</v>
      </c>
      <c r="H96" s="225" t="s">
        <v>564</v>
      </c>
      <c r="I96" s="199" t="s">
        <v>26</v>
      </c>
      <c r="J96" s="199">
        <v>124</v>
      </c>
      <c r="K96" s="200"/>
      <c r="L96" s="217"/>
      <c r="M96" s="191"/>
    </row>
    <row r="97" spans="1:13" s="192" customFormat="1" ht="29.25" customHeight="1">
      <c r="A97" s="182"/>
      <c r="B97" s="619"/>
      <c r="C97" s="222">
        <v>51</v>
      </c>
      <c r="D97" s="468">
        <v>11604</v>
      </c>
      <c r="E97" s="196" t="s">
        <v>346</v>
      </c>
      <c r="F97" s="198"/>
      <c r="G97" s="198" t="s">
        <v>702</v>
      </c>
      <c r="H97" s="225" t="s">
        <v>565</v>
      </c>
      <c r="I97" s="199" t="s">
        <v>26</v>
      </c>
      <c r="J97" s="199">
        <v>31</v>
      </c>
      <c r="K97" s="200"/>
      <c r="L97" s="217"/>
      <c r="M97" s="191"/>
    </row>
    <row r="98" spans="1:13" s="192" customFormat="1" ht="29.25" customHeight="1">
      <c r="A98" s="182"/>
      <c r="B98" s="619"/>
      <c r="C98" s="222">
        <v>52</v>
      </c>
      <c r="D98" s="468">
        <v>11604</v>
      </c>
      <c r="E98" s="196" t="s">
        <v>291</v>
      </c>
      <c r="F98" s="198" t="s">
        <v>703</v>
      </c>
      <c r="G98" s="444"/>
      <c r="H98" s="225" t="s">
        <v>566</v>
      </c>
      <c r="I98" s="199" t="s">
        <v>27</v>
      </c>
      <c r="J98" s="199">
        <v>1541</v>
      </c>
      <c r="K98" s="200"/>
      <c r="L98" s="217"/>
      <c r="M98" s="191"/>
    </row>
    <row r="99" spans="1:13" s="192" customFormat="1" ht="29.25" customHeight="1">
      <c r="A99" s="182"/>
      <c r="B99" s="619"/>
      <c r="C99" s="222">
        <v>53</v>
      </c>
      <c r="D99" s="468">
        <v>11604</v>
      </c>
      <c r="E99" s="196" t="s">
        <v>347</v>
      </c>
      <c r="F99" s="198" t="s">
        <v>703</v>
      </c>
      <c r="G99" s="444"/>
      <c r="H99" s="225" t="s">
        <v>567</v>
      </c>
      <c r="I99" s="199" t="s">
        <v>26</v>
      </c>
      <c r="J99" s="199">
        <v>70</v>
      </c>
      <c r="K99" s="200"/>
      <c r="L99" s="217"/>
      <c r="M99" s="191"/>
    </row>
    <row r="100" spans="1:13" s="192" customFormat="1" ht="29.25" customHeight="1">
      <c r="A100" s="182"/>
      <c r="B100" s="619"/>
      <c r="C100" s="222">
        <v>54</v>
      </c>
      <c r="D100" s="468">
        <v>11604</v>
      </c>
      <c r="E100" s="198" t="s">
        <v>293</v>
      </c>
      <c r="F100" s="198" t="s">
        <v>703</v>
      </c>
      <c r="G100" s="444"/>
      <c r="H100" s="225" t="s">
        <v>568</v>
      </c>
      <c r="I100" s="199" t="s">
        <v>26</v>
      </c>
      <c r="J100" s="199">
        <v>16</v>
      </c>
      <c r="K100" s="200"/>
      <c r="L100" s="217"/>
      <c r="M100" s="191"/>
    </row>
    <row r="101" spans="1:13" s="192" customFormat="1" ht="29.25" customHeight="1">
      <c r="A101" s="182"/>
      <c r="B101" s="619"/>
      <c r="C101" s="222">
        <v>55</v>
      </c>
      <c r="D101" s="468">
        <v>11604</v>
      </c>
      <c r="E101" s="228" t="s">
        <v>348</v>
      </c>
      <c r="F101" s="198"/>
      <c r="G101" s="228" t="s">
        <v>704</v>
      </c>
      <c r="H101" s="225" t="s">
        <v>586</v>
      </c>
      <c r="I101" s="199" t="s">
        <v>28</v>
      </c>
      <c r="J101" s="199">
        <v>193</v>
      </c>
      <c r="K101" s="200"/>
      <c r="L101" s="217"/>
      <c r="M101" s="191"/>
    </row>
    <row r="102" spans="1:13" s="192" customFormat="1" ht="29.25" customHeight="1">
      <c r="A102" s="182"/>
      <c r="B102" s="619"/>
      <c r="C102" s="222">
        <v>56</v>
      </c>
      <c r="D102" s="468">
        <v>11604</v>
      </c>
      <c r="E102" s="228" t="s">
        <v>349</v>
      </c>
      <c r="F102" s="198" t="s">
        <v>705</v>
      </c>
      <c r="G102" s="228"/>
      <c r="H102" s="225" t="s">
        <v>569</v>
      </c>
      <c r="I102" s="199" t="s">
        <v>28</v>
      </c>
      <c r="J102" s="199">
        <v>28</v>
      </c>
      <c r="K102" s="200"/>
      <c r="L102" s="217"/>
      <c r="M102" s="191"/>
    </row>
    <row r="103" spans="1:13" s="192" customFormat="1" ht="29.25" customHeight="1">
      <c r="A103" s="182"/>
      <c r="B103" s="619"/>
      <c r="C103" s="222">
        <v>57</v>
      </c>
      <c r="D103" s="468">
        <v>11606</v>
      </c>
      <c r="E103" s="196" t="s">
        <v>350</v>
      </c>
      <c r="F103" s="198" t="s">
        <v>706</v>
      </c>
      <c r="G103" s="444"/>
      <c r="H103" s="225" t="s">
        <v>570</v>
      </c>
      <c r="I103" s="202" t="s">
        <v>26</v>
      </c>
      <c r="J103" s="202">
        <v>50</v>
      </c>
      <c r="K103" s="200"/>
      <c r="L103" s="193"/>
      <c r="M103" s="191"/>
    </row>
    <row r="104" spans="1:13" s="229" customFormat="1" ht="29.25" customHeight="1" thickBot="1">
      <c r="A104" s="182"/>
      <c r="B104" s="619"/>
      <c r="C104" s="222">
        <v>58</v>
      </c>
      <c r="D104" s="468">
        <v>11606</v>
      </c>
      <c r="E104" s="196" t="s">
        <v>351</v>
      </c>
      <c r="F104" s="198" t="s">
        <v>706</v>
      </c>
      <c r="G104" s="444"/>
      <c r="H104" s="225" t="s">
        <v>571</v>
      </c>
      <c r="I104" s="199" t="s">
        <v>26</v>
      </c>
      <c r="J104" s="199">
        <v>12</v>
      </c>
      <c r="K104" s="200"/>
      <c r="L104" s="217"/>
      <c r="M104" s="191"/>
    </row>
    <row r="105" spans="1:13" s="183" customFormat="1" ht="29.25" customHeight="1" thickBot="1">
      <c r="A105" s="182"/>
      <c r="B105" s="619"/>
      <c r="C105" s="393" t="s">
        <v>727</v>
      </c>
      <c r="D105" s="394"/>
      <c r="E105" s="394"/>
      <c r="F105" s="395"/>
      <c r="G105" s="394"/>
      <c r="H105" s="396"/>
      <c r="I105" s="395"/>
      <c r="J105" s="395"/>
      <c r="K105" s="395"/>
      <c r="L105" s="398"/>
      <c r="M105" s="191"/>
    </row>
    <row r="106" spans="1:13" s="192" customFormat="1" ht="29.25" customHeight="1">
      <c r="A106" s="182"/>
      <c r="B106" s="619"/>
      <c r="C106" s="222">
        <v>59</v>
      </c>
      <c r="D106" s="468">
        <v>11604</v>
      </c>
      <c r="E106" s="228" t="s">
        <v>572</v>
      </c>
      <c r="F106" s="227" t="s">
        <v>707</v>
      </c>
      <c r="G106" s="227"/>
      <c r="H106" s="225" t="s">
        <v>573</v>
      </c>
      <c r="I106" s="227" t="s">
        <v>28</v>
      </c>
      <c r="J106" s="199">
        <v>644</v>
      </c>
      <c r="K106" s="232"/>
      <c r="L106" s="193"/>
      <c r="M106" s="191"/>
    </row>
    <row r="107" spans="1:13" s="192" customFormat="1" ht="29.25" customHeight="1" thickBot="1">
      <c r="A107" s="182"/>
      <c r="B107" s="619"/>
      <c r="C107" s="222">
        <v>60</v>
      </c>
      <c r="D107" s="468">
        <v>11606</v>
      </c>
      <c r="E107" s="228" t="s">
        <v>574</v>
      </c>
      <c r="F107" s="227" t="s">
        <v>707</v>
      </c>
      <c r="G107" s="227"/>
      <c r="H107" s="225" t="s">
        <v>575</v>
      </c>
      <c r="I107" s="227" t="s">
        <v>28</v>
      </c>
      <c r="J107" s="199">
        <v>58</v>
      </c>
      <c r="K107" s="232"/>
      <c r="L107" s="193"/>
      <c r="M107" s="191"/>
    </row>
    <row r="108" spans="1:13" s="183" customFormat="1" ht="29.25" customHeight="1" thickBot="1">
      <c r="A108" s="182"/>
      <c r="B108" s="619"/>
      <c r="C108" s="393" t="s">
        <v>31</v>
      </c>
      <c r="D108" s="394"/>
      <c r="E108" s="394"/>
      <c r="F108" s="395"/>
      <c r="G108" s="394"/>
      <c r="H108" s="396"/>
      <c r="I108" s="395"/>
      <c r="J108" s="395"/>
      <c r="K108" s="395"/>
      <c r="L108" s="398"/>
      <c r="M108" s="191"/>
    </row>
    <row r="109" spans="1:13" s="192" customFormat="1" ht="46.15" customHeight="1" thickBot="1">
      <c r="A109" s="182"/>
      <c r="B109" s="619"/>
      <c r="C109" s="222">
        <v>61</v>
      </c>
      <c r="D109" s="468">
        <v>11608</v>
      </c>
      <c r="E109" s="233" t="s">
        <v>297</v>
      </c>
      <c r="F109" s="233" t="s">
        <v>708</v>
      </c>
      <c r="G109" s="471"/>
      <c r="H109" s="225" t="s">
        <v>576</v>
      </c>
      <c r="I109" s="234" t="s">
        <v>307</v>
      </c>
      <c r="J109" s="235">
        <v>3467</v>
      </c>
      <c r="K109" s="236"/>
      <c r="L109" s="193"/>
      <c r="M109" s="191"/>
    </row>
    <row r="110" spans="1:13" ht="31.5" customHeight="1" thickTop="1" thickBot="1">
      <c r="A110" s="182"/>
      <c r="B110" s="619"/>
      <c r="C110" s="456"/>
      <c r="D110" s="457"/>
      <c r="E110" s="458"/>
      <c r="F110" s="459"/>
      <c r="G110" s="459"/>
      <c r="H110" s="459"/>
      <c r="I110" s="459"/>
      <c r="J110" s="459"/>
      <c r="K110" s="460" t="s">
        <v>501</v>
      </c>
      <c r="L110" s="461"/>
      <c r="M110" s="448"/>
    </row>
    <row r="111" spans="1:13" ht="31.5" customHeight="1" thickBot="1">
      <c r="A111" s="182"/>
      <c r="B111" s="619"/>
      <c r="C111" s="433"/>
      <c r="D111" s="434"/>
      <c r="E111" s="434"/>
      <c r="F111" s="435"/>
      <c r="G111" s="436"/>
      <c r="H111" s="437"/>
      <c r="I111" s="437"/>
      <c r="J111" s="438"/>
      <c r="K111" s="439" t="s">
        <v>648</v>
      </c>
      <c r="L111" s="440"/>
      <c r="M111" s="441"/>
    </row>
    <row r="112" spans="1:13" ht="31.5" customHeight="1" thickTop="1" thickBot="1">
      <c r="A112" s="182"/>
      <c r="B112" s="619"/>
      <c r="C112" s="388"/>
      <c r="D112" s="389"/>
      <c r="E112" s="389"/>
      <c r="F112" s="389"/>
      <c r="G112" s="389"/>
      <c r="H112" s="389"/>
      <c r="I112" s="389"/>
      <c r="J112" s="389"/>
      <c r="K112" s="390" t="s">
        <v>649</v>
      </c>
      <c r="L112" s="391"/>
      <c r="M112" s="441"/>
    </row>
    <row r="113" spans="1:13">
      <c r="A113" s="182"/>
      <c r="B113" s="619"/>
      <c r="C113" s="477"/>
      <c r="D113" s="478"/>
      <c r="E113" s="478"/>
      <c r="F113" s="479"/>
      <c r="G113" s="478"/>
      <c r="H113" s="478"/>
      <c r="I113" s="478"/>
      <c r="J113" s="480"/>
      <c r="K113" s="443"/>
      <c r="L113" s="481"/>
      <c r="M113" s="181"/>
    </row>
    <row r="114" spans="1:13" ht="41.25" customHeight="1" thickBot="1">
      <c r="A114" s="182"/>
      <c r="B114" s="619"/>
      <c r="C114" s="587" t="s">
        <v>670</v>
      </c>
      <c r="D114" s="588"/>
      <c r="E114" s="588"/>
      <c r="F114" s="588"/>
      <c r="G114" s="588"/>
      <c r="H114" s="589"/>
      <c r="I114" s="589"/>
      <c r="J114" s="589"/>
      <c r="K114" s="589"/>
      <c r="L114" s="590"/>
      <c r="M114" s="181"/>
    </row>
    <row r="115" spans="1:13" ht="29.25" customHeight="1" thickBot="1">
      <c r="A115" s="182"/>
      <c r="B115" s="619"/>
      <c r="C115" s="362"/>
      <c r="D115" s="183"/>
      <c r="E115" s="363"/>
      <c r="F115" s="676" t="s">
        <v>472</v>
      </c>
      <c r="G115" s="677"/>
      <c r="H115" s="364"/>
      <c r="I115" s="365"/>
      <c r="J115" s="366"/>
      <c r="K115" s="367"/>
      <c r="L115" s="368"/>
      <c r="M115" s="181"/>
    </row>
    <row r="116" spans="1:13" ht="36" customHeight="1" thickBot="1">
      <c r="A116" s="182"/>
      <c r="B116" s="619"/>
      <c r="C116" s="184" t="s">
        <v>20</v>
      </c>
      <c r="D116" s="392" t="s">
        <v>473</v>
      </c>
      <c r="E116" s="185" t="s">
        <v>303</v>
      </c>
      <c r="F116" s="370" t="s">
        <v>474</v>
      </c>
      <c r="G116" s="370" t="s">
        <v>475</v>
      </c>
      <c r="H116" s="186" t="s">
        <v>66</v>
      </c>
      <c r="I116" s="186" t="s">
        <v>304</v>
      </c>
      <c r="J116" s="187" t="s">
        <v>23</v>
      </c>
      <c r="K116" s="188" t="s">
        <v>24</v>
      </c>
      <c r="L116" s="189" t="s">
        <v>276</v>
      </c>
      <c r="M116" s="181"/>
    </row>
    <row r="117" spans="1:13" ht="31.5" customHeight="1">
      <c r="A117" s="182"/>
      <c r="B117" s="619"/>
      <c r="C117" s="482" t="s">
        <v>492</v>
      </c>
      <c r="D117" s="483"/>
      <c r="E117" s="484"/>
      <c r="F117" s="485"/>
      <c r="G117" s="486"/>
      <c r="H117" s="487"/>
      <c r="I117" s="488"/>
      <c r="J117" s="489"/>
      <c r="K117" s="490"/>
      <c r="L117" s="585"/>
      <c r="M117" s="181"/>
    </row>
    <row r="118" spans="1:13" ht="26.25" customHeight="1">
      <c r="A118" s="182"/>
      <c r="B118" s="619"/>
      <c r="C118" s="222">
        <v>62</v>
      </c>
      <c r="D118" s="468">
        <v>11601</v>
      </c>
      <c r="E118" s="237" t="s">
        <v>278</v>
      </c>
      <c r="F118" s="237" t="s">
        <v>494</v>
      </c>
      <c r="G118" s="491"/>
      <c r="H118" s="238" t="s">
        <v>470</v>
      </c>
      <c r="I118" s="239" t="s">
        <v>26</v>
      </c>
      <c r="J118" s="240">
        <v>537</v>
      </c>
      <c r="K118" s="241"/>
      <c r="L118" s="217"/>
      <c r="M118" s="181"/>
    </row>
    <row r="119" spans="1:13" ht="26.25" customHeight="1">
      <c r="A119" s="182"/>
      <c r="B119" s="619"/>
      <c r="C119" s="222">
        <v>63</v>
      </c>
      <c r="D119" s="468">
        <v>11601</v>
      </c>
      <c r="E119" s="198" t="s">
        <v>282</v>
      </c>
      <c r="F119" s="611" t="s">
        <v>495</v>
      </c>
      <c r="G119" s="612"/>
      <c r="H119" s="197" t="s">
        <v>513</v>
      </c>
      <c r="I119" s="198" t="s">
        <v>26</v>
      </c>
      <c r="J119" s="199">
        <v>565</v>
      </c>
      <c r="K119" s="200"/>
      <c r="L119" s="586"/>
      <c r="M119" s="181"/>
    </row>
    <row r="120" spans="1:13" ht="29.25" customHeight="1">
      <c r="A120" s="182"/>
      <c r="B120" s="619"/>
      <c r="C120" s="482" t="s">
        <v>496</v>
      </c>
      <c r="D120" s="494"/>
      <c r="E120" s="495"/>
      <c r="F120" s="613"/>
      <c r="G120" s="614"/>
      <c r="H120" s="498"/>
      <c r="I120" s="499"/>
      <c r="J120" s="500"/>
      <c r="K120" s="501"/>
      <c r="L120" s="585"/>
      <c r="M120" s="181"/>
    </row>
    <row r="121" spans="1:13" ht="26.25" customHeight="1">
      <c r="A121" s="182"/>
      <c r="B121" s="619"/>
      <c r="C121" s="222">
        <v>64</v>
      </c>
      <c r="D121" s="468">
        <v>11601</v>
      </c>
      <c r="E121" s="242" t="s">
        <v>664</v>
      </c>
      <c r="F121" s="242" t="s">
        <v>681</v>
      </c>
      <c r="G121" s="444"/>
      <c r="H121" s="201" t="s">
        <v>662</v>
      </c>
      <c r="I121" s="243" t="s">
        <v>27</v>
      </c>
      <c r="J121" s="199">
        <v>255</v>
      </c>
      <c r="K121" s="200"/>
      <c r="L121" s="217"/>
      <c r="M121" s="181"/>
    </row>
    <row r="122" spans="1:13" ht="26.25" customHeight="1">
      <c r="A122" s="182"/>
      <c r="B122" s="619"/>
      <c r="C122" s="222">
        <v>65</v>
      </c>
      <c r="D122" s="468">
        <v>11601</v>
      </c>
      <c r="E122" s="242" t="s">
        <v>352</v>
      </c>
      <c r="F122" s="242" t="s">
        <v>681</v>
      </c>
      <c r="G122" s="444"/>
      <c r="H122" s="201" t="s">
        <v>663</v>
      </c>
      <c r="I122" s="243" t="s">
        <v>27</v>
      </c>
      <c r="J122" s="199">
        <v>2500</v>
      </c>
      <c r="K122" s="200"/>
      <c r="L122" s="217"/>
      <c r="M122" s="181"/>
    </row>
    <row r="123" spans="1:13" ht="26.25" customHeight="1">
      <c r="A123" s="182"/>
      <c r="B123" s="619"/>
      <c r="C123" s="222">
        <v>66</v>
      </c>
      <c r="D123" s="468">
        <v>11601</v>
      </c>
      <c r="E123" s="242" t="s">
        <v>353</v>
      </c>
      <c r="F123" s="242" t="s">
        <v>682</v>
      </c>
      <c r="G123" s="444"/>
      <c r="H123" s="201" t="s">
        <v>515</v>
      </c>
      <c r="I123" s="242" t="s">
        <v>27</v>
      </c>
      <c r="J123" s="199">
        <v>1199</v>
      </c>
      <c r="K123" s="200"/>
      <c r="L123" s="217"/>
      <c r="M123" s="181"/>
    </row>
    <row r="124" spans="1:13" ht="26.25" customHeight="1">
      <c r="A124" s="182"/>
      <c r="B124" s="619"/>
      <c r="C124" s="222">
        <v>67</v>
      </c>
      <c r="D124" s="468">
        <v>11601</v>
      </c>
      <c r="E124" s="198" t="s">
        <v>274</v>
      </c>
      <c r="F124" s="198" t="s">
        <v>683</v>
      </c>
      <c r="G124" s="444"/>
      <c r="H124" s="201" t="s">
        <v>517</v>
      </c>
      <c r="I124" s="198" t="s">
        <v>26</v>
      </c>
      <c r="J124" s="199">
        <v>543</v>
      </c>
      <c r="K124" s="200"/>
      <c r="L124" s="217"/>
      <c r="M124" s="181"/>
    </row>
    <row r="125" spans="1:13" ht="26.25" customHeight="1">
      <c r="A125" s="182"/>
      <c r="B125" s="619"/>
      <c r="C125" s="222">
        <v>68</v>
      </c>
      <c r="D125" s="468">
        <v>11601</v>
      </c>
      <c r="E125" s="244" t="s">
        <v>354</v>
      </c>
      <c r="F125" s="492" t="s">
        <v>684</v>
      </c>
      <c r="G125" s="493"/>
      <c r="H125" s="245" t="s">
        <v>148</v>
      </c>
      <c r="I125" s="246" t="s">
        <v>26</v>
      </c>
      <c r="J125" s="199">
        <v>1325</v>
      </c>
      <c r="K125" s="231"/>
      <c r="L125" s="217"/>
      <c r="M125" s="181"/>
    </row>
    <row r="126" spans="1:13" ht="34.5" customHeight="1">
      <c r="A126" s="182"/>
      <c r="B126" s="619"/>
      <c r="C126" s="222">
        <v>69</v>
      </c>
      <c r="D126" s="468">
        <v>11601</v>
      </c>
      <c r="E126" s="244" t="s">
        <v>355</v>
      </c>
      <c r="F126" s="492" t="s">
        <v>685</v>
      </c>
      <c r="G126" s="493"/>
      <c r="H126" s="245" t="s">
        <v>623</v>
      </c>
      <c r="I126" s="246" t="s">
        <v>26</v>
      </c>
      <c r="J126" s="199">
        <v>53</v>
      </c>
      <c r="K126" s="200"/>
      <c r="L126" s="217"/>
      <c r="M126" s="181"/>
    </row>
    <row r="127" spans="1:13" ht="26.25" customHeight="1">
      <c r="A127" s="182"/>
      <c r="B127" s="619"/>
      <c r="C127" s="222">
        <v>70</v>
      </c>
      <c r="D127" s="468">
        <v>11601</v>
      </c>
      <c r="E127" s="244" t="s">
        <v>665</v>
      </c>
      <c r="F127" s="492" t="s">
        <v>709</v>
      </c>
      <c r="G127" s="493"/>
      <c r="H127" s="245" t="s">
        <v>605</v>
      </c>
      <c r="I127" s="246" t="s">
        <v>28</v>
      </c>
      <c r="J127" s="199">
        <v>127</v>
      </c>
      <c r="K127" s="231"/>
      <c r="L127" s="586"/>
      <c r="M127" s="181"/>
    </row>
    <row r="128" spans="1:13" ht="29.25" customHeight="1">
      <c r="A128" s="182"/>
      <c r="B128" s="619"/>
      <c r="C128" s="482" t="s">
        <v>506</v>
      </c>
      <c r="D128" s="494"/>
      <c r="E128" s="495"/>
      <c r="F128" s="496"/>
      <c r="G128" s="497"/>
      <c r="H128" s="498"/>
      <c r="I128" s="499"/>
      <c r="J128" s="500"/>
      <c r="K128" s="501"/>
      <c r="L128" s="585"/>
      <c r="M128" s="181"/>
    </row>
    <row r="129" spans="1:13" ht="29.25" customHeight="1">
      <c r="A129" s="182"/>
      <c r="B129" s="619"/>
      <c r="C129" s="222">
        <v>71</v>
      </c>
      <c r="D129" s="468">
        <v>11602</v>
      </c>
      <c r="E129" s="247" t="s">
        <v>666</v>
      </c>
      <c r="F129" s="615" t="s">
        <v>710</v>
      </c>
      <c r="G129" s="616"/>
      <c r="H129" s="238" t="s">
        <v>606</v>
      </c>
      <c r="I129" s="247" t="s">
        <v>27</v>
      </c>
      <c r="J129" s="248">
        <v>24</v>
      </c>
      <c r="K129" s="241"/>
      <c r="L129" s="620"/>
      <c r="M129" s="181"/>
    </row>
    <row r="130" spans="1:13" ht="29.25" customHeight="1">
      <c r="A130" s="182"/>
      <c r="B130" s="619"/>
      <c r="C130" s="482" t="s">
        <v>507</v>
      </c>
      <c r="D130" s="494"/>
      <c r="E130" s="503"/>
      <c r="F130" s="485"/>
      <c r="G130" s="486"/>
      <c r="H130" s="504"/>
      <c r="I130" s="505"/>
      <c r="J130" s="506"/>
      <c r="K130" s="507"/>
      <c r="L130" s="585"/>
      <c r="M130" s="181"/>
    </row>
    <row r="131" spans="1:13" ht="29.25" customHeight="1">
      <c r="A131" s="182"/>
      <c r="B131" s="619"/>
      <c r="C131" s="222">
        <v>72</v>
      </c>
      <c r="D131" s="468">
        <v>11602</v>
      </c>
      <c r="E131" s="246" t="s">
        <v>356</v>
      </c>
      <c r="F131" s="246" t="s">
        <v>690</v>
      </c>
      <c r="G131" s="246"/>
      <c r="H131" s="201" t="s">
        <v>526</v>
      </c>
      <c r="I131" s="198" t="s">
        <v>26</v>
      </c>
      <c r="J131" s="202">
        <v>39</v>
      </c>
      <c r="K131" s="231"/>
      <c r="L131" s="193"/>
      <c r="M131" s="181"/>
    </row>
    <row r="132" spans="1:13" ht="29.25" customHeight="1">
      <c r="A132" s="182"/>
      <c r="B132" s="619"/>
      <c r="C132" s="222">
        <v>73</v>
      </c>
      <c r="D132" s="468">
        <v>11602</v>
      </c>
      <c r="E132" s="198" t="s">
        <v>667</v>
      </c>
      <c r="F132" s="198" t="s">
        <v>690</v>
      </c>
      <c r="G132" s="198"/>
      <c r="H132" s="201" t="s">
        <v>609</v>
      </c>
      <c r="I132" s="198" t="s">
        <v>26</v>
      </c>
      <c r="J132" s="202">
        <v>7</v>
      </c>
      <c r="K132" s="200"/>
      <c r="L132" s="193"/>
      <c r="M132" s="181"/>
    </row>
    <row r="133" spans="1:13" ht="29.25" customHeight="1">
      <c r="A133" s="182"/>
      <c r="B133" s="619"/>
      <c r="C133" s="222">
        <v>74</v>
      </c>
      <c r="D133" s="468">
        <v>11603</v>
      </c>
      <c r="E133" s="249" t="s">
        <v>357</v>
      </c>
      <c r="F133" s="508" t="s">
        <v>690</v>
      </c>
      <c r="G133" s="508"/>
      <c r="H133" s="190" t="s">
        <v>608</v>
      </c>
      <c r="I133" s="249" t="s">
        <v>26</v>
      </c>
      <c r="J133" s="202">
        <v>191</v>
      </c>
      <c r="K133" s="250"/>
      <c r="L133" s="193"/>
      <c r="M133" s="181"/>
    </row>
    <row r="134" spans="1:13" ht="29.25" customHeight="1">
      <c r="A134" s="182"/>
      <c r="B134" s="619"/>
      <c r="C134" s="222">
        <v>75</v>
      </c>
      <c r="D134" s="468">
        <v>11603</v>
      </c>
      <c r="E134" s="198" t="s">
        <v>668</v>
      </c>
      <c r="F134" s="444" t="s">
        <v>690</v>
      </c>
      <c r="G134" s="444"/>
      <c r="H134" s="201" t="s">
        <v>611</v>
      </c>
      <c r="I134" s="198" t="s">
        <v>26</v>
      </c>
      <c r="J134" s="202">
        <v>7</v>
      </c>
      <c r="K134" s="223"/>
      <c r="L134" s="193"/>
      <c r="M134" s="181"/>
    </row>
    <row r="135" spans="1:13" ht="29.25" customHeight="1">
      <c r="A135" s="182"/>
      <c r="B135" s="619"/>
      <c r="C135" s="222">
        <v>76</v>
      </c>
      <c r="D135" s="468">
        <v>11603</v>
      </c>
      <c r="E135" s="198" t="s">
        <v>358</v>
      </c>
      <c r="F135" s="444" t="s">
        <v>691</v>
      </c>
      <c r="G135" s="444"/>
      <c r="H135" s="197" t="s">
        <v>527</v>
      </c>
      <c r="I135" s="198" t="s">
        <v>26</v>
      </c>
      <c r="J135" s="202">
        <v>14</v>
      </c>
      <c r="K135" s="223"/>
      <c r="L135" s="193"/>
      <c r="M135" s="181"/>
    </row>
    <row r="136" spans="1:13" ht="29.25" customHeight="1">
      <c r="A136" s="182"/>
      <c r="B136" s="619"/>
      <c r="C136" s="222">
        <v>77</v>
      </c>
      <c r="D136" s="468">
        <v>11603</v>
      </c>
      <c r="E136" s="198" t="s">
        <v>359</v>
      </c>
      <c r="F136" s="444" t="s">
        <v>691</v>
      </c>
      <c r="G136" s="444"/>
      <c r="H136" s="201" t="s">
        <v>624</v>
      </c>
      <c r="I136" s="198" t="s">
        <v>26</v>
      </c>
      <c r="J136" s="202">
        <v>119</v>
      </c>
      <c r="K136" s="223"/>
      <c r="L136" s="193"/>
      <c r="M136" s="181"/>
    </row>
    <row r="137" spans="1:13" ht="29.25" customHeight="1">
      <c r="A137" s="182"/>
      <c r="B137" s="619"/>
      <c r="C137" s="222">
        <v>78</v>
      </c>
      <c r="D137" s="468">
        <v>11601</v>
      </c>
      <c r="E137" s="198" t="s">
        <v>362</v>
      </c>
      <c r="F137" s="444" t="s">
        <v>694</v>
      </c>
      <c r="G137" s="198"/>
      <c r="H137" s="201" t="s">
        <v>542</v>
      </c>
      <c r="I137" s="198" t="s">
        <v>26</v>
      </c>
      <c r="J137" s="202">
        <v>16</v>
      </c>
      <c r="K137" s="200"/>
      <c r="L137" s="193"/>
      <c r="M137" s="181"/>
    </row>
    <row r="138" spans="1:13" ht="51" customHeight="1">
      <c r="A138" s="182"/>
      <c r="B138" s="619"/>
      <c r="C138" s="222">
        <v>79</v>
      </c>
      <c r="D138" s="468">
        <v>11603</v>
      </c>
      <c r="E138" s="198" t="s">
        <v>361</v>
      </c>
      <c r="F138" s="444" t="s">
        <v>694</v>
      </c>
      <c r="G138" s="444"/>
      <c r="H138" s="251" t="s">
        <v>544</v>
      </c>
      <c r="I138" s="198" t="s">
        <v>26</v>
      </c>
      <c r="J138" s="202">
        <v>46</v>
      </c>
      <c r="K138" s="200"/>
      <c r="L138" s="193"/>
      <c r="M138" s="181"/>
    </row>
    <row r="139" spans="1:13" ht="48.75" customHeight="1">
      <c r="A139" s="182"/>
      <c r="B139" s="619"/>
      <c r="C139" s="222">
        <v>80</v>
      </c>
      <c r="D139" s="468">
        <v>11603</v>
      </c>
      <c r="E139" s="198" t="s">
        <v>360</v>
      </c>
      <c r="F139" s="491" t="s">
        <v>694</v>
      </c>
      <c r="G139" s="491"/>
      <c r="H139" s="252" t="s">
        <v>545</v>
      </c>
      <c r="I139" s="247" t="s">
        <v>26</v>
      </c>
      <c r="J139" s="199">
        <v>6</v>
      </c>
      <c r="K139" s="241"/>
      <c r="L139" s="193"/>
      <c r="M139" s="181"/>
    </row>
    <row r="140" spans="1:13" ht="29.25" customHeight="1">
      <c r="A140" s="182"/>
      <c r="B140" s="619"/>
      <c r="C140" s="222">
        <v>81</v>
      </c>
      <c r="D140" s="468">
        <v>11606</v>
      </c>
      <c r="E140" s="249" t="s">
        <v>363</v>
      </c>
      <c r="F140" s="249" t="s">
        <v>696</v>
      </c>
      <c r="G140" s="508"/>
      <c r="H140" s="190" t="s">
        <v>551</v>
      </c>
      <c r="I140" s="249" t="s">
        <v>30</v>
      </c>
      <c r="J140" s="202">
        <v>1461</v>
      </c>
      <c r="K140" s="253"/>
      <c r="L140" s="193"/>
      <c r="M140" s="181"/>
    </row>
    <row r="141" spans="1:13" ht="29.25" customHeight="1">
      <c r="A141" s="182"/>
      <c r="B141" s="619"/>
      <c r="C141" s="222">
        <v>82</v>
      </c>
      <c r="D141" s="468">
        <v>11606</v>
      </c>
      <c r="E141" s="198" t="s">
        <v>364</v>
      </c>
      <c r="F141" s="198" t="s">
        <v>711</v>
      </c>
      <c r="G141" s="470"/>
      <c r="H141" s="197" t="s">
        <v>564</v>
      </c>
      <c r="I141" s="198" t="s">
        <v>26</v>
      </c>
      <c r="J141" s="202">
        <v>53</v>
      </c>
      <c r="K141" s="200"/>
      <c r="L141" s="193"/>
      <c r="M141" s="181"/>
    </row>
    <row r="142" spans="1:13" ht="29.25" customHeight="1">
      <c r="A142" s="182"/>
      <c r="B142" s="619"/>
      <c r="C142" s="222">
        <v>83</v>
      </c>
      <c r="D142" s="468">
        <v>11606</v>
      </c>
      <c r="E142" s="196" t="s">
        <v>292</v>
      </c>
      <c r="F142" s="198" t="s">
        <v>703</v>
      </c>
      <c r="G142" s="444"/>
      <c r="H142" s="201" t="s">
        <v>566</v>
      </c>
      <c r="I142" s="198" t="s">
        <v>27</v>
      </c>
      <c r="J142" s="202">
        <v>48</v>
      </c>
      <c r="K142" s="200"/>
      <c r="L142" s="193"/>
      <c r="M142" s="214"/>
    </row>
    <row r="143" spans="1:13" ht="29.25" customHeight="1">
      <c r="A143" s="182"/>
      <c r="B143" s="619"/>
      <c r="C143" s="222">
        <v>84</v>
      </c>
      <c r="D143" s="468">
        <v>11606</v>
      </c>
      <c r="E143" s="196" t="s">
        <v>365</v>
      </c>
      <c r="F143" s="198" t="s">
        <v>703</v>
      </c>
      <c r="G143" s="444"/>
      <c r="H143" s="201" t="s">
        <v>567</v>
      </c>
      <c r="I143" s="198" t="s">
        <v>26</v>
      </c>
      <c r="J143" s="202">
        <v>30</v>
      </c>
      <c r="K143" s="223"/>
      <c r="L143" s="193"/>
      <c r="M143" s="214"/>
    </row>
    <row r="144" spans="1:13" ht="29.25" customHeight="1">
      <c r="A144" s="182"/>
      <c r="B144" s="619"/>
      <c r="C144" s="222">
        <v>85</v>
      </c>
      <c r="D144" s="468">
        <v>11606</v>
      </c>
      <c r="E144" s="196" t="s">
        <v>366</v>
      </c>
      <c r="F144" s="198" t="s">
        <v>703</v>
      </c>
      <c r="G144" s="444"/>
      <c r="H144" s="201" t="s">
        <v>569</v>
      </c>
      <c r="I144" s="198" t="s">
        <v>28</v>
      </c>
      <c r="J144" s="202">
        <v>33</v>
      </c>
      <c r="K144" s="223"/>
      <c r="L144" s="193"/>
      <c r="M144" s="214"/>
    </row>
    <row r="145" spans="1:13" ht="46.5" customHeight="1">
      <c r="A145" s="182"/>
      <c r="B145" s="619"/>
      <c r="C145" s="222">
        <v>86</v>
      </c>
      <c r="D145" s="468">
        <v>11606</v>
      </c>
      <c r="E145" s="224" t="s">
        <v>669</v>
      </c>
      <c r="F145" s="198" t="s">
        <v>706</v>
      </c>
      <c r="G145" s="224"/>
      <c r="H145" s="201" t="s">
        <v>570</v>
      </c>
      <c r="I145" s="198" t="s">
        <v>26</v>
      </c>
      <c r="J145" s="202">
        <v>48</v>
      </c>
      <c r="K145" s="223"/>
      <c r="L145" s="193"/>
      <c r="M145" s="254"/>
    </row>
    <row r="146" spans="1:13" ht="29.25" customHeight="1">
      <c r="A146" s="182"/>
      <c r="B146" s="619"/>
      <c r="C146" s="482" t="s">
        <v>31</v>
      </c>
      <c r="D146" s="494"/>
      <c r="E146" s="495"/>
      <c r="F146" s="496"/>
      <c r="G146" s="497"/>
      <c r="H146" s="498"/>
      <c r="I146" s="499"/>
      <c r="J146" s="500"/>
      <c r="K146" s="501"/>
      <c r="L146" s="502"/>
      <c r="M146" s="181"/>
    </row>
    <row r="147" spans="1:13" ht="46.5" customHeight="1" thickBot="1">
      <c r="A147" s="182"/>
      <c r="B147" s="619"/>
      <c r="C147" s="195">
        <v>87</v>
      </c>
      <c r="D147" s="468">
        <v>11606</v>
      </c>
      <c r="E147" s="224" t="s">
        <v>298</v>
      </c>
      <c r="F147" s="198" t="s">
        <v>708</v>
      </c>
      <c r="G147" s="224"/>
      <c r="H147" s="201" t="s">
        <v>576</v>
      </c>
      <c r="I147" s="198" t="s">
        <v>32</v>
      </c>
      <c r="J147" s="202">
        <v>135468</v>
      </c>
      <c r="K147" s="200"/>
      <c r="L147" s="217"/>
      <c r="M147" s="214"/>
    </row>
    <row r="148" spans="1:13" ht="30.75" customHeight="1" thickTop="1" thickBot="1">
      <c r="A148" s="182"/>
      <c r="B148" s="619"/>
      <c r="C148" s="456"/>
      <c r="D148" s="457"/>
      <c r="E148" s="458"/>
      <c r="F148" s="459"/>
      <c r="G148" s="459"/>
      <c r="H148" s="459"/>
      <c r="I148" s="459"/>
      <c r="J148" s="459"/>
      <c r="K148" s="460" t="s">
        <v>726</v>
      </c>
      <c r="L148" s="461"/>
      <c r="M148" s="214"/>
    </row>
    <row r="149" spans="1:13" ht="31.5" customHeight="1" thickBot="1">
      <c r="A149" s="182"/>
      <c r="B149" s="619"/>
      <c r="C149" s="433"/>
      <c r="D149" s="434"/>
      <c r="E149" s="434"/>
      <c r="F149" s="435"/>
      <c r="G149" s="436"/>
      <c r="H149" s="437"/>
      <c r="I149" s="437"/>
      <c r="J149" s="438"/>
      <c r="K149" s="439" t="s">
        <v>650</v>
      </c>
      <c r="L149" s="440"/>
      <c r="M149" s="441"/>
    </row>
    <row r="150" spans="1:13" ht="31.5" customHeight="1" thickTop="1" thickBot="1">
      <c r="A150" s="182"/>
      <c r="B150" s="619"/>
      <c r="C150" s="388"/>
      <c r="D150" s="389"/>
      <c r="E150" s="389"/>
      <c r="F150" s="389"/>
      <c r="G150" s="389"/>
      <c r="H150" s="389"/>
      <c r="I150" s="389"/>
      <c r="J150" s="389"/>
      <c r="K150" s="390" t="s">
        <v>674</v>
      </c>
      <c r="L150" s="391"/>
      <c r="M150" s="441"/>
    </row>
    <row r="151" spans="1:13" ht="20.25" customHeight="1" thickBot="1">
      <c r="A151" s="182"/>
      <c r="B151" s="619"/>
      <c r="C151" s="513"/>
      <c r="D151" s="514"/>
      <c r="E151" s="515"/>
      <c r="F151" s="514"/>
      <c r="G151" s="515"/>
      <c r="H151" s="515"/>
      <c r="I151" s="515"/>
      <c r="J151" s="516"/>
      <c r="K151" s="517"/>
      <c r="L151" s="518"/>
      <c r="M151" s="181"/>
    </row>
    <row r="152" spans="1:13" ht="36.75" customHeight="1" thickBot="1">
      <c r="A152" s="182"/>
      <c r="B152" s="619"/>
      <c r="C152" s="587" t="s">
        <v>272</v>
      </c>
      <c r="D152" s="588"/>
      <c r="E152" s="588"/>
      <c r="F152" s="588"/>
      <c r="G152" s="588"/>
      <c r="H152" s="589"/>
      <c r="I152" s="589"/>
      <c r="J152" s="589"/>
      <c r="K152" s="589"/>
      <c r="L152" s="590"/>
      <c r="M152" s="181"/>
    </row>
    <row r="153" spans="1:13" ht="29.25" customHeight="1" thickBot="1">
      <c r="A153" s="182"/>
      <c r="B153" s="619"/>
      <c r="C153" s="519"/>
      <c r="D153" s="520"/>
      <c r="E153" s="363"/>
      <c r="F153" s="676" t="s">
        <v>472</v>
      </c>
      <c r="G153" s="677"/>
      <c r="H153" s="364"/>
      <c r="I153" s="365"/>
      <c r="J153" s="366"/>
      <c r="K153" s="367"/>
      <c r="L153" s="368"/>
      <c r="M153" s="181"/>
    </row>
    <row r="154" spans="1:13" ht="36" customHeight="1" thickBot="1">
      <c r="A154" s="182"/>
      <c r="B154" s="619"/>
      <c r="C154" s="184" t="s">
        <v>20</v>
      </c>
      <c r="D154" s="392" t="s">
        <v>473</v>
      </c>
      <c r="E154" s="185" t="s">
        <v>303</v>
      </c>
      <c r="F154" s="370" t="s">
        <v>474</v>
      </c>
      <c r="G154" s="370" t="s">
        <v>475</v>
      </c>
      <c r="H154" s="186" t="s">
        <v>66</v>
      </c>
      <c r="I154" s="186" t="s">
        <v>304</v>
      </c>
      <c r="J154" s="187" t="s">
        <v>23</v>
      </c>
      <c r="K154" s="188" t="s">
        <v>24</v>
      </c>
      <c r="L154" s="189" t="s">
        <v>276</v>
      </c>
      <c r="M154" s="181"/>
    </row>
    <row r="155" spans="1:13" ht="29.25" customHeight="1">
      <c r="A155" s="182"/>
      <c r="B155" s="619"/>
      <c r="C155" s="221">
        <v>88</v>
      </c>
      <c r="D155" s="466">
        <v>11607</v>
      </c>
      <c r="E155" s="256" t="s">
        <v>367</v>
      </c>
      <c r="F155" s="256" t="s">
        <v>712</v>
      </c>
      <c r="G155" s="521"/>
      <c r="H155" s="257" t="s">
        <v>149</v>
      </c>
      <c r="I155" s="204" t="s">
        <v>28</v>
      </c>
      <c r="J155" s="206">
        <v>310431</v>
      </c>
      <c r="K155" s="207"/>
      <c r="L155" s="216"/>
      <c r="M155" s="181"/>
    </row>
    <row r="156" spans="1:13" ht="29.25" customHeight="1">
      <c r="A156" s="182"/>
      <c r="B156" s="619"/>
      <c r="C156" s="222">
        <v>89</v>
      </c>
      <c r="D156" s="468">
        <v>11607</v>
      </c>
      <c r="E156" s="255" t="s">
        <v>368</v>
      </c>
      <c r="F156" s="255" t="s">
        <v>712</v>
      </c>
      <c r="G156" s="522"/>
      <c r="H156" s="201" t="s">
        <v>587</v>
      </c>
      <c r="I156" s="198" t="s">
        <v>28</v>
      </c>
      <c r="J156" s="199">
        <v>26802</v>
      </c>
      <c r="K156" s="200"/>
      <c r="L156" s="217"/>
      <c r="M156" s="181"/>
    </row>
    <row r="157" spans="1:13" ht="29.25" customHeight="1">
      <c r="A157" s="182"/>
      <c r="B157" s="619"/>
      <c r="C157" s="222">
        <v>90</v>
      </c>
      <c r="D157" s="468">
        <v>11607</v>
      </c>
      <c r="E157" s="196" t="s">
        <v>369</v>
      </c>
      <c r="F157" s="198" t="s">
        <v>712</v>
      </c>
      <c r="G157" s="444"/>
      <c r="H157" s="201" t="s">
        <v>588</v>
      </c>
      <c r="I157" s="198" t="s">
        <v>27</v>
      </c>
      <c r="J157" s="199">
        <v>138</v>
      </c>
      <c r="K157" s="200"/>
      <c r="L157" s="217"/>
      <c r="M157" s="181"/>
    </row>
    <row r="158" spans="1:13" ht="29.25" customHeight="1">
      <c r="A158" s="182"/>
      <c r="B158" s="619"/>
      <c r="C158" s="222">
        <v>91</v>
      </c>
      <c r="D158" s="468">
        <v>11607</v>
      </c>
      <c r="E158" s="196" t="s">
        <v>370</v>
      </c>
      <c r="F158" s="198" t="s">
        <v>712</v>
      </c>
      <c r="G158" s="444"/>
      <c r="H158" s="201" t="s">
        <v>589</v>
      </c>
      <c r="I158" s="198" t="s">
        <v>27</v>
      </c>
      <c r="J158" s="199">
        <v>101</v>
      </c>
      <c r="K158" s="200"/>
      <c r="L158" s="217"/>
      <c r="M158" s="181"/>
    </row>
    <row r="159" spans="1:13" ht="29.25" customHeight="1">
      <c r="A159" s="182"/>
      <c r="B159" s="619"/>
      <c r="C159" s="222">
        <v>92</v>
      </c>
      <c r="D159" s="468">
        <v>11607</v>
      </c>
      <c r="E159" s="196" t="s">
        <v>295</v>
      </c>
      <c r="F159" s="198" t="s">
        <v>155</v>
      </c>
      <c r="G159" s="444"/>
      <c r="H159" s="201" t="s">
        <v>268</v>
      </c>
      <c r="I159" s="198" t="s">
        <v>29</v>
      </c>
      <c r="J159" s="199">
        <v>872</v>
      </c>
      <c r="K159" s="200"/>
      <c r="L159" s="217"/>
      <c r="M159" s="181"/>
    </row>
    <row r="160" spans="1:13" ht="42" customHeight="1">
      <c r="A160" s="182"/>
      <c r="B160" s="619"/>
      <c r="C160" s="222">
        <v>93</v>
      </c>
      <c r="D160" s="468">
        <v>11607</v>
      </c>
      <c r="E160" s="196" t="s">
        <v>371</v>
      </c>
      <c r="F160" s="198" t="s">
        <v>713</v>
      </c>
      <c r="G160" s="444"/>
      <c r="H160" s="201" t="s">
        <v>590</v>
      </c>
      <c r="I160" s="198" t="s">
        <v>271</v>
      </c>
      <c r="J160" s="199">
        <v>34</v>
      </c>
      <c r="K160" s="200"/>
      <c r="L160" s="217"/>
      <c r="M160" s="181"/>
    </row>
    <row r="161" spans="1:13" ht="40.5" customHeight="1">
      <c r="A161" s="182"/>
      <c r="B161" s="619"/>
      <c r="C161" s="222">
        <v>94</v>
      </c>
      <c r="D161" s="468">
        <v>11607</v>
      </c>
      <c r="E161" s="255" t="s">
        <v>372</v>
      </c>
      <c r="F161" s="255" t="s">
        <v>713</v>
      </c>
      <c r="G161" s="255"/>
      <c r="H161" s="201" t="s">
        <v>591</v>
      </c>
      <c r="I161" s="198" t="s">
        <v>271</v>
      </c>
      <c r="J161" s="199">
        <v>101</v>
      </c>
      <c r="K161" s="200"/>
      <c r="L161" s="217"/>
      <c r="M161" s="214"/>
    </row>
    <row r="162" spans="1:13" ht="37.5" customHeight="1">
      <c r="A162" s="182"/>
      <c r="B162" s="619"/>
      <c r="C162" s="222">
        <v>95</v>
      </c>
      <c r="D162" s="468">
        <v>11607</v>
      </c>
      <c r="E162" s="196" t="s">
        <v>373</v>
      </c>
      <c r="F162" s="198" t="s">
        <v>713</v>
      </c>
      <c r="G162" s="444"/>
      <c r="H162" s="201" t="s">
        <v>592</v>
      </c>
      <c r="I162" s="198" t="s">
        <v>271</v>
      </c>
      <c r="J162" s="199">
        <v>21</v>
      </c>
      <c r="K162" s="200"/>
      <c r="L162" s="217"/>
      <c r="M162" s="181"/>
    </row>
    <row r="163" spans="1:13" ht="29.25" customHeight="1">
      <c r="A163" s="182"/>
      <c r="B163" s="619"/>
      <c r="C163" s="222">
        <v>96</v>
      </c>
      <c r="D163" s="468">
        <v>11607</v>
      </c>
      <c r="E163" s="196" t="s">
        <v>374</v>
      </c>
      <c r="F163" s="198" t="s">
        <v>713</v>
      </c>
      <c r="G163" s="444"/>
      <c r="H163" s="201" t="s">
        <v>593</v>
      </c>
      <c r="I163" s="198" t="s">
        <v>27</v>
      </c>
      <c r="J163" s="199">
        <v>21</v>
      </c>
      <c r="K163" s="200"/>
      <c r="L163" s="217"/>
      <c r="M163" s="181"/>
    </row>
    <row r="164" spans="1:13" s="192" customFormat="1" ht="55.5" customHeight="1">
      <c r="A164" s="182"/>
      <c r="B164" s="619"/>
      <c r="C164" s="222">
        <v>97</v>
      </c>
      <c r="D164" s="468">
        <v>11607</v>
      </c>
      <c r="E164" s="196" t="s">
        <v>375</v>
      </c>
      <c r="F164" s="198" t="s">
        <v>714</v>
      </c>
      <c r="G164" s="444"/>
      <c r="H164" s="225" t="s">
        <v>594</v>
      </c>
      <c r="I164" s="198" t="s">
        <v>28</v>
      </c>
      <c r="J164" s="199">
        <v>149</v>
      </c>
      <c r="K164" s="200"/>
      <c r="L164" s="217"/>
      <c r="M164" s="191"/>
    </row>
    <row r="165" spans="1:13" s="192" customFormat="1" ht="29.25" customHeight="1">
      <c r="A165" s="182"/>
      <c r="B165" s="619"/>
      <c r="C165" s="222">
        <v>98</v>
      </c>
      <c r="D165" s="468">
        <v>11607</v>
      </c>
      <c r="E165" s="196" t="s">
        <v>376</v>
      </c>
      <c r="F165" s="198" t="s">
        <v>714</v>
      </c>
      <c r="G165" s="444"/>
      <c r="H165" s="225" t="s">
        <v>595</v>
      </c>
      <c r="I165" s="198" t="s">
        <v>29</v>
      </c>
      <c r="J165" s="199">
        <v>47</v>
      </c>
      <c r="K165" s="200"/>
      <c r="L165" s="217"/>
      <c r="M165" s="191"/>
    </row>
    <row r="166" spans="1:13" s="192" customFormat="1" ht="29.25" customHeight="1">
      <c r="A166" s="182"/>
      <c r="B166" s="619"/>
      <c r="C166" s="222">
        <v>99</v>
      </c>
      <c r="D166" s="468">
        <v>11607</v>
      </c>
      <c r="E166" s="196" t="s">
        <v>598</v>
      </c>
      <c r="F166" s="198"/>
      <c r="G166" s="444" t="s">
        <v>715</v>
      </c>
      <c r="H166" s="225" t="s">
        <v>596</v>
      </c>
      <c r="I166" s="198" t="s">
        <v>29</v>
      </c>
      <c r="J166" s="199">
        <v>41</v>
      </c>
      <c r="K166" s="200"/>
      <c r="L166" s="217"/>
      <c r="M166" s="191"/>
    </row>
    <row r="167" spans="1:13" s="192" customFormat="1" ht="29.25" customHeight="1" thickBot="1">
      <c r="A167" s="182"/>
      <c r="B167" s="619"/>
      <c r="C167" s="258">
        <v>100</v>
      </c>
      <c r="D167" s="469">
        <v>11607</v>
      </c>
      <c r="E167" s="259" t="s">
        <v>377</v>
      </c>
      <c r="F167" s="523" t="s">
        <v>716</v>
      </c>
      <c r="G167" s="447"/>
      <c r="H167" s="230" t="s">
        <v>600</v>
      </c>
      <c r="I167" s="210" t="s">
        <v>29</v>
      </c>
      <c r="J167" s="212">
        <v>134</v>
      </c>
      <c r="K167" s="213"/>
      <c r="L167" s="220"/>
      <c r="M167" s="191"/>
    </row>
    <row r="168" spans="1:13" ht="29.25" customHeight="1" thickTop="1" thickBot="1">
      <c r="A168" s="182"/>
      <c r="B168" s="619"/>
      <c r="C168" s="456"/>
      <c r="D168" s="457"/>
      <c r="E168" s="458"/>
      <c r="F168" s="459"/>
      <c r="G168" s="459"/>
      <c r="H168" s="459"/>
      <c r="I168" s="459"/>
      <c r="J168" s="459"/>
      <c r="K168" s="460" t="s">
        <v>621</v>
      </c>
      <c r="L168" s="461"/>
      <c r="M168" s="181"/>
    </row>
    <row r="169" spans="1:13" ht="31.5" customHeight="1" thickBot="1">
      <c r="A169" s="182"/>
      <c r="B169" s="619"/>
      <c r="C169" s="433"/>
      <c r="D169" s="434"/>
      <c r="E169" s="434"/>
      <c r="F169" s="435"/>
      <c r="G169" s="436"/>
      <c r="H169" s="437"/>
      <c r="I169" s="437"/>
      <c r="J169" s="438"/>
      <c r="K169" s="439" t="s">
        <v>651</v>
      </c>
      <c r="L169" s="440"/>
      <c r="M169" s="441"/>
    </row>
    <row r="170" spans="1:13" ht="31.5" customHeight="1" thickTop="1" thickBot="1">
      <c r="A170" s="182"/>
      <c r="B170" s="619"/>
      <c r="C170" s="388"/>
      <c r="D170" s="389"/>
      <c r="E170" s="389"/>
      <c r="F170" s="389"/>
      <c r="G170" s="389"/>
      <c r="H170" s="389"/>
      <c r="I170" s="389"/>
      <c r="J170" s="389"/>
      <c r="K170" s="390" t="s">
        <v>652</v>
      </c>
      <c r="L170" s="391"/>
      <c r="M170" s="441"/>
    </row>
    <row r="171" spans="1:13">
      <c r="A171" s="182"/>
      <c r="B171" s="619"/>
      <c r="C171" s="530"/>
      <c r="D171" s="531"/>
      <c r="E171" s="532"/>
      <c r="F171" s="533"/>
      <c r="G171" s="533"/>
      <c r="H171" s="533"/>
      <c r="I171" s="533"/>
      <c r="J171" s="534"/>
      <c r="K171" s="535"/>
      <c r="L171" s="536"/>
      <c r="M171" s="181"/>
    </row>
    <row r="172" spans="1:13" ht="36.75" customHeight="1" thickBot="1">
      <c r="A172" s="182"/>
      <c r="B172" s="619"/>
      <c r="C172" s="587" t="s">
        <v>502</v>
      </c>
      <c r="D172" s="588"/>
      <c r="E172" s="588"/>
      <c r="F172" s="588"/>
      <c r="G172" s="588"/>
      <c r="H172" s="589"/>
      <c r="I172" s="589"/>
      <c r="J172" s="589"/>
      <c r="K172" s="589"/>
      <c r="L172" s="590"/>
      <c r="M172" s="181"/>
    </row>
    <row r="173" spans="1:13" ht="29.25" customHeight="1" thickBot="1">
      <c r="A173" s="182"/>
      <c r="B173" s="619"/>
      <c r="C173" s="362"/>
      <c r="D173" s="183"/>
      <c r="E173" s="363"/>
      <c r="F173" s="676" t="s">
        <v>472</v>
      </c>
      <c r="G173" s="677"/>
      <c r="H173" s="364"/>
      <c r="I173" s="365"/>
      <c r="J173" s="366"/>
      <c r="K173" s="367"/>
      <c r="L173" s="368"/>
      <c r="M173" s="181"/>
    </row>
    <row r="174" spans="1:13" ht="36" customHeight="1" thickBot="1">
      <c r="A174" s="182"/>
      <c r="B174" s="619"/>
      <c r="C174" s="184" t="s">
        <v>20</v>
      </c>
      <c r="D174" s="392" t="s">
        <v>473</v>
      </c>
      <c r="E174" s="185" t="s">
        <v>303</v>
      </c>
      <c r="F174" s="370" t="s">
        <v>474</v>
      </c>
      <c r="G174" s="370" t="s">
        <v>475</v>
      </c>
      <c r="H174" s="186" t="s">
        <v>66</v>
      </c>
      <c r="I174" s="186" t="s">
        <v>304</v>
      </c>
      <c r="J174" s="187" t="s">
        <v>23</v>
      </c>
      <c r="K174" s="188" t="s">
        <v>24</v>
      </c>
      <c r="L174" s="189" t="s">
        <v>276</v>
      </c>
      <c r="M174" s="181"/>
    </row>
    <row r="175" spans="1:13" ht="29.25" customHeight="1" thickBot="1">
      <c r="A175" s="182"/>
      <c r="B175" s="619"/>
      <c r="C175" s="537" t="s">
        <v>25</v>
      </c>
      <c r="D175" s="538"/>
      <c r="E175" s="538"/>
      <c r="F175" s="539"/>
      <c r="G175" s="538"/>
      <c r="H175" s="538"/>
      <c r="I175" s="538"/>
      <c r="J175" s="538"/>
      <c r="K175" s="538"/>
      <c r="L175" s="540"/>
      <c r="M175" s="181"/>
    </row>
    <row r="176" spans="1:13" ht="29.25" customHeight="1">
      <c r="A176" s="182"/>
      <c r="B176" s="619"/>
      <c r="C176" s="203">
        <v>101</v>
      </c>
      <c r="D176" s="466">
        <v>11601</v>
      </c>
      <c r="E176" s="260" t="s">
        <v>378</v>
      </c>
      <c r="F176" s="204" t="s">
        <v>717</v>
      </c>
      <c r="G176" s="446"/>
      <c r="H176" s="205" t="s">
        <v>601</v>
      </c>
      <c r="I176" s="204" t="s">
        <v>26</v>
      </c>
      <c r="J176" s="215">
        <v>4610</v>
      </c>
      <c r="K176" s="207"/>
      <c r="L176" s="208"/>
      <c r="M176" s="181"/>
    </row>
    <row r="177" spans="1:13" ht="29.25" customHeight="1" thickBot="1">
      <c r="A177" s="182"/>
      <c r="B177" s="619"/>
      <c r="C177" s="209">
        <v>102</v>
      </c>
      <c r="D177" s="469">
        <v>11601</v>
      </c>
      <c r="E177" s="218" t="s">
        <v>379</v>
      </c>
      <c r="F177" s="210"/>
      <c r="G177" s="447" t="s">
        <v>718</v>
      </c>
      <c r="H177" s="211" t="s">
        <v>604</v>
      </c>
      <c r="I177" s="210" t="s">
        <v>26</v>
      </c>
      <c r="J177" s="219">
        <v>36</v>
      </c>
      <c r="K177" s="213"/>
      <c r="L177" s="194"/>
      <c r="M177" s="181"/>
    </row>
    <row r="178" spans="1:13" ht="29.25" customHeight="1" thickBot="1">
      <c r="A178" s="182"/>
      <c r="B178" s="619"/>
      <c r="C178" s="541" t="s">
        <v>31</v>
      </c>
      <c r="D178" s="542"/>
      <c r="E178" s="542"/>
      <c r="F178" s="543"/>
      <c r="G178" s="542"/>
      <c r="H178" s="544"/>
      <c r="I178" s="543"/>
      <c r="J178" s="543"/>
      <c r="K178" s="543"/>
      <c r="L178" s="545"/>
      <c r="M178" s="181"/>
    </row>
    <row r="179" spans="1:13" ht="33" customHeight="1" thickBot="1">
      <c r="A179" s="182"/>
      <c r="B179" s="619"/>
      <c r="C179" s="261">
        <v>103</v>
      </c>
      <c r="D179" s="468">
        <v>11608</v>
      </c>
      <c r="E179" s="262" t="s">
        <v>300</v>
      </c>
      <c r="F179" s="546" t="s">
        <v>708</v>
      </c>
      <c r="G179" s="547"/>
      <c r="H179" s="263" t="s">
        <v>577</v>
      </c>
      <c r="I179" s="264" t="s">
        <v>307</v>
      </c>
      <c r="J179" s="215">
        <v>62738</v>
      </c>
      <c r="K179" s="265"/>
      <c r="L179" s="193"/>
      <c r="M179" s="181"/>
    </row>
    <row r="180" spans="1:13" ht="29.25" customHeight="1" thickTop="1" thickBot="1">
      <c r="A180" s="182"/>
      <c r="B180" s="619"/>
      <c r="C180" s="456"/>
      <c r="D180" s="457"/>
      <c r="E180" s="458"/>
      <c r="F180" s="548"/>
      <c r="G180" s="459"/>
      <c r="H180" s="459"/>
      <c r="I180" s="459"/>
      <c r="J180" s="459"/>
      <c r="K180" s="460" t="s">
        <v>622</v>
      </c>
      <c r="L180" s="461"/>
      <c r="M180" s="181"/>
    </row>
    <row r="181" spans="1:13" ht="31.5" customHeight="1" thickBot="1">
      <c r="A181" s="182"/>
      <c r="B181" s="619"/>
      <c r="C181" s="433"/>
      <c r="D181" s="434"/>
      <c r="E181" s="434"/>
      <c r="F181" s="435"/>
      <c r="G181" s="436"/>
      <c r="H181" s="437"/>
      <c r="I181" s="437"/>
      <c r="J181" s="438"/>
      <c r="K181" s="439" t="s">
        <v>651</v>
      </c>
      <c r="L181" s="440"/>
      <c r="M181" s="441"/>
    </row>
    <row r="182" spans="1:13" ht="31.5" customHeight="1" thickTop="1" thickBot="1">
      <c r="A182" s="182"/>
      <c r="B182" s="619"/>
      <c r="C182" s="388"/>
      <c r="D182" s="389"/>
      <c r="E182" s="389"/>
      <c r="F182" s="389"/>
      <c r="G182" s="389"/>
      <c r="H182" s="389"/>
      <c r="I182" s="389"/>
      <c r="J182" s="389"/>
      <c r="K182" s="390" t="s">
        <v>661</v>
      </c>
      <c r="L182" s="391"/>
      <c r="M182" s="441"/>
    </row>
    <row r="183" spans="1:13" ht="18.75" thickBot="1">
      <c r="A183" s="182"/>
      <c r="B183" s="619"/>
      <c r="C183" s="530"/>
      <c r="D183" s="531"/>
      <c r="E183" s="532"/>
      <c r="F183" s="533"/>
      <c r="G183" s="533"/>
      <c r="H183" s="533"/>
      <c r="I183" s="533"/>
      <c r="J183" s="534"/>
      <c r="K183" s="535"/>
      <c r="L183" s="536"/>
      <c r="M183" s="181"/>
    </row>
    <row r="184" spans="1:13" s="9" customFormat="1" ht="30" customHeight="1" thickBot="1">
      <c r="B184" s="619"/>
      <c r="C184" s="10"/>
      <c r="D184" s="10"/>
      <c r="E184" s="10"/>
      <c r="F184" s="10"/>
      <c r="G184" s="10"/>
      <c r="H184" s="678" t="s">
        <v>679</v>
      </c>
      <c r="I184" s="679"/>
      <c r="J184" s="679"/>
      <c r="K184" s="680"/>
      <c r="L184" s="148"/>
      <c r="M184" s="8"/>
    </row>
    <row r="185" spans="1:13" s="9" customFormat="1" ht="36" customHeight="1" thickBot="1">
      <c r="B185" s="619"/>
      <c r="C185" s="11"/>
      <c r="D185" s="12"/>
      <c r="E185" s="12"/>
      <c r="F185" s="11"/>
      <c r="G185" s="13"/>
      <c r="H185" s="681" t="s">
        <v>680</v>
      </c>
      <c r="I185" s="682"/>
      <c r="J185" s="682"/>
      <c r="K185" s="145" t="s">
        <v>33</v>
      </c>
      <c r="L185" s="149">
        <v>206953367</v>
      </c>
      <c r="M185" s="8"/>
    </row>
    <row r="186" spans="1:13" s="9" customFormat="1" ht="30" customHeight="1" thickBot="1">
      <c r="B186" s="619"/>
      <c r="C186" s="11"/>
      <c r="D186" s="5"/>
      <c r="E186" s="5"/>
      <c r="F186" s="5"/>
      <c r="G186" s="5"/>
      <c r="H186" s="131" t="s">
        <v>671</v>
      </c>
      <c r="I186" s="132"/>
      <c r="J186" s="133"/>
      <c r="K186" s="134"/>
      <c r="L186" s="150"/>
      <c r="M186" s="8"/>
    </row>
    <row r="187" spans="1:13" s="9" customFormat="1" ht="33" customHeight="1" thickBot="1">
      <c r="B187" s="619"/>
      <c r="C187" s="11"/>
      <c r="D187" s="12"/>
      <c r="E187" s="12"/>
      <c r="F187" s="11"/>
      <c r="G187" s="13"/>
      <c r="H187" s="683" t="s">
        <v>672</v>
      </c>
      <c r="I187" s="684"/>
      <c r="J187" s="684"/>
      <c r="K187" s="146" t="s">
        <v>33</v>
      </c>
      <c r="L187" s="151">
        <v>291074130</v>
      </c>
      <c r="M187" s="8"/>
    </row>
    <row r="188" spans="1:13" s="9" customFormat="1" ht="33" customHeight="1" thickBot="1">
      <c r="B188" s="619"/>
      <c r="C188" s="11"/>
      <c r="D188" s="12"/>
      <c r="E188" s="12"/>
      <c r="F188" s="11"/>
      <c r="G188" s="13"/>
      <c r="H188" s="683" t="s">
        <v>673</v>
      </c>
      <c r="I188" s="684"/>
      <c r="J188" s="684"/>
      <c r="K188" s="146" t="s">
        <v>33</v>
      </c>
      <c r="L188" s="151">
        <v>80681528</v>
      </c>
      <c r="M188" s="8"/>
    </row>
    <row r="189" spans="1:13" s="9" customFormat="1" ht="40.5" customHeight="1" thickBot="1">
      <c r="B189" s="619"/>
      <c r="C189" s="11"/>
      <c r="D189" s="12"/>
      <c r="E189" s="12"/>
      <c r="F189" s="11"/>
      <c r="G189" s="13"/>
      <c r="H189" s="685" t="s">
        <v>725</v>
      </c>
      <c r="I189" s="686"/>
      <c r="J189" s="686"/>
      <c r="K189" s="687"/>
      <c r="L189" s="152"/>
      <c r="M189" s="8"/>
    </row>
    <row r="190" spans="1:13" s="9" customFormat="1" ht="30" customHeight="1" thickBot="1">
      <c r="B190" s="619"/>
      <c r="C190" s="11"/>
      <c r="D190" s="5"/>
      <c r="E190" s="5"/>
      <c r="F190" s="5"/>
      <c r="G190" s="5"/>
      <c r="H190" s="131" t="s">
        <v>147</v>
      </c>
      <c r="I190" s="132"/>
      <c r="J190" s="133"/>
      <c r="K190" s="134"/>
      <c r="L190" s="150"/>
      <c r="M190" s="8"/>
    </row>
    <row r="191" spans="1:13" s="9" customFormat="1" ht="14.25" customHeight="1" thickBot="1">
      <c r="B191" s="619"/>
      <c r="C191" s="11"/>
      <c r="D191" s="10"/>
      <c r="E191" s="10"/>
      <c r="F191" s="10"/>
      <c r="G191" s="10"/>
      <c r="H191" s="137"/>
      <c r="I191" s="138"/>
      <c r="J191" s="138"/>
      <c r="K191" s="138"/>
      <c r="L191" s="139"/>
      <c r="M191" s="8"/>
    </row>
    <row r="192" spans="1:13" s="9" customFormat="1" ht="83.25" customHeight="1">
      <c r="B192" s="619"/>
      <c r="C192" s="11"/>
      <c r="D192" s="12"/>
      <c r="E192" s="12"/>
      <c r="F192" s="11"/>
      <c r="G192" s="13"/>
      <c r="H192" s="688" t="s">
        <v>162</v>
      </c>
      <c r="I192" s="689"/>
      <c r="J192" s="690"/>
      <c r="K192" s="141" t="s">
        <v>33</v>
      </c>
      <c r="L192" s="153">
        <v>185000000</v>
      </c>
      <c r="M192" s="8"/>
    </row>
    <row r="193" spans="1:13" s="9" customFormat="1" ht="96.75" customHeight="1" thickBot="1">
      <c r="B193" s="619"/>
      <c r="C193" s="11"/>
      <c r="D193" s="12"/>
      <c r="E193" s="12"/>
      <c r="F193" s="11"/>
      <c r="G193" s="13"/>
      <c r="H193" s="691" t="s">
        <v>163</v>
      </c>
      <c r="I193" s="692"/>
      <c r="J193" s="140">
        <v>0.19</v>
      </c>
      <c r="K193" s="141" t="s">
        <v>33</v>
      </c>
      <c r="L193" s="154">
        <v>35150000</v>
      </c>
      <c r="M193" s="8"/>
    </row>
    <row r="194" spans="1:13" s="9" customFormat="1" ht="102" customHeight="1" thickBot="1">
      <c r="B194" s="619"/>
      <c r="C194" s="11"/>
      <c r="D194" s="12"/>
      <c r="E194" s="12"/>
      <c r="F194" s="11"/>
      <c r="G194" s="143" t="s">
        <v>34</v>
      </c>
      <c r="H194" s="693" t="s">
        <v>164</v>
      </c>
      <c r="I194" s="694"/>
      <c r="J194" s="695"/>
      <c r="K194" s="142" t="s">
        <v>33</v>
      </c>
      <c r="L194" s="155">
        <v>220150000</v>
      </c>
      <c r="M194" s="8"/>
    </row>
    <row r="195" spans="1:13" s="9" customFormat="1" ht="12.75" customHeight="1" thickBot="1">
      <c r="B195" s="619"/>
      <c r="C195" s="11"/>
      <c r="D195" s="10"/>
      <c r="E195" s="10"/>
      <c r="F195" s="10"/>
      <c r="G195" s="10"/>
      <c r="H195" s="137"/>
      <c r="I195" s="138"/>
      <c r="J195" s="138"/>
      <c r="K195" s="138"/>
      <c r="L195" s="139"/>
      <c r="M195" s="8"/>
    </row>
    <row r="196" spans="1:13" s="9" customFormat="1" ht="33" customHeight="1" thickBot="1">
      <c r="B196" s="619"/>
      <c r="C196" s="11"/>
      <c r="D196" s="12"/>
      <c r="E196" s="12"/>
      <c r="F196" s="11"/>
      <c r="G196" s="13"/>
      <c r="H196" s="696" t="s">
        <v>275</v>
      </c>
      <c r="I196" s="697"/>
      <c r="J196" s="697"/>
      <c r="K196" s="146" t="s">
        <v>33</v>
      </c>
      <c r="L196" s="156">
        <v>664503789</v>
      </c>
      <c r="M196" s="8"/>
    </row>
    <row r="197" spans="1:13" s="9" customFormat="1" ht="12.75" customHeight="1" thickBot="1">
      <c r="B197" s="619"/>
      <c r="C197" s="11"/>
      <c r="D197" s="10"/>
      <c r="E197" s="10"/>
      <c r="F197" s="10"/>
      <c r="G197" s="10"/>
      <c r="H197" s="137"/>
      <c r="I197" s="138"/>
      <c r="J197" s="138"/>
      <c r="K197" s="138"/>
      <c r="L197" s="139"/>
      <c r="M197" s="8"/>
    </row>
    <row r="198" spans="1:13" s="9" customFormat="1" ht="39.75" customHeight="1" thickBot="1">
      <c r="B198" s="619"/>
      <c r="C198" s="11"/>
      <c r="D198" s="12"/>
      <c r="E198" s="12"/>
      <c r="F198" s="11"/>
      <c r="G198" s="13"/>
      <c r="H198" s="671" t="s">
        <v>641</v>
      </c>
      <c r="I198" s="672"/>
      <c r="J198" s="672"/>
      <c r="K198" s="673"/>
      <c r="L198" s="7"/>
      <c r="M198" s="8"/>
    </row>
    <row r="199" spans="1:13" ht="26.45" customHeight="1" thickBot="1">
      <c r="B199" s="356"/>
      <c r="C199" s="553"/>
      <c r="D199" s="553"/>
      <c r="E199" s="553"/>
      <c r="F199" s="553"/>
      <c r="G199" s="553"/>
      <c r="H199" s="553"/>
      <c r="I199" s="553"/>
      <c r="J199" s="553"/>
      <c r="K199" s="553"/>
      <c r="L199" s="554"/>
      <c r="M199" s="214"/>
    </row>
    <row r="200" spans="1:13" ht="55.15" customHeight="1" thickBot="1">
      <c r="B200" s="356"/>
      <c r="C200" s="599" t="s">
        <v>503</v>
      </c>
      <c r="D200" s="600"/>
      <c r="E200" s="600"/>
      <c r="F200" s="600"/>
      <c r="G200" s="600"/>
      <c r="H200" s="600"/>
      <c r="I200" s="600"/>
      <c r="J200" s="601"/>
      <c r="K200" s="602"/>
      <c r="L200" s="603"/>
      <c r="M200" s="181"/>
    </row>
    <row r="201" spans="1:13" ht="28.15" customHeight="1" thickBot="1">
      <c r="B201" s="356"/>
      <c r="C201" s="555"/>
      <c r="D201" s="556"/>
      <c r="E201" s="556"/>
      <c r="F201" s="556"/>
      <c r="G201" s="556"/>
      <c r="H201" s="556"/>
      <c r="I201" s="556"/>
      <c r="J201" s="557"/>
      <c r="K201" s="558"/>
      <c r="L201" s="556"/>
      <c r="M201" s="214"/>
    </row>
    <row r="202" spans="1:13" ht="39" customHeight="1" thickBot="1">
      <c r="A202" s="182"/>
      <c r="B202" s="619"/>
      <c r="C202" s="606" t="s">
        <v>491</v>
      </c>
      <c r="D202" s="607"/>
      <c r="E202" s="607"/>
      <c r="F202" s="607"/>
      <c r="G202" s="608"/>
      <c r="H202" s="608"/>
      <c r="I202" s="608"/>
      <c r="J202" s="608"/>
      <c r="K202" s="609"/>
      <c r="L202" s="610"/>
      <c r="M202" s="181"/>
    </row>
    <row r="203" spans="1:13" ht="29.25" customHeight="1" thickBot="1">
      <c r="A203" s="182"/>
      <c r="B203" s="619"/>
      <c r="C203" s="362"/>
      <c r="D203" s="183"/>
      <c r="E203" s="363"/>
      <c r="F203" s="674" t="s">
        <v>472</v>
      </c>
      <c r="G203" s="675"/>
      <c r="H203" s="364"/>
      <c r="I203" s="365"/>
      <c r="J203" s="366"/>
      <c r="K203" s="367"/>
      <c r="L203" s="368"/>
      <c r="M203" s="181"/>
    </row>
    <row r="204" spans="1:13" ht="36" customHeight="1" thickBot="1">
      <c r="A204" s="182"/>
      <c r="B204" s="619"/>
      <c r="C204" s="184" t="s">
        <v>20</v>
      </c>
      <c r="D204" s="392" t="s">
        <v>473</v>
      </c>
      <c r="E204" s="185" t="s">
        <v>303</v>
      </c>
      <c r="F204" s="370" t="s">
        <v>474</v>
      </c>
      <c r="G204" s="370" t="s">
        <v>475</v>
      </c>
      <c r="H204" s="186" t="s">
        <v>66</v>
      </c>
      <c r="I204" s="186" t="s">
        <v>304</v>
      </c>
      <c r="J204" s="187" t="s">
        <v>23</v>
      </c>
      <c r="K204" s="188" t="s">
        <v>24</v>
      </c>
      <c r="L204" s="189" t="s">
        <v>276</v>
      </c>
      <c r="M204" s="181"/>
    </row>
    <row r="205" spans="1:13" s="183" customFormat="1" ht="29.25" customHeight="1" thickBot="1">
      <c r="A205" s="182"/>
      <c r="B205" s="619"/>
      <c r="C205" s="393" t="s">
        <v>492</v>
      </c>
      <c r="D205" s="394"/>
      <c r="E205" s="394"/>
      <c r="F205" s="395"/>
      <c r="G205" s="394"/>
      <c r="H205" s="396"/>
      <c r="I205" s="395"/>
      <c r="J205" s="397"/>
      <c r="K205" s="395"/>
      <c r="L205" s="398"/>
      <c r="M205" s="191"/>
    </row>
    <row r="206" spans="1:13" ht="29.25" customHeight="1">
      <c r="A206" s="182"/>
      <c r="B206" s="619"/>
      <c r="C206" s="195">
        <v>1</v>
      </c>
      <c r="D206" s="444">
        <v>11602</v>
      </c>
      <c r="E206" s="198" t="s">
        <v>380</v>
      </c>
      <c r="F206" s="444" t="s">
        <v>493</v>
      </c>
      <c r="G206" s="444"/>
      <c r="H206" s="197" t="s">
        <v>512</v>
      </c>
      <c r="I206" s="198" t="s">
        <v>26</v>
      </c>
      <c r="J206" s="199">
        <v>135</v>
      </c>
      <c r="K206" s="200"/>
      <c r="L206" s="193"/>
      <c r="M206" s="181"/>
    </row>
    <row r="207" spans="1:13" s="192" customFormat="1" ht="29.25" customHeight="1">
      <c r="A207" s="182"/>
      <c r="B207" s="619"/>
      <c r="C207" s="195">
        <v>2</v>
      </c>
      <c r="D207" s="444">
        <v>11602</v>
      </c>
      <c r="E207" s="198" t="s">
        <v>381</v>
      </c>
      <c r="F207" s="444" t="s">
        <v>494</v>
      </c>
      <c r="G207" s="444"/>
      <c r="H207" s="201" t="s">
        <v>470</v>
      </c>
      <c r="I207" s="198" t="s">
        <v>26</v>
      </c>
      <c r="J207" s="202">
        <v>5</v>
      </c>
      <c r="K207" s="200"/>
      <c r="L207" s="193"/>
      <c r="M207" s="191"/>
    </row>
    <row r="208" spans="1:13" s="192" customFormat="1" ht="29.25" customHeight="1">
      <c r="A208" s="182"/>
      <c r="B208" s="619"/>
      <c r="C208" s="195">
        <v>3</v>
      </c>
      <c r="D208" s="445">
        <v>11602</v>
      </c>
      <c r="E208" s="198" t="s">
        <v>280</v>
      </c>
      <c r="F208" s="198" t="s">
        <v>494</v>
      </c>
      <c r="G208" s="198"/>
      <c r="H208" s="197" t="s">
        <v>625</v>
      </c>
      <c r="I208" s="198" t="s">
        <v>26</v>
      </c>
      <c r="J208" s="202">
        <v>23</v>
      </c>
      <c r="K208" s="200"/>
      <c r="L208" s="193"/>
      <c r="M208" s="191"/>
    </row>
    <row r="209" spans="1:13" s="192" customFormat="1" ht="29.25" customHeight="1">
      <c r="A209" s="182"/>
      <c r="B209" s="619"/>
      <c r="C209" s="195">
        <v>4</v>
      </c>
      <c r="D209" s="445">
        <v>11602</v>
      </c>
      <c r="E209" s="198" t="s">
        <v>382</v>
      </c>
      <c r="F209" s="198" t="s">
        <v>495</v>
      </c>
      <c r="G209" s="198"/>
      <c r="H209" s="197" t="s">
        <v>513</v>
      </c>
      <c r="I209" s="198" t="s">
        <v>26</v>
      </c>
      <c r="J209" s="202">
        <v>23</v>
      </c>
      <c r="K209" s="200"/>
      <c r="L209" s="193"/>
      <c r="M209" s="191"/>
    </row>
    <row r="210" spans="1:13" s="192" customFormat="1" ht="29.25" customHeight="1" thickBot="1">
      <c r="A210" s="182"/>
      <c r="B210" s="619"/>
      <c r="C210" s="195">
        <v>5</v>
      </c>
      <c r="D210" s="445">
        <v>11602</v>
      </c>
      <c r="E210" s="198" t="s">
        <v>284</v>
      </c>
      <c r="F210" s="198" t="s">
        <v>495</v>
      </c>
      <c r="G210" s="198"/>
      <c r="H210" s="197" t="s">
        <v>626</v>
      </c>
      <c r="I210" s="198" t="s">
        <v>26</v>
      </c>
      <c r="J210" s="202">
        <v>39</v>
      </c>
      <c r="K210" s="200"/>
      <c r="L210" s="193"/>
      <c r="M210" s="191"/>
    </row>
    <row r="211" spans="1:13" s="183" customFormat="1" ht="29.25" customHeight="1" thickBot="1">
      <c r="A211" s="182"/>
      <c r="B211" s="619"/>
      <c r="C211" s="393" t="s">
        <v>496</v>
      </c>
      <c r="D211" s="394"/>
      <c r="E211" s="394"/>
      <c r="F211" s="395"/>
      <c r="G211" s="394"/>
      <c r="H211" s="396"/>
      <c r="I211" s="395"/>
      <c r="J211" s="395"/>
      <c r="K211" s="395"/>
      <c r="L211" s="398"/>
      <c r="M211" s="191"/>
    </row>
    <row r="212" spans="1:13" s="183" customFormat="1" ht="29.25" customHeight="1">
      <c r="A212" s="182"/>
      <c r="B212" s="619"/>
      <c r="C212" s="203">
        <v>6</v>
      </c>
      <c r="D212" s="446">
        <v>11603</v>
      </c>
      <c r="E212" s="204" t="s">
        <v>383</v>
      </c>
      <c r="F212" s="446" t="s">
        <v>681</v>
      </c>
      <c r="G212" s="446"/>
      <c r="H212" s="205" t="s">
        <v>662</v>
      </c>
      <c r="I212" s="204" t="s">
        <v>27</v>
      </c>
      <c r="J212" s="206">
        <v>3453</v>
      </c>
      <c r="K212" s="207"/>
      <c r="L212" s="208"/>
      <c r="M212" s="191"/>
    </row>
    <row r="213" spans="1:13" s="192" customFormat="1" ht="29.25" customHeight="1">
      <c r="A213" s="182"/>
      <c r="B213" s="619"/>
      <c r="C213" s="195">
        <v>7</v>
      </c>
      <c r="D213" s="444">
        <v>11603</v>
      </c>
      <c r="E213" s="198" t="s">
        <v>384</v>
      </c>
      <c r="F213" s="444" t="s">
        <v>681</v>
      </c>
      <c r="G213" s="444"/>
      <c r="H213" s="197" t="s">
        <v>663</v>
      </c>
      <c r="I213" s="198" t="s">
        <v>27</v>
      </c>
      <c r="J213" s="199">
        <v>12565</v>
      </c>
      <c r="K213" s="200"/>
      <c r="L213" s="193"/>
      <c r="M213" s="191"/>
    </row>
    <row r="214" spans="1:13" s="192" customFormat="1" ht="29.25" customHeight="1">
      <c r="A214" s="182"/>
      <c r="B214" s="619"/>
      <c r="C214" s="195">
        <v>8</v>
      </c>
      <c r="D214" s="444">
        <v>11603</v>
      </c>
      <c r="E214" s="198" t="s">
        <v>385</v>
      </c>
      <c r="F214" s="444" t="s">
        <v>682</v>
      </c>
      <c r="G214" s="444"/>
      <c r="H214" s="201" t="s">
        <v>515</v>
      </c>
      <c r="I214" s="198" t="s">
        <v>27</v>
      </c>
      <c r="J214" s="202">
        <v>3091</v>
      </c>
      <c r="K214" s="200"/>
      <c r="L214" s="193"/>
      <c r="M214" s="191"/>
    </row>
    <row r="215" spans="1:13" s="192" customFormat="1" ht="29.25" customHeight="1">
      <c r="A215" s="182"/>
      <c r="B215" s="619"/>
      <c r="C215" s="195">
        <v>9</v>
      </c>
      <c r="D215" s="444">
        <v>11603</v>
      </c>
      <c r="E215" s="198" t="s">
        <v>386</v>
      </c>
      <c r="F215" s="444"/>
      <c r="G215" s="198" t="s">
        <v>151</v>
      </c>
      <c r="H215" s="197" t="s">
        <v>516</v>
      </c>
      <c r="I215" s="198" t="s">
        <v>26</v>
      </c>
      <c r="J215" s="199">
        <v>135</v>
      </c>
      <c r="K215" s="200"/>
      <c r="L215" s="193"/>
      <c r="M215" s="191"/>
    </row>
    <row r="216" spans="1:13" s="192" customFormat="1" ht="29.25" customHeight="1">
      <c r="A216" s="182"/>
      <c r="B216" s="619"/>
      <c r="C216" s="195">
        <v>10</v>
      </c>
      <c r="D216" s="444">
        <v>11603</v>
      </c>
      <c r="E216" s="198" t="s">
        <v>387</v>
      </c>
      <c r="F216" s="444"/>
      <c r="G216" s="198" t="s">
        <v>151</v>
      </c>
      <c r="H216" s="197" t="s">
        <v>517</v>
      </c>
      <c r="I216" s="198" t="s">
        <v>26</v>
      </c>
      <c r="J216" s="199">
        <v>1737</v>
      </c>
      <c r="K216" s="200"/>
      <c r="L216" s="193"/>
      <c r="M216" s="191"/>
    </row>
    <row r="217" spans="1:13" s="192" customFormat="1" ht="29.25" customHeight="1">
      <c r="A217" s="182"/>
      <c r="B217" s="619"/>
      <c r="C217" s="195">
        <v>11</v>
      </c>
      <c r="D217" s="444">
        <v>11603</v>
      </c>
      <c r="E217" s="198" t="s">
        <v>615</v>
      </c>
      <c r="F217" s="444"/>
      <c r="G217" s="198" t="s">
        <v>151</v>
      </c>
      <c r="H217" s="197" t="s">
        <v>616</v>
      </c>
      <c r="I217" s="198" t="s">
        <v>26</v>
      </c>
      <c r="J217" s="199">
        <v>68</v>
      </c>
      <c r="K217" s="200"/>
      <c r="L217" s="193"/>
      <c r="M217" s="191"/>
    </row>
    <row r="218" spans="1:13" s="192" customFormat="1" ht="29.25" customHeight="1">
      <c r="A218" s="182"/>
      <c r="B218" s="619"/>
      <c r="C218" s="195">
        <v>12</v>
      </c>
      <c r="D218" s="444">
        <v>11603</v>
      </c>
      <c r="E218" s="198" t="s">
        <v>388</v>
      </c>
      <c r="F218" s="444"/>
      <c r="G218" s="198" t="s">
        <v>151</v>
      </c>
      <c r="H218" s="197" t="s">
        <v>520</v>
      </c>
      <c r="I218" s="198" t="s">
        <v>26</v>
      </c>
      <c r="J218" s="199">
        <v>372</v>
      </c>
      <c r="K218" s="200"/>
      <c r="L218" s="193"/>
      <c r="M218" s="191"/>
    </row>
    <row r="219" spans="1:13" s="192" customFormat="1" ht="49.5" customHeight="1">
      <c r="A219" s="182"/>
      <c r="B219" s="619"/>
      <c r="C219" s="195">
        <v>13</v>
      </c>
      <c r="D219" s="444">
        <v>11603</v>
      </c>
      <c r="E219" s="198" t="s">
        <v>518</v>
      </c>
      <c r="F219" s="444"/>
      <c r="G219" s="198" t="s">
        <v>151</v>
      </c>
      <c r="H219" s="197" t="s">
        <v>519</v>
      </c>
      <c r="I219" s="198" t="s">
        <v>26</v>
      </c>
      <c r="J219" s="199">
        <v>31</v>
      </c>
      <c r="K219" s="200"/>
      <c r="L219" s="193"/>
      <c r="M219" s="191"/>
    </row>
    <row r="220" spans="1:13" s="192" customFormat="1" ht="29.25" customHeight="1">
      <c r="A220" s="182"/>
      <c r="B220" s="619"/>
      <c r="C220" s="195">
        <v>14</v>
      </c>
      <c r="D220" s="444">
        <v>11601</v>
      </c>
      <c r="E220" s="198" t="s">
        <v>389</v>
      </c>
      <c r="F220" s="444"/>
      <c r="G220" s="198" t="s">
        <v>152</v>
      </c>
      <c r="H220" s="197" t="s">
        <v>148</v>
      </c>
      <c r="I220" s="198" t="s">
        <v>26</v>
      </c>
      <c r="J220" s="199">
        <v>171</v>
      </c>
      <c r="K220" s="200"/>
      <c r="L220" s="193"/>
      <c r="M220" s="191"/>
    </row>
    <row r="221" spans="1:13" s="192" customFormat="1" ht="48" customHeight="1">
      <c r="A221" s="182"/>
      <c r="B221" s="619"/>
      <c r="C221" s="195">
        <v>15</v>
      </c>
      <c r="D221" s="444">
        <v>11601</v>
      </c>
      <c r="E221" s="198" t="s">
        <v>390</v>
      </c>
      <c r="F221" s="444" t="s">
        <v>685</v>
      </c>
      <c r="G221" s="444"/>
      <c r="H221" s="197" t="s">
        <v>627</v>
      </c>
      <c r="I221" s="198" t="s">
        <v>26</v>
      </c>
      <c r="J221" s="199">
        <v>56</v>
      </c>
      <c r="K221" s="200"/>
      <c r="L221" s="193"/>
      <c r="M221" s="191"/>
    </row>
    <row r="222" spans="1:13" s="192" customFormat="1" ht="51.75" customHeight="1">
      <c r="A222" s="182"/>
      <c r="B222" s="619"/>
      <c r="C222" s="195">
        <v>16</v>
      </c>
      <c r="D222" s="444">
        <v>11601</v>
      </c>
      <c r="E222" s="198" t="s">
        <v>391</v>
      </c>
      <c r="F222" s="444" t="s">
        <v>685</v>
      </c>
      <c r="G222" s="444"/>
      <c r="H222" s="197" t="s">
        <v>521</v>
      </c>
      <c r="I222" s="198" t="s">
        <v>26</v>
      </c>
      <c r="J222" s="199">
        <v>8</v>
      </c>
      <c r="K222" s="200"/>
      <c r="L222" s="193"/>
      <c r="M222" s="191"/>
    </row>
    <row r="223" spans="1:13" ht="54" customHeight="1" thickBot="1">
      <c r="A223" s="182"/>
      <c r="B223" s="619"/>
      <c r="C223" s="209">
        <v>17</v>
      </c>
      <c r="D223" s="447">
        <v>11603</v>
      </c>
      <c r="E223" s="210" t="s">
        <v>392</v>
      </c>
      <c r="F223" s="447"/>
      <c r="G223" s="210" t="s">
        <v>719</v>
      </c>
      <c r="H223" s="211" t="s">
        <v>522</v>
      </c>
      <c r="I223" s="210" t="s">
        <v>26</v>
      </c>
      <c r="J223" s="212">
        <v>19</v>
      </c>
      <c r="K223" s="213"/>
      <c r="L223" s="194"/>
      <c r="M223" s="181"/>
    </row>
    <row r="224" spans="1:13" s="183" customFormat="1" ht="29.25" customHeight="1" thickBot="1">
      <c r="A224" s="182"/>
      <c r="B224" s="619"/>
      <c r="C224" s="393" t="s">
        <v>497</v>
      </c>
      <c r="D224" s="394"/>
      <c r="E224" s="394"/>
      <c r="F224" s="395"/>
      <c r="G224" s="394"/>
      <c r="H224" s="396"/>
      <c r="I224" s="395"/>
      <c r="J224" s="395"/>
      <c r="K224" s="395"/>
      <c r="L224" s="398"/>
      <c r="M224" s="191"/>
    </row>
    <row r="225" spans="1:13" s="192" customFormat="1" ht="29.25" customHeight="1" thickBot="1">
      <c r="A225" s="182"/>
      <c r="B225" s="619"/>
      <c r="C225" s="203">
        <v>18</v>
      </c>
      <c r="D225" s="446">
        <v>11603</v>
      </c>
      <c r="E225" s="204" t="s">
        <v>393</v>
      </c>
      <c r="F225" s="446" t="s">
        <v>687</v>
      </c>
      <c r="G225" s="446"/>
      <c r="H225" s="205" t="s">
        <v>523</v>
      </c>
      <c r="I225" s="210" t="s">
        <v>26</v>
      </c>
      <c r="J225" s="212">
        <v>9</v>
      </c>
      <c r="K225" s="200"/>
      <c r="L225" s="208"/>
      <c r="M225" s="191"/>
    </row>
    <row r="226" spans="1:13" ht="29.25" customHeight="1" thickTop="1" thickBot="1">
      <c r="A226" s="182"/>
      <c r="B226" s="619"/>
      <c r="C226" s="456"/>
      <c r="D226" s="457"/>
      <c r="E226" s="458"/>
      <c r="F226" s="548"/>
      <c r="G226" s="459"/>
      <c r="H226" s="459"/>
      <c r="I226" s="459"/>
      <c r="J226" s="459"/>
      <c r="K226" s="460" t="s">
        <v>498</v>
      </c>
      <c r="L226" s="461"/>
      <c r="M226" s="448"/>
    </row>
    <row r="227" spans="1:13" ht="29.25" customHeight="1" thickBot="1">
      <c r="A227" s="182"/>
      <c r="B227" s="619"/>
      <c r="C227" s="449"/>
      <c r="D227" s="450"/>
      <c r="E227" s="451"/>
      <c r="F227" s="452"/>
      <c r="G227" s="452"/>
      <c r="H227" s="453"/>
      <c r="I227" s="453"/>
      <c r="J227" s="453"/>
      <c r="K227" s="454" t="s">
        <v>499</v>
      </c>
      <c r="L227" s="455"/>
      <c r="M227" s="181"/>
    </row>
    <row r="228" spans="1:13" ht="29.25" customHeight="1" thickTop="1" thickBot="1">
      <c r="A228" s="182"/>
      <c r="B228" s="619"/>
      <c r="C228" s="456"/>
      <c r="D228" s="457"/>
      <c r="E228" s="458"/>
      <c r="F228" s="459"/>
      <c r="G228" s="459"/>
      <c r="H228" s="459"/>
      <c r="I228" s="459"/>
      <c r="J228" s="459"/>
      <c r="K228" s="460" t="s">
        <v>660</v>
      </c>
      <c r="L228" s="461"/>
      <c r="M228" s="181"/>
    </row>
    <row r="229" spans="1:13" ht="30.75" customHeight="1" thickBot="1">
      <c r="A229" s="182"/>
      <c r="B229" s="619"/>
      <c r="C229" s="357"/>
      <c r="D229" s="358"/>
      <c r="E229" s="358"/>
      <c r="F229" s="358"/>
      <c r="G229" s="358"/>
      <c r="J229" s="360"/>
      <c r="K229" s="180"/>
      <c r="L229" s="361"/>
      <c r="M229" s="214"/>
    </row>
    <row r="230" spans="1:13" ht="39" customHeight="1" thickBot="1">
      <c r="A230" s="182"/>
      <c r="B230" s="619"/>
      <c r="C230" s="606" t="s">
        <v>504</v>
      </c>
      <c r="D230" s="607"/>
      <c r="E230" s="607"/>
      <c r="F230" s="607"/>
      <c r="G230" s="608"/>
      <c r="H230" s="608"/>
      <c r="I230" s="608"/>
      <c r="J230" s="608"/>
      <c r="K230" s="609"/>
      <c r="L230" s="610"/>
      <c r="M230" s="181"/>
    </row>
    <row r="231" spans="1:13" ht="29.25" customHeight="1" thickBot="1">
      <c r="A231" s="182"/>
      <c r="B231" s="619"/>
      <c r="C231" s="362"/>
      <c r="D231" s="183"/>
      <c r="E231" s="363"/>
      <c r="F231" s="676" t="s">
        <v>472</v>
      </c>
      <c r="G231" s="677"/>
      <c r="H231" s="364"/>
      <c r="I231" s="365"/>
      <c r="J231" s="366"/>
      <c r="K231" s="367"/>
      <c r="L231" s="368"/>
      <c r="M231" s="181"/>
    </row>
    <row r="232" spans="1:13" ht="36" customHeight="1" thickBot="1">
      <c r="A232" s="182"/>
      <c r="B232" s="619"/>
      <c r="C232" s="184" t="s">
        <v>20</v>
      </c>
      <c r="D232" s="392" t="s">
        <v>473</v>
      </c>
      <c r="E232" s="185" t="s">
        <v>303</v>
      </c>
      <c r="F232" s="370" t="s">
        <v>474</v>
      </c>
      <c r="G232" s="370" t="s">
        <v>475</v>
      </c>
      <c r="H232" s="186" t="s">
        <v>66</v>
      </c>
      <c r="I232" s="186" t="s">
        <v>304</v>
      </c>
      <c r="J232" s="187" t="s">
        <v>23</v>
      </c>
      <c r="K232" s="188" t="s">
        <v>24</v>
      </c>
      <c r="L232" s="189" t="s">
        <v>276</v>
      </c>
      <c r="M232" s="181"/>
    </row>
    <row r="233" spans="1:13" ht="29.25" customHeight="1" thickBot="1">
      <c r="A233" s="182"/>
      <c r="B233" s="619"/>
      <c r="C233" s="559" t="s">
        <v>505</v>
      </c>
      <c r="D233" s="560"/>
      <c r="E233" s="561"/>
      <c r="F233" s="561"/>
      <c r="G233" s="561"/>
      <c r="H233" s="562"/>
      <c r="I233" s="563"/>
      <c r="J233" s="564"/>
      <c r="K233" s="564"/>
      <c r="L233" s="565"/>
      <c r="M233" s="214"/>
    </row>
    <row r="234" spans="1:13" ht="29.25" customHeight="1">
      <c r="A234" s="182"/>
      <c r="B234" s="619"/>
      <c r="C234" s="266">
        <v>19</v>
      </c>
      <c r="D234" s="566">
        <v>11602</v>
      </c>
      <c r="E234" s="267" t="s">
        <v>394</v>
      </c>
      <c r="F234" s="267" t="s">
        <v>494</v>
      </c>
      <c r="G234" s="466"/>
      <c r="H234" s="268" t="s">
        <v>470</v>
      </c>
      <c r="I234" s="269" t="s">
        <v>26</v>
      </c>
      <c r="J234" s="270">
        <v>1319</v>
      </c>
      <c r="K234" s="231"/>
      <c r="L234" s="271"/>
      <c r="M234" s="214"/>
    </row>
    <row r="235" spans="1:13" ht="29.25" customHeight="1" thickBot="1">
      <c r="A235" s="182"/>
      <c r="B235" s="619"/>
      <c r="C235" s="272">
        <v>20</v>
      </c>
      <c r="D235" s="567">
        <v>11602</v>
      </c>
      <c r="E235" s="273" t="s">
        <v>395</v>
      </c>
      <c r="F235" s="273" t="s">
        <v>495</v>
      </c>
      <c r="G235" s="469"/>
      <c r="H235" s="274" t="s">
        <v>513</v>
      </c>
      <c r="I235" s="275" t="s">
        <v>26</v>
      </c>
      <c r="J235" s="276">
        <v>1386</v>
      </c>
      <c r="K235" s="231"/>
      <c r="L235" s="277"/>
      <c r="M235" s="214"/>
    </row>
    <row r="236" spans="1:13" ht="29.25" customHeight="1" thickBot="1">
      <c r="A236" s="182"/>
      <c r="B236" s="619"/>
      <c r="C236" s="559" t="s">
        <v>143</v>
      </c>
      <c r="D236" s="560"/>
      <c r="E236" s="561"/>
      <c r="F236" s="561"/>
      <c r="G236" s="561"/>
      <c r="H236" s="562"/>
      <c r="I236" s="563"/>
      <c r="J236" s="563"/>
      <c r="K236" s="564"/>
      <c r="L236" s="565"/>
      <c r="M236" s="214"/>
    </row>
    <row r="237" spans="1:13" ht="29.25" customHeight="1">
      <c r="A237" s="182"/>
      <c r="B237" s="619"/>
      <c r="C237" s="278">
        <v>21</v>
      </c>
      <c r="D237" s="466">
        <v>11603</v>
      </c>
      <c r="E237" s="279" t="s">
        <v>396</v>
      </c>
      <c r="F237" s="267" t="s">
        <v>681</v>
      </c>
      <c r="G237" s="466"/>
      <c r="H237" s="268" t="s">
        <v>662</v>
      </c>
      <c r="I237" s="280" t="s">
        <v>27</v>
      </c>
      <c r="J237" s="206">
        <v>626</v>
      </c>
      <c r="K237" s="231"/>
      <c r="L237" s="271"/>
      <c r="M237" s="214"/>
    </row>
    <row r="238" spans="1:13" ht="29.25" customHeight="1">
      <c r="A238" s="182"/>
      <c r="B238" s="619"/>
      <c r="C238" s="281">
        <v>22</v>
      </c>
      <c r="D238" s="468">
        <v>11603</v>
      </c>
      <c r="E238" s="282" t="s">
        <v>397</v>
      </c>
      <c r="F238" s="283" t="s">
        <v>681</v>
      </c>
      <c r="G238" s="468"/>
      <c r="H238" s="284" t="s">
        <v>663</v>
      </c>
      <c r="I238" s="285" t="s">
        <v>27</v>
      </c>
      <c r="J238" s="286">
        <v>6136</v>
      </c>
      <c r="K238" s="231"/>
      <c r="L238" s="287"/>
      <c r="M238" s="214"/>
    </row>
    <row r="239" spans="1:13" ht="29.25" customHeight="1">
      <c r="A239" s="182"/>
      <c r="B239" s="619"/>
      <c r="C239" s="281">
        <v>23</v>
      </c>
      <c r="D239" s="468">
        <v>11603</v>
      </c>
      <c r="E239" s="282" t="s">
        <v>398</v>
      </c>
      <c r="F239" s="283" t="s">
        <v>682</v>
      </c>
      <c r="G239" s="468"/>
      <c r="H239" s="284" t="s">
        <v>515</v>
      </c>
      <c r="I239" s="285" t="s">
        <v>27</v>
      </c>
      <c r="J239" s="286">
        <v>2940</v>
      </c>
      <c r="K239" s="231"/>
      <c r="L239" s="287"/>
      <c r="M239" s="214"/>
    </row>
    <row r="240" spans="1:13" ht="29.25" customHeight="1">
      <c r="A240" s="182"/>
      <c r="B240" s="619"/>
      <c r="C240" s="281">
        <v>24</v>
      </c>
      <c r="D240" s="468">
        <v>11603</v>
      </c>
      <c r="E240" s="282" t="s">
        <v>399</v>
      </c>
      <c r="F240" s="283"/>
      <c r="G240" s="468" t="s">
        <v>151</v>
      </c>
      <c r="H240" s="284" t="s">
        <v>517</v>
      </c>
      <c r="I240" s="285" t="s">
        <v>26</v>
      </c>
      <c r="J240" s="286">
        <v>1331</v>
      </c>
      <c r="K240" s="231"/>
      <c r="L240" s="287"/>
      <c r="M240" s="214"/>
    </row>
    <row r="241" spans="1:13" ht="29.25" customHeight="1">
      <c r="A241" s="182"/>
      <c r="B241" s="619"/>
      <c r="C241" s="281">
        <v>25</v>
      </c>
      <c r="D241" s="468">
        <v>11601</v>
      </c>
      <c r="E241" s="282" t="s">
        <v>400</v>
      </c>
      <c r="F241" s="283"/>
      <c r="G241" s="468" t="s">
        <v>152</v>
      </c>
      <c r="H241" s="284" t="s">
        <v>148</v>
      </c>
      <c r="I241" s="285" t="s">
        <v>26</v>
      </c>
      <c r="J241" s="286">
        <v>3249</v>
      </c>
      <c r="K241" s="231"/>
      <c r="L241" s="287"/>
      <c r="M241" s="214"/>
    </row>
    <row r="242" spans="1:13" ht="42" customHeight="1">
      <c r="A242" s="182"/>
      <c r="B242" s="619"/>
      <c r="C242" s="281">
        <v>26</v>
      </c>
      <c r="D242" s="468">
        <v>11603</v>
      </c>
      <c r="E242" s="282" t="s">
        <v>401</v>
      </c>
      <c r="F242" s="283" t="s">
        <v>685</v>
      </c>
      <c r="G242" s="468"/>
      <c r="H242" s="284" t="s">
        <v>628</v>
      </c>
      <c r="I242" s="285" t="s">
        <v>26</v>
      </c>
      <c r="J242" s="286">
        <v>130</v>
      </c>
      <c r="K242" s="231"/>
      <c r="L242" s="287"/>
      <c r="M242" s="214"/>
    </row>
    <row r="243" spans="1:13" ht="29.25" customHeight="1" thickBot="1">
      <c r="A243" s="182"/>
      <c r="B243" s="619"/>
      <c r="C243" s="288">
        <v>27</v>
      </c>
      <c r="D243" s="469">
        <v>11603</v>
      </c>
      <c r="E243" s="568" t="s">
        <v>402</v>
      </c>
      <c r="F243" s="273" t="s">
        <v>709</v>
      </c>
      <c r="G243" s="469"/>
      <c r="H243" s="274" t="s">
        <v>605</v>
      </c>
      <c r="I243" s="275" t="s">
        <v>28</v>
      </c>
      <c r="J243" s="276">
        <v>282</v>
      </c>
      <c r="K243" s="231"/>
      <c r="L243" s="277"/>
      <c r="M243" s="214"/>
    </row>
    <row r="244" spans="1:13" ht="29.25" customHeight="1" thickBot="1">
      <c r="A244" s="182"/>
      <c r="B244" s="619"/>
      <c r="C244" s="559" t="s">
        <v>506</v>
      </c>
      <c r="D244" s="560"/>
      <c r="E244" s="561"/>
      <c r="F244" s="561"/>
      <c r="G244" s="561"/>
      <c r="H244" s="562"/>
      <c r="I244" s="563"/>
      <c r="J244" s="564"/>
      <c r="K244" s="564"/>
      <c r="L244" s="565"/>
      <c r="M244" s="214"/>
    </row>
    <row r="245" spans="1:13" ht="42" customHeight="1" thickBot="1">
      <c r="A245" s="182"/>
      <c r="B245" s="619"/>
      <c r="C245" s="289">
        <v>28</v>
      </c>
      <c r="D245" s="469">
        <v>11603</v>
      </c>
      <c r="E245" s="290" t="s">
        <v>403</v>
      </c>
      <c r="F245" s="569" t="s">
        <v>710</v>
      </c>
      <c r="G245" s="570"/>
      <c r="H245" s="291" t="s">
        <v>606</v>
      </c>
      <c r="I245" s="292" t="s">
        <v>27</v>
      </c>
      <c r="J245" s="293">
        <v>52</v>
      </c>
      <c r="K245" s="231"/>
      <c r="L245" s="294"/>
      <c r="M245" s="214"/>
    </row>
    <row r="246" spans="1:13" ht="29.25" customHeight="1" thickBot="1">
      <c r="A246" s="182"/>
      <c r="B246" s="619"/>
      <c r="C246" s="559" t="s">
        <v>507</v>
      </c>
      <c r="D246" s="560"/>
      <c r="E246" s="561"/>
      <c r="F246" s="561"/>
      <c r="G246" s="561"/>
      <c r="H246" s="562"/>
      <c r="I246" s="563"/>
      <c r="J246" s="564"/>
      <c r="K246" s="564"/>
      <c r="L246" s="565"/>
      <c r="M246" s="214"/>
    </row>
    <row r="247" spans="1:13" ht="29.25" customHeight="1">
      <c r="A247" s="182"/>
      <c r="B247" s="619"/>
      <c r="C247" s="278">
        <v>29</v>
      </c>
      <c r="D247" s="566">
        <v>11604</v>
      </c>
      <c r="E247" s="267" t="s">
        <v>404</v>
      </c>
      <c r="F247" s="267" t="s">
        <v>690</v>
      </c>
      <c r="G247" s="571"/>
      <c r="H247" s="268" t="s">
        <v>526</v>
      </c>
      <c r="I247" s="280" t="s">
        <v>26</v>
      </c>
      <c r="J247" s="270">
        <v>94</v>
      </c>
      <c r="K247" s="231"/>
      <c r="L247" s="271"/>
      <c r="M247" s="214"/>
    </row>
    <row r="248" spans="1:13" ht="29.25" customHeight="1">
      <c r="A248" s="182"/>
      <c r="B248" s="619"/>
      <c r="C248" s="281">
        <v>30</v>
      </c>
      <c r="D248" s="468">
        <v>11604</v>
      </c>
      <c r="E248" s="283" t="s">
        <v>405</v>
      </c>
      <c r="F248" s="283" t="s">
        <v>690</v>
      </c>
      <c r="G248" s="572"/>
      <c r="H248" s="284" t="s">
        <v>609</v>
      </c>
      <c r="I248" s="285" t="s">
        <v>26</v>
      </c>
      <c r="J248" s="199">
        <v>13</v>
      </c>
      <c r="K248" s="231"/>
      <c r="L248" s="287"/>
      <c r="M248" s="214"/>
    </row>
    <row r="249" spans="1:13" ht="29.25" customHeight="1">
      <c r="A249" s="182"/>
      <c r="B249" s="619"/>
      <c r="C249" s="281">
        <v>31</v>
      </c>
      <c r="D249" s="468">
        <v>11604</v>
      </c>
      <c r="E249" s="283" t="s">
        <v>406</v>
      </c>
      <c r="F249" s="283" t="s">
        <v>690</v>
      </c>
      <c r="G249" s="572"/>
      <c r="H249" s="284" t="s">
        <v>610</v>
      </c>
      <c r="I249" s="285" t="s">
        <v>26</v>
      </c>
      <c r="J249" s="286">
        <v>466</v>
      </c>
      <c r="K249" s="231"/>
      <c r="L249" s="287"/>
      <c r="M249" s="214"/>
    </row>
    <row r="250" spans="1:13" ht="29.25" customHeight="1">
      <c r="A250" s="182"/>
      <c r="B250" s="619"/>
      <c r="C250" s="281">
        <v>32</v>
      </c>
      <c r="D250" s="468">
        <v>11604</v>
      </c>
      <c r="E250" s="283" t="s">
        <v>407</v>
      </c>
      <c r="F250" s="283" t="s">
        <v>690</v>
      </c>
      <c r="G250" s="572"/>
      <c r="H250" s="284" t="s">
        <v>611</v>
      </c>
      <c r="I250" s="285" t="s">
        <v>26</v>
      </c>
      <c r="J250" s="199">
        <v>13</v>
      </c>
      <c r="K250" s="231"/>
      <c r="L250" s="287"/>
      <c r="M250" s="214"/>
    </row>
    <row r="251" spans="1:13" ht="29.25" customHeight="1">
      <c r="A251" s="182"/>
      <c r="B251" s="619"/>
      <c r="C251" s="281">
        <v>33</v>
      </c>
      <c r="D251" s="468">
        <v>11604</v>
      </c>
      <c r="E251" s="283" t="s">
        <v>408</v>
      </c>
      <c r="F251" s="283" t="s">
        <v>691</v>
      </c>
      <c r="G251" s="572"/>
      <c r="H251" s="284" t="s">
        <v>527</v>
      </c>
      <c r="I251" s="285" t="s">
        <v>26</v>
      </c>
      <c r="J251" s="286">
        <v>31</v>
      </c>
      <c r="K251" s="231"/>
      <c r="L251" s="287"/>
      <c r="M251" s="214"/>
    </row>
    <row r="252" spans="1:13" ht="29.25" customHeight="1">
      <c r="A252" s="182"/>
      <c r="B252" s="619"/>
      <c r="C252" s="281">
        <v>34</v>
      </c>
      <c r="D252" s="468">
        <v>11604</v>
      </c>
      <c r="E252" s="283" t="s">
        <v>409</v>
      </c>
      <c r="F252" s="283" t="s">
        <v>691</v>
      </c>
      <c r="G252" s="572"/>
      <c r="H252" s="284" t="s">
        <v>619</v>
      </c>
      <c r="I252" s="285" t="s">
        <v>26</v>
      </c>
      <c r="J252" s="286">
        <v>290</v>
      </c>
      <c r="K252" s="231"/>
      <c r="L252" s="287"/>
      <c r="M252" s="214"/>
    </row>
    <row r="253" spans="1:13" ht="29.25" customHeight="1">
      <c r="A253" s="182"/>
      <c r="B253" s="619"/>
      <c r="C253" s="281">
        <v>35</v>
      </c>
      <c r="D253" s="468">
        <v>11603</v>
      </c>
      <c r="E253" s="283" t="s">
        <v>285</v>
      </c>
      <c r="F253" s="283" t="s">
        <v>694</v>
      </c>
      <c r="G253" s="572"/>
      <c r="H253" s="284" t="s">
        <v>630</v>
      </c>
      <c r="I253" s="285" t="s">
        <v>26</v>
      </c>
      <c r="J253" s="286">
        <v>38</v>
      </c>
      <c r="K253" s="231"/>
      <c r="L253" s="287"/>
      <c r="M253" s="214"/>
    </row>
    <row r="254" spans="1:13" ht="29.25" customHeight="1">
      <c r="A254" s="182"/>
      <c r="B254" s="619"/>
      <c r="C254" s="281">
        <v>36</v>
      </c>
      <c r="D254" s="468">
        <v>11603</v>
      </c>
      <c r="E254" s="283" t="s">
        <v>410</v>
      </c>
      <c r="F254" s="283" t="s">
        <v>694</v>
      </c>
      <c r="G254" s="227"/>
      <c r="H254" s="284" t="s">
        <v>629</v>
      </c>
      <c r="I254" s="285" t="s">
        <v>26</v>
      </c>
      <c r="J254" s="286">
        <v>111</v>
      </c>
      <c r="K254" s="231"/>
      <c r="L254" s="287"/>
      <c r="M254" s="214"/>
    </row>
    <row r="255" spans="1:13" ht="29.25" customHeight="1">
      <c r="A255" s="182"/>
      <c r="B255" s="619"/>
      <c r="C255" s="281">
        <v>37</v>
      </c>
      <c r="D255" s="468">
        <v>11603</v>
      </c>
      <c r="E255" s="283" t="s">
        <v>411</v>
      </c>
      <c r="F255" s="283" t="s">
        <v>694</v>
      </c>
      <c r="G255" s="227"/>
      <c r="H255" s="284" t="s">
        <v>631</v>
      </c>
      <c r="I255" s="285" t="s">
        <v>26</v>
      </c>
      <c r="J255" s="286">
        <v>12</v>
      </c>
      <c r="K255" s="231"/>
      <c r="L255" s="287"/>
      <c r="M255" s="214"/>
    </row>
    <row r="256" spans="1:13" ht="29.25" customHeight="1">
      <c r="A256" s="182"/>
      <c r="B256" s="619"/>
      <c r="C256" s="281">
        <v>39</v>
      </c>
      <c r="D256" s="468">
        <v>11403</v>
      </c>
      <c r="E256" s="283" t="s">
        <v>412</v>
      </c>
      <c r="F256" s="283" t="s">
        <v>696</v>
      </c>
      <c r="G256" s="283"/>
      <c r="H256" s="284" t="s">
        <v>550</v>
      </c>
      <c r="I256" s="285" t="s">
        <v>30</v>
      </c>
      <c r="J256" s="286">
        <v>3583</v>
      </c>
      <c r="K256" s="231"/>
      <c r="L256" s="287"/>
      <c r="M256" s="214"/>
    </row>
    <row r="257" spans="1:13" ht="49.5" customHeight="1">
      <c r="A257" s="182"/>
      <c r="B257" s="619"/>
      <c r="C257" s="281">
        <v>40</v>
      </c>
      <c r="D257" s="468">
        <v>11603</v>
      </c>
      <c r="E257" s="283" t="s">
        <v>413</v>
      </c>
      <c r="F257" s="283"/>
      <c r="G257" s="283" t="s">
        <v>702</v>
      </c>
      <c r="H257" s="284" t="s">
        <v>564</v>
      </c>
      <c r="I257" s="285" t="s">
        <v>26</v>
      </c>
      <c r="J257" s="286">
        <v>129</v>
      </c>
      <c r="K257" s="231"/>
      <c r="L257" s="287"/>
      <c r="M257" s="214"/>
    </row>
    <row r="258" spans="1:13" ht="29.25" customHeight="1">
      <c r="A258" s="182"/>
      <c r="B258" s="619"/>
      <c r="C258" s="281">
        <v>41</v>
      </c>
      <c r="D258" s="468">
        <v>11604</v>
      </c>
      <c r="E258" s="283" t="s">
        <v>414</v>
      </c>
      <c r="F258" s="283" t="s">
        <v>703</v>
      </c>
      <c r="G258" s="572"/>
      <c r="H258" s="284" t="s">
        <v>566</v>
      </c>
      <c r="I258" s="285" t="s">
        <v>27</v>
      </c>
      <c r="J258" s="286">
        <v>112</v>
      </c>
      <c r="K258" s="231"/>
      <c r="L258" s="287"/>
      <c r="M258" s="214"/>
    </row>
    <row r="259" spans="1:13" ht="29.25" customHeight="1">
      <c r="A259" s="182"/>
      <c r="B259" s="619"/>
      <c r="C259" s="281">
        <v>42</v>
      </c>
      <c r="D259" s="468">
        <v>11604</v>
      </c>
      <c r="E259" s="283" t="s">
        <v>415</v>
      </c>
      <c r="F259" s="283" t="s">
        <v>703</v>
      </c>
      <c r="G259" s="572"/>
      <c r="H259" s="284" t="s">
        <v>567</v>
      </c>
      <c r="I259" s="285" t="s">
        <v>26</v>
      </c>
      <c r="J259" s="286">
        <v>73</v>
      </c>
      <c r="K259" s="231"/>
      <c r="L259" s="287"/>
      <c r="M259" s="214"/>
    </row>
    <row r="260" spans="1:13" ht="29.25" customHeight="1">
      <c r="A260" s="182"/>
      <c r="B260" s="619"/>
      <c r="C260" s="281">
        <v>43</v>
      </c>
      <c r="D260" s="468">
        <v>11405</v>
      </c>
      <c r="E260" s="283" t="s">
        <v>416</v>
      </c>
      <c r="F260" s="283" t="s">
        <v>705</v>
      </c>
      <c r="G260" s="227"/>
      <c r="H260" s="284" t="s">
        <v>569</v>
      </c>
      <c r="I260" s="285" t="s">
        <v>28</v>
      </c>
      <c r="J260" s="286">
        <v>79</v>
      </c>
      <c r="K260" s="231"/>
      <c r="L260" s="287"/>
      <c r="M260" s="214"/>
    </row>
    <row r="261" spans="1:13" ht="29.25" customHeight="1" thickBot="1">
      <c r="A261" s="182"/>
      <c r="B261" s="619"/>
      <c r="C261" s="281">
        <v>44</v>
      </c>
      <c r="D261" s="469">
        <v>11606</v>
      </c>
      <c r="E261" s="273" t="s">
        <v>417</v>
      </c>
      <c r="F261" s="273" t="s">
        <v>706</v>
      </c>
      <c r="G261" s="573"/>
      <c r="H261" s="274" t="s">
        <v>570</v>
      </c>
      <c r="I261" s="275" t="s">
        <v>26</v>
      </c>
      <c r="J261" s="276">
        <v>106</v>
      </c>
      <c r="K261" s="231"/>
      <c r="L261" s="277"/>
      <c r="M261" s="214"/>
    </row>
    <row r="262" spans="1:13" ht="29.25" customHeight="1" thickBot="1">
      <c r="A262" s="182"/>
      <c r="B262" s="619"/>
      <c r="C262" s="574" t="s">
        <v>31</v>
      </c>
      <c r="D262" s="575"/>
      <c r="E262" s="561"/>
      <c r="F262" s="561"/>
      <c r="G262" s="564"/>
      <c r="H262" s="576"/>
      <c r="I262" s="563"/>
      <c r="J262" s="564"/>
      <c r="K262" s="564"/>
      <c r="L262" s="565"/>
      <c r="M262" s="214"/>
    </row>
    <row r="263" spans="1:13" ht="57.75" customHeight="1" thickBot="1">
      <c r="A263" s="182"/>
      <c r="B263" s="619"/>
      <c r="C263" s="278">
        <v>45</v>
      </c>
      <c r="D263" s="468">
        <v>11608</v>
      </c>
      <c r="E263" s="267" t="s">
        <v>299</v>
      </c>
      <c r="F263" s="267" t="s">
        <v>708</v>
      </c>
      <c r="G263" s="571"/>
      <c r="H263" s="295" t="s">
        <v>576</v>
      </c>
      <c r="I263" s="280" t="s">
        <v>32</v>
      </c>
      <c r="J263" s="270">
        <v>8491</v>
      </c>
      <c r="K263" s="296"/>
      <c r="L263" s="271"/>
      <c r="M263" s="214"/>
    </row>
    <row r="264" spans="1:13" ht="29.25" customHeight="1" thickTop="1" thickBot="1">
      <c r="A264" s="182"/>
      <c r="B264" s="619"/>
      <c r="C264" s="456"/>
      <c r="D264" s="457"/>
      <c r="E264" s="458"/>
      <c r="F264" s="548"/>
      <c r="G264" s="459"/>
      <c r="H264" s="459"/>
      <c r="I264" s="459"/>
      <c r="J264" s="459"/>
      <c r="K264" s="460" t="s">
        <v>508</v>
      </c>
      <c r="L264" s="461"/>
      <c r="M264" s="214"/>
    </row>
    <row r="265" spans="1:13" ht="29.25" customHeight="1" thickBot="1">
      <c r="A265" s="182"/>
      <c r="B265" s="619"/>
      <c r="C265" s="549"/>
      <c r="D265" s="550"/>
      <c r="E265" s="551"/>
      <c r="F265" s="577"/>
      <c r="G265" s="577"/>
      <c r="H265" s="577"/>
      <c r="I265" s="577"/>
      <c r="J265" s="577"/>
      <c r="K265" s="578" t="s">
        <v>499</v>
      </c>
      <c r="L265" s="552"/>
      <c r="M265" s="214"/>
    </row>
    <row r="266" spans="1:13" ht="29.25" customHeight="1" thickTop="1" thickBot="1">
      <c r="A266" s="182"/>
      <c r="B266" s="619"/>
      <c r="C266" s="456"/>
      <c r="D266" s="457"/>
      <c r="E266" s="458"/>
      <c r="F266" s="459"/>
      <c r="G266" s="459"/>
      <c r="H266" s="459"/>
      <c r="I266" s="459"/>
      <c r="J266" s="459"/>
      <c r="K266" s="460" t="s">
        <v>659</v>
      </c>
      <c r="L266" s="461"/>
      <c r="M266" s="214"/>
    </row>
    <row r="267" spans="1:13" ht="30.75" customHeight="1" thickBot="1">
      <c r="A267" s="182"/>
      <c r="B267" s="619"/>
      <c r="C267" s="357"/>
      <c r="D267" s="358"/>
      <c r="E267" s="358"/>
      <c r="F267" s="358"/>
      <c r="G267" s="358"/>
      <c r="J267" s="360"/>
      <c r="K267" s="180"/>
      <c r="L267" s="361"/>
      <c r="M267" s="214"/>
    </row>
    <row r="268" spans="1:13" ht="39" customHeight="1" thickBot="1">
      <c r="A268" s="182"/>
      <c r="B268" s="619"/>
      <c r="C268" s="606" t="s">
        <v>500</v>
      </c>
      <c r="D268" s="607"/>
      <c r="E268" s="607"/>
      <c r="F268" s="607"/>
      <c r="G268" s="608"/>
      <c r="H268" s="608"/>
      <c r="I268" s="608"/>
      <c r="J268" s="608"/>
      <c r="K268" s="609"/>
      <c r="L268" s="610"/>
      <c r="M268" s="181"/>
    </row>
    <row r="269" spans="1:13" ht="29.25" customHeight="1" thickBot="1">
      <c r="A269" s="182"/>
      <c r="B269" s="619"/>
      <c r="C269" s="362"/>
      <c r="D269" s="183"/>
      <c r="E269" s="363"/>
      <c r="F269" s="674" t="s">
        <v>472</v>
      </c>
      <c r="G269" s="675"/>
      <c r="H269" s="364"/>
      <c r="I269" s="365"/>
      <c r="J269" s="366"/>
      <c r="K269" s="367"/>
      <c r="L269" s="368"/>
      <c r="M269" s="181"/>
    </row>
    <row r="270" spans="1:13" ht="36" customHeight="1" thickBot="1">
      <c r="A270" s="182"/>
      <c r="B270" s="619"/>
      <c r="C270" s="184" t="s">
        <v>20</v>
      </c>
      <c r="D270" s="392" t="s">
        <v>473</v>
      </c>
      <c r="E270" s="185" t="s">
        <v>303</v>
      </c>
      <c r="F270" s="370" t="s">
        <v>474</v>
      </c>
      <c r="G270" s="370" t="s">
        <v>475</v>
      </c>
      <c r="H270" s="186" t="s">
        <v>66</v>
      </c>
      <c r="I270" s="186" t="s">
        <v>304</v>
      </c>
      <c r="J270" s="187" t="s">
        <v>23</v>
      </c>
      <c r="K270" s="188" t="s">
        <v>24</v>
      </c>
      <c r="L270" s="189" t="s">
        <v>276</v>
      </c>
      <c r="M270" s="181"/>
    </row>
    <row r="271" spans="1:13" ht="29.25" customHeight="1" thickBot="1">
      <c r="A271" s="182"/>
      <c r="B271" s="619"/>
      <c r="C271" s="462" t="s">
        <v>25</v>
      </c>
      <c r="D271" s="463"/>
      <c r="E271" s="463"/>
      <c r="F271" s="464"/>
      <c r="G271" s="463"/>
      <c r="H271" s="463"/>
      <c r="I271" s="463"/>
      <c r="J271" s="463"/>
      <c r="K271" s="463"/>
      <c r="L271" s="465"/>
      <c r="M271" s="448"/>
    </row>
    <row r="272" spans="1:13" s="192" customFormat="1" ht="29.25" customHeight="1">
      <c r="A272" s="182"/>
      <c r="B272" s="619"/>
      <c r="C272" s="203">
        <v>46</v>
      </c>
      <c r="D272" s="466">
        <v>11601</v>
      </c>
      <c r="E272" s="204" t="s">
        <v>418</v>
      </c>
      <c r="F272" s="467" t="s">
        <v>688</v>
      </c>
      <c r="G272" s="446"/>
      <c r="H272" s="205" t="s">
        <v>142</v>
      </c>
      <c r="I272" s="204" t="s">
        <v>26</v>
      </c>
      <c r="J272" s="215">
        <v>105</v>
      </c>
      <c r="K272" s="207"/>
      <c r="L272" s="216"/>
      <c r="M272" s="191"/>
    </row>
    <row r="273" spans="1:13" s="192" customFormat="1" ht="29.25" customHeight="1">
      <c r="A273" s="182"/>
      <c r="B273" s="619"/>
      <c r="C273" s="195">
        <v>47</v>
      </c>
      <c r="D273" s="468">
        <v>11601</v>
      </c>
      <c r="E273" s="198" t="s">
        <v>419</v>
      </c>
      <c r="F273" s="400" t="s">
        <v>689</v>
      </c>
      <c r="G273" s="444"/>
      <c r="H273" s="197" t="s">
        <v>602</v>
      </c>
      <c r="I273" s="198" t="s">
        <v>26</v>
      </c>
      <c r="J273" s="202">
        <v>53</v>
      </c>
      <c r="K273" s="200"/>
      <c r="L273" s="217"/>
      <c r="M273" s="191"/>
    </row>
    <row r="274" spans="1:13" s="192" customFormat="1" ht="29.25" customHeight="1" thickBot="1">
      <c r="A274" s="182"/>
      <c r="B274" s="619"/>
      <c r="C274" s="209">
        <v>48</v>
      </c>
      <c r="D274" s="469">
        <v>11601</v>
      </c>
      <c r="E274" s="218" t="s">
        <v>420</v>
      </c>
      <c r="F274" s="405" t="s">
        <v>689</v>
      </c>
      <c r="G274" s="447"/>
      <c r="H274" s="211" t="s">
        <v>603</v>
      </c>
      <c r="I274" s="210" t="s">
        <v>26</v>
      </c>
      <c r="J274" s="219">
        <v>420</v>
      </c>
      <c r="K274" s="213"/>
      <c r="L274" s="220"/>
      <c r="M274" s="191"/>
    </row>
    <row r="275" spans="1:13" s="183" customFormat="1" ht="29.25" customHeight="1" thickBot="1">
      <c r="A275" s="182"/>
      <c r="B275" s="619"/>
      <c r="C275" s="393" t="s">
        <v>728</v>
      </c>
      <c r="D275" s="394"/>
      <c r="E275" s="394"/>
      <c r="F275" s="395"/>
      <c r="G275" s="394"/>
      <c r="H275" s="396"/>
      <c r="I275" s="395"/>
      <c r="J275" s="395"/>
      <c r="K275" s="395"/>
      <c r="L275" s="398"/>
      <c r="M275" s="191"/>
    </row>
    <row r="276" spans="1:13" s="192" customFormat="1" ht="29.25" customHeight="1">
      <c r="A276" s="182"/>
      <c r="B276" s="619"/>
      <c r="C276" s="221">
        <v>49</v>
      </c>
      <c r="D276" s="466">
        <v>11606</v>
      </c>
      <c r="E276" s="204" t="s">
        <v>421</v>
      </c>
      <c r="F276" s="467" t="s">
        <v>690</v>
      </c>
      <c r="G276" s="446"/>
      <c r="H276" s="205" t="s">
        <v>526</v>
      </c>
      <c r="I276" s="204" t="s">
        <v>26</v>
      </c>
      <c r="J276" s="215">
        <v>263</v>
      </c>
      <c r="K276" s="207"/>
      <c r="L276" s="208"/>
      <c r="M276" s="191"/>
    </row>
    <row r="277" spans="1:13" s="192" customFormat="1" ht="29.25" customHeight="1">
      <c r="A277" s="182"/>
      <c r="B277" s="619"/>
      <c r="C277" s="222">
        <v>50</v>
      </c>
      <c r="D277" s="468">
        <v>11606</v>
      </c>
      <c r="E277" s="198" t="s">
        <v>422</v>
      </c>
      <c r="F277" s="400" t="s">
        <v>690</v>
      </c>
      <c r="G277" s="470"/>
      <c r="H277" s="197" t="s">
        <v>607</v>
      </c>
      <c r="I277" s="198" t="s">
        <v>26</v>
      </c>
      <c r="J277" s="202">
        <v>1312</v>
      </c>
      <c r="K277" s="200"/>
      <c r="L277" s="193"/>
      <c r="M277" s="191"/>
    </row>
    <row r="278" spans="1:13" s="192" customFormat="1" ht="29.25" customHeight="1">
      <c r="A278" s="182"/>
      <c r="B278" s="619"/>
      <c r="C278" s="195">
        <v>51</v>
      </c>
      <c r="D278" s="468">
        <v>11606</v>
      </c>
      <c r="E278" s="196" t="s">
        <v>423</v>
      </c>
      <c r="F278" s="400" t="s">
        <v>691</v>
      </c>
      <c r="G278" s="444"/>
      <c r="H278" s="197" t="s">
        <v>527</v>
      </c>
      <c r="I278" s="198" t="s">
        <v>26</v>
      </c>
      <c r="J278" s="202">
        <v>525</v>
      </c>
      <c r="K278" s="200"/>
      <c r="L278" s="193"/>
      <c r="M278" s="191"/>
    </row>
    <row r="279" spans="1:13" s="192" customFormat="1" ht="29.25" customHeight="1">
      <c r="A279" s="182"/>
      <c r="B279" s="619"/>
      <c r="C279" s="222">
        <v>52</v>
      </c>
      <c r="D279" s="468">
        <v>11606</v>
      </c>
      <c r="E279" s="196" t="s">
        <v>424</v>
      </c>
      <c r="F279" s="400" t="s">
        <v>691</v>
      </c>
      <c r="G279" s="444"/>
      <c r="H279" s="197" t="s">
        <v>619</v>
      </c>
      <c r="I279" s="198" t="s">
        <v>26</v>
      </c>
      <c r="J279" s="202">
        <v>105</v>
      </c>
      <c r="K279" s="223"/>
      <c r="L279" s="193"/>
      <c r="M279" s="191"/>
    </row>
    <row r="280" spans="1:13" s="192" customFormat="1" ht="29.25" customHeight="1">
      <c r="A280" s="182"/>
      <c r="B280" s="619"/>
      <c r="C280" s="195">
        <v>53</v>
      </c>
      <c r="D280" s="468">
        <v>11606</v>
      </c>
      <c r="E280" s="196" t="s">
        <v>425</v>
      </c>
      <c r="F280" s="400" t="s">
        <v>691</v>
      </c>
      <c r="G280" s="444"/>
      <c r="H280" s="197" t="s">
        <v>528</v>
      </c>
      <c r="I280" s="198" t="s">
        <v>26</v>
      </c>
      <c r="J280" s="202">
        <v>53</v>
      </c>
      <c r="K280" s="223"/>
      <c r="L280" s="193"/>
      <c r="M280" s="191"/>
    </row>
    <row r="281" spans="1:13" s="192" customFormat="1" ht="29.25" customHeight="1">
      <c r="A281" s="182"/>
      <c r="B281" s="619"/>
      <c r="C281" s="222">
        <v>54</v>
      </c>
      <c r="D281" s="468">
        <v>11606</v>
      </c>
      <c r="E281" s="224" t="s">
        <v>426</v>
      </c>
      <c r="F281" s="400"/>
      <c r="G281" s="224" t="s">
        <v>692</v>
      </c>
      <c r="H281" s="225" t="s">
        <v>531</v>
      </c>
      <c r="I281" s="198" t="s">
        <v>28</v>
      </c>
      <c r="J281" s="202">
        <v>6</v>
      </c>
      <c r="K281" s="223"/>
      <c r="L281" s="193"/>
      <c r="M281" s="191"/>
    </row>
    <row r="282" spans="1:13" s="192" customFormat="1" ht="29.25" customHeight="1">
      <c r="A282" s="182"/>
      <c r="B282" s="619"/>
      <c r="C282" s="195">
        <v>55</v>
      </c>
      <c r="D282" s="468">
        <v>11606</v>
      </c>
      <c r="E282" s="224" t="s">
        <v>427</v>
      </c>
      <c r="F282" s="400"/>
      <c r="G282" s="224" t="s">
        <v>692</v>
      </c>
      <c r="H282" s="225" t="s">
        <v>532</v>
      </c>
      <c r="I282" s="198" t="s">
        <v>28</v>
      </c>
      <c r="J282" s="202">
        <v>27</v>
      </c>
      <c r="K282" s="223"/>
      <c r="L282" s="193"/>
      <c r="M282" s="191"/>
    </row>
    <row r="283" spans="1:13" s="192" customFormat="1" ht="29.25" customHeight="1">
      <c r="A283" s="182"/>
      <c r="B283" s="619"/>
      <c r="C283" s="222">
        <v>56</v>
      </c>
      <c r="D283" s="468">
        <v>11606</v>
      </c>
      <c r="E283" s="224" t="s">
        <v>428</v>
      </c>
      <c r="F283" s="400"/>
      <c r="G283" s="224" t="s">
        <v>692</v>
      </c>
      <c r="H283" s="225" t="s">
        <v>533</v>
      </c>
      <c r="I283" s="198" t="s">
        <v>28</v>
      </c>
      <c r="J283" s="202">
        <v>158</v>
      </c>
      <c r="K283" s="223"/>
      <c r="L283" s="193"/>
      <c r="M283" s="191"/>
    </row>
    <row r="284" spans="1:13" s="192" customFormat="1" ht="29.25" customHeight="1">
      <c r="A284" s="182"/>
      <c r="B284" s="619"/>
      <c r="C284" s="195">
        <v>57</v>
      </c>
      <c r="D284" s="468">
        <v>11606</v>
      </c>
      <c r="E284" s="224" t="s">
        <v>429</v>
      </c>
      <c r="F284" s="400"/>
      <c r="G284" s="224" t="s">
        <v>692</v>
      </c>
      <c r="H284" s="225" t="s">
        <v>534</v>
      </c>
      <c r="I284" s="198" t="s">
        <v>28</v>
      </c>
      <c r="J284" s="199">
        <v>113</v>
      </c>
      <c r="K284" s="200"/>
      <c r="L284" s="217"/>
      <c r="M284" s="191"/>
    </row>
    <row r="285" spans="1:13" s="192" customFormat="1" ht="29.25" customHeight="1">
      <c r="A285" s="182"/>
      <c r="B285" s="619"/>
      <c r="C285" s="222">
        <v>58</v>
      </c>
      <c r="D285" s="468">
        <v>11606</v>
      </c>
      <c r="E285" s="224" t="s">
        <v>430</v>
      </c>
      <c r="F285" s="400" t="s">
        <v>693</v>
      </c>
      <c r="G285" s="224"/>
      <c r="H285" s="225" t="s">
        <v>535</v>
      </c>
      <c r="I285" s="198" t="s">
        <v>28</v>
      </c>
      <c r="J285" s="199">
        <v>1275</v>
      </c>
      <c r="K285" s="200"/>
      <c r="L285" s="217"/>
      <c r="M285" s="191"/>
    </row>
    <row r="286" spans="1:13" s="192" customFormat="1" ht="29.25" customHeight="1">
      <c r="A286" s="182"/>
      <c r="B286" s="619"/>
      <c r="C286" s="195">
        <v>59</v>
      </c>
      <c r="D286" s="468">
        <v>11604</v>
      </c>
      <c r="E286" s="196" t="s">
        <v>431</v>
      </c>
      <c r="F286" s="400" t="s">
        <v>694</v>
      </c>
      <c r="G286" s="444"/>
      <c r="H286" s="225" t="s">
        <v>542</v>
      </c>
      <c r="I286" s="198" t="s">
        <v>26</v>
      </c>
      <c r="J286" s="199">
        <v>56</v>
      </c>
      <c r="K286" s="200"/>
      <c r="L286" s="217"/>
      <c r="M286" s="191"/>
    </row>
    <row r="287" spans="1:13" s="192" customFormat="1" ht="29.25" customHeight="1">
      <c r="A287" s="182"/>
      <c r="B287" s="619"/>
      <c r="C287" s="222">
        <v>60</v>
      </c>
      <c r="D287" s="468">
        <v>14104</v>
      </c>
      <c r="E287" s="196" t="s">
        <v>432</v>
      </c>
      <c r="F287" s="400"/>
      <c r="G287" s="444" t="s">
        <v>695</v>
      </c>
      <c r="H287" s="225" t="s">
        <v>543</v>
      </c>
      <c r="I287" s="198" t="s">
        <v>26</v>
      </c>
      <c r="J287" s="199">
        <v>15</v>
      </c>
      <c r="K287" s="200"/>
      <c r="L287" s="217"/>
      <c r="M287" s="191"/>
    </row>
    <row r="288" spans="1:13" s="192" customFormat="1" ht="29.25" customHeight="1">
      <c r="A288" s="182"/>
      <c r="B288" s="619"/>
      <c r="C288" s="195">
        <v>61</v>
      </c>
      <c r="D288" s="468">
        <v>11606</v>
      </c>
      <c r="E288" s="196" t="s">
        <v>433</v>
      </c>
      <c r="F288" s="400"/>
      <c r="G288" s="444" t="s">
        <v>695</v>
      </c>
      <c r="H288" s="225" t="s">
        <v>549</v>
      </c>
      <c r="I288" s="198" t="s">
        <v>26</v>
      </c>
      <c r="J288" s="199">
        <v>97</v>
      </c>
      <c r="K288" s="200"/>
      <c r="L288" s="217"/>
      <c r="M288" s="191"/>
    </row>
    <row r="289" spans="1:13" s="192" customFormat="1" ht="29.25" customHeight="1">
      <c r="A289" s="182"/>
      <c r="B289" s="619"/>
      <c r="C289" s="222">
        <v>62</v>
      </c>
      <c r="D289" s="468">
        <v>11604</v>
      </c>
      <c r="E289" s="196" t="s">
        <v>434</v>
      </c>
      <c r="F289" s="400" t="s">
        <v>694</v>
      </c>
      <c r="G289" s="444"/>
      <c r="H289" s="225" t="s">
        <v>544</v>
      </c>
      <c r="I289" s="198" t="s">
        <v>26</v>
      </c>
      <c r="J289" s="199">
        <v>727</v>
      </c>
      <c r="K289" s="200"/>
      <c r="L289" s="217"/>
      <c r="M289" s="191"/>
    </row>
    <row r="290" spans="1:13" s="192" customFormat="1" ht="29.25" customHeight="1">
      <c r="A290" s="182"/>
      <c r="B290" s="619"/>
      <c r="C290" s="195">
        <v>63</v>
      </c>
      <c r="D290" s="468">
        <v>11604</v>
      </c>
      <c r="E290" s="196" t="s">
        <v>435</v>
      </c>
      <c r="F290" s="400" t="s">
        <v>694</v>
      </c>
      <c r="G290" s="444"/>
      <c r="H290" s="225" t="s">
        <v>546</v>
      </c>
      <c r="I290" s="198" t="s">
        <v>26</v>
      </c>
      <c r="J290" s="199">
        <v>30</v>
      </c>
      <c r="K290" s="200"/>
      <c r="L290" s="217"/>
      <c r="M290" s="191"/>
    </row>
    <row r="291" spans="1:13" s="192" customFormat="1" ht="29.25" customHeight="1">
      <c r="A291" s="182"/>
      <c r="B291" s="619"/>
      <c r="C291" s="222">
        <v>64</v>
      </c>
      <c r="D291" s="468">
        <v>11604</v>
      </c>
      <c r="E291" s="196" t="s">
        <v>436</v>
      </c>
      <c r="F291" s="400" t="s">
        <v>694</v>
      </c>
      <c r="G291" s="444"/>
      <c r="H291" s="225" t="s">
        <v>545</v>
      </c>
      <c r="I291" s="198" t="s">
        <v>26</v>
      </c>
      <c r="J291" s="199">
        <v>727</v>
      </c>
      <c r="K291" s="200"/>
      <c r="L291" s="217"/>
      <c r="M291" s="191"/>
    </row>
    <row r="292" spans="1:13" s="192" customFormat="1" ht="29.25" customHeight="1">
      <c r="A292" s="182"/>
      <c r="B292" s="619"/>
      <c r="C292" s="195">
        <v>65</v>
      </c>
      <c r="D292" s="468">
        <v>11403</v>
      </c>
      <c r="E292" s="198" t="s">
        <v>437</v>
      </c>
      <c r="F292" s="400" t="s">
        <v>696</v>
      </c>
      <c r="G292" s="444"/>
      <c r="H292" s="225" t="s">
        <v>552</v>
      </c>
      <c r="I292" s="198" t="s">
        <v>30</v>
      </c>
      <c r="J292" s="199">
        <v>121167</v>
      </c>
      <c r="K292" s="200"/>
      <c r="L292" s="217"/>
      <c r="M292" s="191"/>
    </row>
    <row r="293" spans="1:13" s="192" customFormat="1" ht="29.25" customHeight="1">
      <c r="A293" s="182"/>
      <c r="B293" s="619"/>
      <c r="C293" s="222">
        <v>66</v>
      </c>
      <c r="D293" s="468">
        <v>11604</v>
      </c>
      <c r="E293" s="198" t="s">
        <v>438</v>
      </c>
      <c r="F293" s="400" t="s">
        <v>697</v>
      </c>
      <c r="G293" s="444"/>
      <c r="H293" s="225" t="s">
        <v>554</v>
      </c>
      <c r="I293" s="198" t="s">
        <v>302</v>
      </c>
      <c r="J293" s="199">
        <v>970</v>
      </c>
      <c r="K293" s="200"/>
      <c r="L293" s="217"/>
      <c r="M293" s="191"/>
    </row>
    <row r="294" spans="1:13" s="192" customFormat="1" ht="29.25" customHeight="1">
      <c r="A294" s="182"/>
      <c r="B294" s="619"/>
      <c r="C294" s="195">
        <v>67</v>
      </c>
      <c r="D294" s="468">
        <v>11604</v>
      </c>
      <c r="E294" s="196" t="s">
        <v>439</v>
      </c>
      <c r="F294" s="400" t="s">
        <v>696</v>
      </c>
      <c r="G294" s="444"/>
      <c r="H294" s="225" t="s">
        <v>555</v>
      </c>
      <c r="I294" s="198" t="s">
        <v>30</v>
      </c>
      <c r="J294" s="199">
        <v>525</v>
      </c>
      <c r="K294" s="200"/>
      <c r="L294" s="217"/>
      <c r="M294" s="191"/>
    </row>
    <row r="295" spans="1:13" s="192" customFormat="1" ht="29.25" customHeight="1">
      <c r="A295" s="182"/>
      <c r="B295" s="619"/>
      <c r="C295" s="222">
        <v>68</v>
      </c>
      <c r="D295" s="468">
        <v>11604</v>
      </c>
      <c r="E295" s="198" t="s">
        <v>290</v>
      </c>
      <c r="F295" s="400" t="s">
        <v>698</v>
      </c>
      <c r="G295" s="444"/>
      <c r="H295" s="225" t="s">
        <v>558</v>
      </c>
      <c r="I295" s="198" t="s">
        <v>28</v>
      </c>
      <c r="J295" s="199">
        <v>48</v>
      </c>
      <c r="K295" s="200"/>
      <c r="L295" s="217"/>
      <c r="M295" s="191"/>
    </row>
    <row r="296" spans="1:13" s="192" customFormat="1" ht="29.25" customHeight="1">
      <c r="A296" s="182"/>
      <c r="B296" s="619"/>
      <c r="C296" s="195">
        <v>69</v>
      </c>
      <c r="D296" s="468">
        <v>11604</v>
      </c>
      <c r="E296" s="226" t="s">
        <v>440</v>
      </c>
      <c r="F296" s="400"/>
      <c r="G296" s="444" t="s">
        <v>699</v>
      </c>
      <c r="H296" s="225" t="s">
        <v>562</v>
      </c>
      <c r="I296" s="227" t="s">
        <v>28</v>
      </c>
      <c r="J296" s="199">
        <v>40</v>
      </c>
      <c r="K296" s="200"/>
      <c r="L296" s="217"/>
      <c r="M296" s="191"/>
    </row>
    <row r="297" spans="1:13" s="192" customFormat="1" ht="29.25" customHeight="1">
      <c r="A297" s="182"/>
      <c r="B297" s="619"/>
      <c r="C297" s="222">
        <v>70</v>
      </c>
      <c r="D297" s="468">
        <v>11604</v>
      </c>
      <c r="E297" s="198" t="s">
        <v>441</v>
      </c>
      <c r="F297" s="400" t="s">
        <v>700</v>
      </c>
      <c r="G297" s="444"/>
      <c r="H297" s="225" t="s">
        <v>722</v>
      </c>
      <c r="I297" s="227" t="s">
        <v>26</v>
      </c>
      <c r="J297" s="199">
        <v>15</v>
      </c>
      <c r="K297" s="200"/>
      <c r="L297" s="217"/>
      <c r="M297" s="191"/>
    </row>
    <row r="298" spans="1:13" s="192" customFormat="1" ht="29.25" customHeight="1">
      <c r="A298" s="182"/>
      <c r="B298" s="619"/>
      <c r="C298" s="195">
        <v>71</v>
      </c>
      <c r="D298" s="468">
        <v>11604</v>
      </c>
      <c r="E298" s="196" t="s">
        <v>442</v>
      </c>
      <c r="F298" s="400"/>
      <c r="G298" s="444" t="s">
        <v>701</v>
      </c>
      <c r="H298" s="225" t="s">
        <v>563</v>
      </c>
      <c r="I298" s="198" t="s">
        <v>26</v>
      </c>
      <c r="J298" s="199">
        <v>48</v>
      </c>
      <c r="K298" s="200"/>
      <c r="L298" s="217"/>
      <c r="M298" s="191"/>
    </row>
    <row r="299" spans="1:13" s="192" customFormat="1" ht="29.25" customHeight="1">
      <c r="A299" s="182"/>
      <c r="B299" s="619"/>
      <c r="C299" s="222">
        <v>72</v>
      </c>
      <c r="D299" s="468">
        <v>11604</v>
      </c>
      <c r="E299" s="196" t="s">
        <v>443</v>
      </c>
      <c r="F299" s="400"/>
      <c r="G299" s="198" t="s">
        <v>702</v>
      </c>
      <c r="H299" s="225" t="s">
        <v>564</v>
      </c>
      <c r="I299" s="198" t="s">
        <v>26</v>
      </c>
      <c r="J299" s="199">
        <v>420</v>
      </c>
      <c r="K299" s="200"/>
      <c r="L299" s="217"/>
      <c r="M299" s="191"/>
    </row>
    <row r="300" spans="1:13" s="192" customFormat="1" ht="29.25" customHeight="1">
      <c r="A300" s="182"/>
      <c r="B300" s="619"/>
      <c r="C300" s="195">
        <v>73</v>
      </c>
      <c r="D300" s="468">
        <v>11604</v>
      </c>
      <c r="E300" s="196" t="s">
        <v>444</v>
      </c>
      <c r="F300" s="400"/>
      <c r="G300" s="198" t="s">
        <v>702</v>
      </c>
      <c r="H300" s="225" t="s">
        <v>565</v>
      </c>
      <c r="I300" s="198" t="s">
        <v>26</v>
      </c>
      <c r="J300" s="199">
        <v>105</v>
      </c>
      <c r="K300" s="200"/>
      <c r="L300" s="217"/>
      <c r="M300" s="191"/>
    </row>
    <row r="301" spans="1:13" s="192" customFormat="1" ht="29.25" customHeight="1">
      <c r="A301" s="182"/>
      <c r="B301" s="619"/>
      <c r="C301" s="222">
        <v>74</v>
      </c>
      <c r="D301" s="468">
        <v>11604</v>
      </c>
      <c r="E301" s="196" t="s">
        <v>445</v>
      </c>
      <c r="F301" s="400" t="s">
        <v>703</v>
      </c>
      <c r="G301" s="444"/>
      <c r="H301" s="225" t="s">
        <v>566</v>
      </c>
      <c r="I301" s="198" t="s">
        <v>27</v>
      </c>
      <c r="J301" s="199">
        <v>5245</v>
      </c>
      <c r="K301" s="200"/>
      <c r="L301" s="217"/>
      <c r="M301" s="191"/>
    </row>
    <row r="302" spans="1:13" s="192" customFormat="1" ht="29.25" customHeight="1">
      <c r="A302" s="182"/>
      <c r="B302" s="619"/>
      <c r="C302" s="195">
        <v>75</v>
      </c>
      <c r="D302" s="468">
        <v>11604</v>
      </c>
      <c r="E302" s="196" t="s">
        <v>446</v>
      </c>
      <c r="F302" s="400" t="s">
        <v>703</v>
      </c>
      <c r="G302" s="444"/>
      <c r="H302" s="225" t="s">
        <v>567</v>
      </c>
      <c r="I302" s="198" t="s">
        <v>26</v>
      </c>
      <c r="J302" s="199">
        <v>236</v>
      </c>
      <c r="K302" s="200"/>
      <c r="L302" s="217"/>
      <c r="M302" s="191"/>
    </row>
    <row r="303" spans="1:13" s="192" customFormat="1" ht="29.25" customHeight="1">
      <c r="A303" s="182"/>
      <c r="B303" s="619"/>
      <c r="C303" s="222">
        <v>76</v>
      </c>
      <c r="D303" s="468">
        <v>11604</v>
      </c>
      <c r="E303" s="198" t="s">
        <v>294</v>
      </c>
      <c r="F303" s="400" t="s">
        <v>703</v>
      </c>
      <c r="G303" s="444"/>
      <c r="H303" s="225" t="s">
        <v>568</v>
      </c>
      <c r="I303" s="198" t="s">
        <v>26</v>
      </c>
      <c r="J303" s="199">
        <v>53</v>
      </c>
      <c r="K303" s="200"/>
      <c r="L303" s="217"/>
      <c r="M303" s="191"/>
    </row>
    <row r="304" spans="1:13" s="192" customFormat="1" ht="29.25" customHeight="1">
      <c r="A304" s="182"/>
      <c r="B304" s="619"/>
      <c r="C304" s="195">
        <v>77</v>
      </c>
      <c r="D304" s="468">
        <v>11604</v>
      </c>
      <c r="E304" s="228" t="s">
        <v>447</v>
      </c>
      <c r="F304" s="400"/>
      <c r="G304" s="228" t="s">
        <v>704</v>
      </c>
      <c r="H304" s="225" t="s">
        <v>586</v>
      </c>
      <c r="I304" s="198" t="s">
        <v>28</v>
      </c>
      <c r="J304" s="199">
        <v>656</v>
      </c>
      <c r="K304" s="200"/>
      <c r="L304" s="217"/>
      <c r="M304" s="191"/>
    </row>
    <row r="305" spans="1:13" s="192" customFormat="1" ht="29.25" customHeight="1">
      <c r="A305" s="182"/>
      <c r="B305" s="619"/>
      <c r="C305" s="222">
        <v>78</v>
      </c>
      <c r="D305" s="468">
        <v>11604</v>
      </c>
      <c r="E305" s="228" t="s">
        <v>448</v>
      </c>
      <c r="F305" s="400" t="s">
        <v>705</v>
      </c>
      <c r="G305" s="228"/>
      <c r="H305" s="225" t="s">
        <v>569</v>
      </c>
      <c r="I305" s="198" t="s">
        <v>28</v>
      </c>
      <c r="J305" s="199">
        <v>95</v>
      </c>
      <c r="K305" s="200"/>
      <c r="L305" s="217"/>
      <c r="M305" s="191"/>
    </row>
    <row r="306" spans="1:13" s="192" customFormat="1" ht="29.25" customHeight="1">
      <c r="A306" s="182"/>
      <c r="B306" s="619"/>
      <c r="C306" s="195">
        <v>79</v>
      </c>
      <c r="D306" s="468">
        <v>11606</v>
      </c>
      <c r="E306" s="196" t="s">
        <v>449</v>
      </c>
      <c r="F306" s="400" t="s">
        <v>706</v>
      </c>
      <c r="G306" s="444"/>
      <c r="H306" s="225" t="s">
        <v>570</v>
      </c>
      <c r="I306" s="198" t="s">
        <v>26</v>
      </c>
      <c r="J306" s="202">
        <v>168</v>
      </c>
      <c r="K306" s="200"/>
      <c r="L306" s="193"/>
      <c r="M306" s="191"/>
    </row>
    <row r="307" spans="1:13" s="229" customFormat="1" ht="29.25" customHeight="1" thickBot="1">
      <c r="A307" s="182"/>
      <c r="B307" s="619"/>
      <c r="C307" s="195">
        <v>81</v>
      </c>
      <c r="D307" s="468">
        <v>11606</v>
      </c>
      <c r="E307" s="196" t="s">
        <v>450</v>
      </c>
      <c r="F307" s="400" t="s">
        <v>706</v>
      </c>
      <c r="G307" s="444"/>
      <c r="H307" s="225" t="s">
        <v>571</v>
      </c>
      <c r="I307" s="198" t="s">
        <v>26</v>
      </c>
      <c r="J307" s="199">
        <v>39</v>
      </c>
      <c r="K307" s="200"/>
      <c r="L307" s="217"/>
      <c r="M307" s="191"/>
    </row>
    <row r="308" spans="1:13" s="183" customFormat="1" ht="29.25" customHeight="1" thickBot="1">
      <c r="A308" s="182"/>
      <c r="B308" s="619"/>
      <c r="C308" s="393" t="s">
        <v>729</v>
      </c>
      <c r="D308" s="394"/>
      <c r="E308" s="394"/>
      <c r="F308" s="395"/>
      <c r="G308" s="394"/>
      <c r="H308" s="396"/>
      <c r="I308" s="395"/>
      <c r="J308" s="395"/>
      <c r="K308" s="395"/>
      <c r="L308" s="398"/>
      <c r="M308" s="191"/>
    </row>
    <row r="309" spans="1:13" s="192" customFormat="1" ht="29.25" customHeight="1">
      <c r="A309" s="182"/>
      <c r="B309" s="619"/>
      <c r="C309" s="222">
        <v>82</v>
      </c>
      <c r="D309" s="468">
        <v>11604</v>
      </c>
      <c r="E309" s="228" t="s">
        <v>612</v>
      </c>
      <c r="F309" s="400" t="s">
        <v>707</v>
      </c>
      <c r="G309" s="227"/>
      <c r="H309" s="225" t="s">
        <v>573</v>
      </c>
      <c r="I309" s="227" t="s">
        <v>308</v>
      </c>
      <c r="J309" s="199">
        <v>2190</v>
      </c>
      <c r="K309" s="232"/>
      <c r="L309" s="193"/>
      <c r="M309" s="191"/>
    </row>
    <row r="310" spans="1:13" s="192" customFormat="1" ht="29.25" customHeight="1" thickBot="1">
      <c r="A310" s="182"/>
      <c r="B310" s="619"/>
      <c r="C310" s="222">
        <v>83</v>
      </c>
      <c r="D310" s="468">
        <v>11606</v>
      </c>
      <c r="E310" s="228" t="s">
        <v>613</v>
      </c>
      <c r="F310" s="400" t="s">
        <v>707</v>
      </c>
      <c r="G310" s="227"/>
      <c r="H310" s="225" t="s">
        <v>575</v>
      </c>
      <c r="I310" s="227" t="s">
        <v>28</v>
      </c>
      <c r="J310" s="199">
        <v>197</v>
      </c>
      <c r="K310" s="232"/>
      <c r="L310" s="193"/>
      <c r="M310" s="191"/>
    </row>
    <row r="311" spans="1:13" s="183" customFormat="1" ht="29.25" customHeight="1" thickBot="1">
      <c r="A311" s="182"/>
      <c r="B311" s="619"/>
      <c r="C311" s="393" t="s">
        <v>31</v>
      </c>
      <c r="D311" s="394"/>
      <c r="E311" s="394"/>
      <c r="F311" s="395"/>
      <c r="G311" s="394"/>
      <c r="H311" s="396"/>
      <c r="I311" s="395"/>
      <c r="J311" s="395"/>
      <c r="K311" s="395"/>
      <c r="L311" s="398"/>
      <c r="M311" s="191"/>
    </row>
    <row r="312" spans="1:13" s="192" customFormat="1" ht="46.15" customHeight="1" thickBot="1">
      <c r="A312" s="182"/>
      <c r="B312" s="619"/>
      <c r="C312" s="222">
        <v>84</v>
      </c>
      <c r="D312" s="468">
        <v>11608</v>
      </c>
      <c r="E312" s="233" t="s">
        <v>451</v>
      </c>
      <c r="F312" s="617" t="s">
        <v>708</v>
      </c>
      <c r="G312" s="471"/>
      <c r="H312" s="225" t="s">
        <v>576</v>
      </c>
      <c r="I312" s="234" t="s">
        <v>307</v>
      </c>
      <c r="J312" s="235">
        <v>11800</v>
      </c>
      <c r="K312" s="236"/>
      <c r="L312" s="193"/>
      <c r="M312" s="191"/>
    </row>
    <row r="313" spans="1:13" ht="29.25" customHeight="1" thickTop="1" thickBot="1">
      <c r="A313" s="182"/>
      <c r="B313" s="619"/>
      <c r="C313" s="456"/>
      <c r="D313" s="457"/>
      <c r="E313" s="458"/>
      <c r="F313" s="548"/>
      <c r="G313" s="459"/>
      <c r="H313" s="459"/>
      <c r="I313" s="459"/>
      <c r="J313" s="459"/>
      <c r="K313" s="460" t="s">
        <v>501</v>
      </c>
      <c r="L313" s="461"/>
      <c r="M313" s="448"/>
    </row>
    <row r="314" spans="1:13" ht="29.25" customHeight="1" thickBot="1">
      <c r="A314" s="182"/>
      <c r="B314" s="619"/>
      <c r="C314" s="472"/>
      <c r="D314" s="473"/>
      <c r="E314" s="474"/>
      <c r="F314" s="475"/>
      <c r="G314" s="475"/>
      <c r="H314" s="698" t="s">
        <v>499</v>
      </c>
      <c r="I314" s="698"/>
      <c r="J314" s="698"/>
      <c r="K314" s="699"/>
      <c r="L314" s="476"/>
      <c r="M314" s="181"/>
    </row>
    <row r="315" spans="1:13" ht="29.25" customHeight="1" thickTop="1" thickBot="1">
      <c r="A315" s="182"/>
      <c r="B315" s="619"/>
      <c r="C315" s="456"/>
      <c r="D315" s="457"/>
      <c r="E315" s="458"/>
      <c r="F315" s="459"/>
      <c r="G315" s="459"/>
      <c r="H315" s="459"/>
      <c r="I315" s="459"/>
      <c r="J315" s="459"/>
      <c r="K315" s="460" t="s">
        <v>658</v>
      </c>
      <c r="L315" s="461"/>
      <c r="M315" s="181"/>
    </row>
    <row r="316" spans="1:13" ht="18.75" thickBot="1">
      <c r="A316" s="182"/>
      <c r="B316" s="619"/>
      <c r="C316" s="477"/>
      <c r="D316" s="478"/>
      <c r="E316" s="478"/>
      <c r="F316" s="479"/>
      <c r="G316" s="478"/>
      <c r="H316" s="478"/>
      <c r="I316" s="478"/>
      <c r="J316" s="480"/>
      <c r="K316" s="443"/>
      <c r="L316" s="481"/>
      <c r="M316" s="181"/>
    </row>
    <row r="317" spans="1:13" ht="41.25" customHeight="1" thickBot="1">
      <c r="A317" s="182"/>
      <c r="B317" s="619"/>
      <c r="C317" s="606" t="s">
        <v>509</v>
      </c>
      <c r="D317" s="606"/>
      <c r="E317" s="607"/>
      <c r="F317" s="607"/>
      <c r="G317" s="608"/>
      <c r="H317" s="608"/>
      <c r="I317" s="608"/>
      <c r="J317" s="608"/>
      <c r="K317" s="609"/>
      <c r="L317" s="610"/>
      <c r="M317" s="181"/>
    </row>
    <row r="318" spans="1:13" ht="29.25" customHeight="1" thickBot="1">
      <c r="A318" s="182"/>
      <c r="B318" s="619"/>
      <c r="C318" s="362"/>
      <c r="D318" s="183"/>
      <c r="E318" s="363"/>
      <c r="F318" s="674" t="s">
        <v>472</v>
      </c>
      <c r="G318" s="675"/>
      <c r="H318" s="364"/>
      <c r="I318" s="365"/>
      <c r="J318" s="366"/>
      <c r="K318" s="367"/>
      <c r="L318" s="368"/>
      <c r="M318" s="181"/>
    </row>
    <row r="319" spans="1:13" ht="36" customHeight="1" thickBot="1">
      <c r="A319" s="182"/>
      <c r="B319" s="619"/>
      <c r="C319" s="184" t="s">
        <v>20</v>
      </c>
      <c r="D319" s="392" t="s">
        <v>473</v>
      </c>
      <c r="E319" s="185" t="s">
        <v>303</v>
      </c>
      <c r="F319" s="370" t="s">
        <v>474</v>
      </c>
      <c r="G319" s="370" t="s">
        <v>475</v>
      </c>
      <c r="H319" s="186" t="s">
        <v>66</v>
      </c>
      <c r="I319" s="186" t="s">
        <v>304</v>
      </c>
      <c r="J319" s="187" t="s">
        <v>23</v>
      </c>
      <c r="K319" s="188" t="s">
        <v>24</v>
      </c>
      <c r="L319" s="189" t="s">
        <v>276</v>
      </c>
      <c r="M319" s="181"/>
    </row>
    <row r="320" spans="1:13" ht="29.25" customHeight="1">
      <c r="A320" s="182"/>
      <c r="B320" s="619"/>
      <c r="C320" s="297">
        <v>85</v>
      </c>
      <c r="D320" s="466">
        <v>14104</v>
      </c>
      <c r="E320" s="298" t="s">
        <v>452</v>
      </c>
      <c r="F320" s="298"/>
      <c r="G320" s="298" t="s">
        <v>720</v>
      </c>
      <c r="H320" s="299" t="s">
        <v>309</v>
      </c>
      <c r="I320" s="300" t="s">
        <v>26</v>
      </c>
      <c r="J320" s="301">
        <v>237</v>
      </c>
      <c r="K320" s="302"/>
      <c r="L320" s="303"/>
      <c r="M320" s="181"/>
    </row>
    <row r="321" spans="1:13" ht="29.25" customHeight="1">
      <c r="A321" s="182"/>
      <c r="B321" s="619"/>
      <c r="C321" s="304">
        <v>86</v>
      </c>
      <c r="D321" s="468">
        <v>14104</v>
      </c>
      <c r="E321" s="305" t="s">
        <v>286</v>
      </c>
      <c r="F321" s="305" t="s">
        <v>694</v>
      </c>
      <c r="G321" s="305"/>
      <c r="H321" s="306" t="s">
        <v>536</v>
      </c>
      <c r="I321" s="307" t="s">
        <v>26</v>
      </c>
      <c r="J321" s="308">
        <v>77</v>
      </c>
      <c r="K321" s="309"/>
      <c r="L321" s="310"/>
      <c r="M321" s="181"/>
    </row>
    <row r="322" spans="1:13" s="192" customFormat="1" ht="29.25" customHeight="1">
      <c r="A322" s="182"/>
      <c r="B322" s="619"/>
      <c r="C322" s="304">
        <v>87</v>
      </c>
      <c r="D322" s="468">
        <v>14104</v>
      </c>
      <c r="E322" s="224" t="s">
        <v>453</v>
      </c>
      <c r="F322" s="198"/>
      <c r="G322" s="224" t="s">
        <v>695</v>
      </c>
      <c r="H322" s="225" t="s">
        <v>539</v>
      </c>
      <c r="I322" s="198" t="s">
        <v>26</v>
      </c>
      <c r="J322" s="199">
        <v>93</v>
      </c>
      <c r="K322" s="200"/>
      <c r="L322" s="217"/>
      <c r="M322" s="191"/>
    </row>
    <row r="323" spans="1:13" ht="29.25" customHeight="1">
      <c r="A323" s="182"/>
      <c r="B323" s="619"/>
      <c r="C323" s="304">
        <v>88</v>
      </c>
      <c r="D323" s="468">
        <v>14104</v>
      </c>
      <c r="E323" s="305" t="s">
        <v>454</v>
      </c>
      <c r="F323" s="305" t="s">
        <v>694</v>
      </c>
      <c r="G323" s="305"/>
      <c r="H323" s="306" t="s">
        <v>538</v>
      </c>
      <c r="I323" s="307" t="s">
        <v>26</v>
      </c>
      <c r="J323" s="308">
        <v>275</v>
      </c>
      <c r="K323" s="309"/>
      <c r="L323" s="310"/>
      <c r="M323" s="181"/>
    </row>
    <row r="324" spans="1:13" ht="29.25" customHeight="1">
      <c r="A324" s="182"/>
      <c r="B324" s="619"/>
      <c r="C324" s="304">
        <v>89</v>
      </c>
      <c r="D324" s="468">
        <v>14104</v>
      </c>
      <c r="E324" s="305" t="s">
        <v>287</v>
      </c>
      <c r="F324" s="305" t="s">
        <v>721</v>
      </c>
      <c r="G324" s="305"/>
      <c r="H324" s="306" t="s">
        <v>582</v>
      </c>
      <c r="I324" s="307" t="s">
        <v>50</v>
      </c>
      <c r="J324" s="308">
        <v>8</v>
      </c>
      <c r="K324" s="309"/>
      <c r="L324" s="310"/>
      <c r="M324" s="181"/>
    </row>
    <row r="325" spans="1:13" ht="29.25" customHeight="1">
      <c r="A325" s="182"/>
      <c r="B325" s="619"/>
      <c r="C325" s="304">
        <v>90</v>
      </c>
      <c r="D325" s="468">
        <v>14104</v>
      </c>
      <c r="E325" s="305" t="s">
        <v>288</v>
      </c>
      <c r="F325" s="305" t="s">
        <v>721</v>
      </c>
      <c r="G325" s="305"/>
      <c r="H325" s="306" t="s">
        <v>583</v>
      </c>
      <c r="I325" s="307" t="s">
        <v>50</v>
      </c>
      <c r="J325" s="308">
        <v>8</v>
      </c>
      <c r="K325" s="309"/>
      <c r="L325" s="310"/>
      <c r="M325" s="181"/>
    </row>
    <row r="326" spans="1:13" ht="29.25" customHeight="1" thickBot="1">
      <c r="A326" s="182"/>
      <c r="B326" s="619"/>
      <c r="C326" s="304">
        <v>91</v>
      </c>
      <c r="D326" s="469">
        <v>14104</v>
      </c>
      <c r="E326" s="311" t="s">
        <v>310</v>
      </c>
      <c r="F326" s="311" t="s">
        <v>721</v>
      </c>
      <c r="G326" s="311"/>
      <c r="H326" s="312" t="s">
        <v>584</v>
      </c>
      <c r="I326" s="313" t="s">
        <v>50</v>
      </c>
      <c r="J326" s="314">
        <v>8</v>
      </c>
      <c r="K326" s="315"/>
      <c r="L326" s="316"/>
      <c r="M326" s="181"/>
    </row>
    <row r="327" spans="1:13" ht="29.25" customHeight="1" thickTop="1" thickBot="1">
      <c r="A327" s="182"/>
      <c r="B327" s="619"/>
      <c r="C327" s="456"/>
      <c r="D327" s="457"/>
      <c r="E327" s="458"/>
      <c r="F327" s="548"/>
      <c r="G327" s="459"/>
      <c r="H327" s="459"/>
      <c r="I327" s="459"/>
      <c r="J327" s="459"/>
      <c r="K327" s="460" t="s">
        <v>654</v>
      </c>
      <c r="L327" s="461"/>
      <c r="M327" s="181"/>
    </row>
    <row r="328" spans="1:13" ht="29.25" customHeight="1" thickBot="1">
      <c r="A328" s="182"/>
      <c r="B328" s="619"/>
      <c r="C328" s="509"/>
      <c r="D328" s="510"/>
      <c r="E328" s="510"/>
      <c r="F328" s="510"/>
      <c r="G328" s="510"/>
      <c r="H328" s="510"/>
      <c r="I328" s="510"/>
      <c r="J328" s="510"/>
      <c r="K328" s="511" t="s">
        <v>499</v>
      </c>
      <c r="L328" s="512"/>
      <c r="M328" s="181"/>
    </row>
    <row r="329" spans="1:13" ht="39" customHeight="1" thickTop="1" thickBot="1">
      <c r="A329" s="182"/>
      <c r="B329" s="619"/>
      <c r="C329" s="456"/>
      <c r="D329" s="457"/>
      <c r="E329" s="458"/>
      <c r="F329" s="459"/>
      <c r="G329" s="459"/>
      <c r="H329" s="459"/>
      <c r="I329" s="459"/>
      <c r="J329" s="459"/>
      <c r="K329" s="460" t="s">
        <v>657</v>
      </c>
      <c r="L329" s="461"/>
      <c r="M329" s="181"/>
    </row>
    <row r="330" spans="1:13" ht="18.75" thickBot="1">
      <c r="A330" s="182"/>
      <c r="B330" s="619"/>
      <c r="C330" s="442"/>
      <c r="K330" s="443"/>
      <c r="L330" s="361"/>
      <c r="M330" s="181"/>
    </row>
    <row r="331" spans="1:13" ht="36.75" customHeight="1" thickBot="1">
      <c r="A331" s="182"/>
      <c r="B331" s="619"/>
      <c r="C331" s="606" t="s">
        <v>272</v>
      </c>
      <c r="D331" s="607"/>
      <c r="E331" s="607"/>
      <c r="F331" s="607"/>
      <c r="G331" s="608"/>
      <c r="H331" s="608"/>
      <c r="I331" s="608"/>
      <c r="J331" s="608"/>
      <c r="K331" s="609"/>
      <c r="L331" s="610"/>
      <c r="M331" s="181"/>
    </row>
    <row r="332" spans="1:13" ht="29.25" customHeight="1" thickBot="1">
      <c r="A332" s="182"/>
      <c r="B332" s="619"/>
      <c r="C332" s="519"/>
      <c r="D332" s="520"/>
      <c r="E332" s="363"/>
      <c r="F332" s="674" t="s">
        <v>472</v>
      </c>
      <c r="G332" s="675"/>
      <c r="H332" s="364"/>
      <c r="I332" s="365"/>
      <c r="J332" s="366"/>
      <c r="K332" s="367"/>
      <c r="L332" s="368"/>
      <c r="M332" s="181"/>
    </row>
    <row r="333" spans="1:13" ht="36" customHeight="1" thickBot="1">
      <c r="A333" s="182"/>
      <c r="B333" s="619"/>
      <c r="C333" s="184" t="s">
        <v>20</v>
      </c>
      <c r="D333" s="392" t="s">
        <v>473</v>
      </c>
      <c r="E333" s="185" t="s">
        <v>303</v>
      </c>
      <c r="F333" s="370" t="s">
        <v>474</v>
      </c>
      <c r="G333" s="370" t="s">
        <v>475</v>
      </c>
      <c r="H333" s="186" t="s">
        <v>66</v>
      </c>
      <c r="I333" s="186" t="s">
        <v>304</v>
      </c>
      <c r="J333" s="187" t="s">
        <v>23</v>
      </c>
      <c r="K333" s="188" t="s">
        <v>24</v>
      </c>
      <c r="L333" s="189" t="s">
        <v>276</v>
      </c>
      <c r="M333" s="181"/>
    </row>
    <row r="334" spans="1:13" ht="29.25" customHeight="1">
      <c r="A334" s="182"/>
      <c r="B334" s="619"/>
      <c r="C334" s="221">
        <v>92</v>
      </c>
      <c r="D334" s="466">
        <v>11607</v>
      </c>
      <c r="E334" s="256" t="s">
        <v>269</v>
      </c>
      <c r="F334" s="256" t="s">
        <v>712</v>
      </c>
      <c r="G334" s="521"/>
      <c r="H334" s="257" t="s">
        <v>149</v>
      </c>
      <c r="I334" s="204" t="s">
        <v>28</v>
      </c>
      <c r="J334" s="206">
        <v>963114</v>
      </c>
      <c r="K334" s="207"/>
      <c r="L334" s="216"/>
      <c r="M334" s="181"/>
    </row>
    <row r="335" spans="1:13" ht="29.25" customHeight="1">
      <c r="A335" s="182"/>
      <c r="B335" s="619"/>
      <c r="C335" s="222">
        <v>93</v>
      </c>
      <c r="D335" s="468">
        <v>11607</v>
      </c>
      <c r="E335" s="255" t="s">
        <v>455</v>
      </c>
      <c r="F335" s="255" t="s">
        <v>712</v>
      </c>
      <c r="G335" s="522"/>
      <c r="H335" s="201" t="s">
        <v>587</v>
      </c>
      <c r="I335" s="198" t="s">
        <v>28</v>
      </c>
      <c r="J335" s="199">
        <v>83143</v>
      </c>
      <c r="K335" s="200"/>
      <c r="L335" s="217"/>
      <c r="M335" s="181"/>
    </row>
    <row r="336" spans="1:13" ht="29.25" customHeight="1">
      <c r="A336" s="182"/>
      <c r="B336" s="619"/>
      <c r="C336" s="222">
        <v>94</v>
      </c>
      <c r="D336" s="468">
        <v>11607</v>
      </c>
      <c r="E336" s="196" t="s">
        <v>456</v>
      </c>
      <c r="F336" s="255" t="s">
        <v>712</v>
      </c>
      <c r="G336" s="444"/>
      <c r="H336" s="201" t="s">
        <v>588</v>
      </c>
      <c r="I336" s="198" t="s">
        <v>27</v>
      </c>
      <c r="J336" s="199">
        <v>428</v>
      </c>
      <c r="K336" s="200"/>
      <c r="L336" s="217"/>
      <c r="M336" s="181"/>
    </row>
    <row r="337" spans="1:13" ht="29.25" customHeight="1">
      <c r="A337" s="182"/>
      <c r="B337" s="619"/>
      <c r="C337" s="222">
        <v>95</v>
      </c>
      <c r="D337" s="468">
        <v>11607</v>
      </c>
      <c r="E337" s="196" t="s">
        <v>457</v>
      </c>
      <c r="F337" s="255" t="s">
        <v>712</v>
      </c>
      <c r="G337" s="444"/>
      <c r="H337" s="201" t="s">
        <v>589</v>
      </c>
      <c r="I337" s="198" t="s">
        <v>27</v>
      </c>
      <c r="J337" s="199">
        <v>312</v>
      </c>
      <c r="K337" s="200"/>
      <c r="L337" s="217"/>
      <c r="M337" s="181"/>
    </row>
    <row r="338" spans="1:13" ht="29.25" customHeight="1">
      <c r="A338" s="182"/>
      <c r="B338" s="619"/>
      <c r="C338" s="222">
        <v>96</v>
      </c>
      <c r="D338" s="468">
        <v>11607</v>
      </c>
      <c r="E338" s="196" t="s">
        <v>157</v>
      </c>
      <c r="F338" s="255" t="s">
        <v>155</v>
      </c>
      <c r="G338" s="444"/>
      <c r="H338" s="201" t="s">
        <v>268</v>
      </c>
      <c r="I338" s="198" t="s">
        <v>29</v>
      </c>
      <c r="J338" s="199">
        <v>662</v>
      </c>
      <c r="K338" s="200"/>
      <c r="L338" s="217"/>
      <c r="M338" s="181"/>
    </row>
    <row r="339" spans="1:13" ht="42" customHeight="1">
      <c r="A339" s="182"/>
      <c r="B339" s="619"/>
      <c r="C339" s="222">
        <v>97</v>
      </c>
      <c r="D339" s="468">
        <v>11607</v>
      </c>
      <c r="E339" s="196" t="s">
        <v>158</v>
      </c>
      <c r="F339" s="255" t="s">
        <v>713</v>
      </c>
      <c r="G339" s="444"/>
      <c r="H339" s="201" t="s">
        <v>590</v>
      </c>
      <c r="I339" s="198" t="s">
        <v>271</v>
      </c>
      <c r="J339" s="199">
        <v>25</v>
      </c>
      <c r="K339" s="200"/>
      <c r="L339" s="217"/>
      <c r="M339" s="181"/>
    </row>
    <row r="340" spans="1:13" ht="40.5" customHeight="1">
      <c r="A340" s="182"/>
      <c r="B340" s="619"/>
      <c r="C340" s="222">
        <v>98</v>
      </c>
      <c r="D340" s="468">
        <v>11607</v>
      </c>
      <c r="E340" s="255" t="s">
        <v>296</v>
      </c>
      <c r="F340" s="255" t="s">
        <v>713</v>
      </c>
      <c r="G340" s="255"/>
      <c r="H340" s="201" t="s">
        <v>591</v>
      </c>
      <c r="I340" s="198" t="s">
        <v>271</v>
      </c>
      <c r="J340" s="199">
        <v>76</v>
      </c>
      <c r="K340" s="200"/>
      <c r="L340" s="217"/>
      <c r="M340" s="214"/>
    </row>
    <row r="341" spans="1:13" ht="37.5" customHeight="1">
      <c r="A341" s="182"/>
      <c r="B341" s="619"/>
      <c r="C341" s="222">
        <v>99</v>
      </c>
      <c r="D341" s="468">
        <v>11607</v>
      </c>
      <c r="E341" s="196" t="s">
        <v>458</v>
      </c>
      <c r="F341" s="255" t="s">
        <v>713</v>
      </c>
      <c r="G341" s="444"/>
      <c r="H341" s="201" t="s">
        <v>592</v>
      </c>
      <c r="I341" s="198" t="s">
        <v>271</v>
      </c>
      <c r="J341" s="199">
        <v>16</v>
      </c>
      <c r="K341" s="200"/>
      <c r="L341" s="217"/>
      <c r="M341" s="181"/>
    </row>
    <row r="342" spans="1:13" ht="29.25" customHeight="1">
      <c r="A342" s="182"/>
      <c r="B342" s="619"/>
      <c r="C342" s="222">
        <v>100</v>
      </c>
      <c r="D342" s="468">
        <v>11607</v>
      </c>
      <c r="E342" s="196" t="s">
        <v>459</v>
      </c>
      <c r="F342" s="255" t="s">
        <v>713</v>
      </c>
      <c r="G342" s="444"/>
      <c r="H342" s="201" t="s">
        <v>593</v>
      </c>
      <c r="I342" s="198" t="s">
        <v>27</v>
      </c>
      <c r="J342" s="199">
        <v>16</v>
      </c>
      <c r="K342" s="200"/>
      <c r="L342" s="217"/>
      <c r="M342" s="181"/>
    </row>
    <row r="343" spans="1:13" s="192" customFormat="1" ht="55.5" customHeight="1">
      <c r="A343" s="182"/>
      <c r="B343" s="619"/>
      <c r="C343" s="222">
        <v>101</v>
      </c>
      <c r="D343" s="468">
        <v>11607</v>
      </c>
      <c r="E343" s="196" t="s">
        <v>460</v>
      </c>
      <c r="F343" s="255"/>
      <c r="G343" s="444" t="s">
        <v>715</v>
      </c>
      <c r="H343" s="225" t="s">
        <v>594</v>
      </c>
      <c r="I343" s="198" t="s">
        <v>28</v>
      </c>
      <c r="J343" s="199">
        <v>462</v>
      </c>
      <c r="K343" s="200"/>
      <c r="L343" s="217"/>
      <c r="M343" s="191"/>
    </row>
    <row r="344" spans="1:13" s="192" customFormat="1" ht="29.25" customHeight="1">
      <c r="A344" s="182"/>
      <c r="B344" s="619"/>
      <c r="C344" s="222">
        <v>102</v>
      </c>
      <c r="D344" s="468">
        <v>11607</v>
      </c>
      <c r="E344" s="196" t="s">
        <v>461</v>
      </c>
      <c r="F344" s="255" t="s">
        <v>714</v>
      </c>
      <c r="G344" s="444"/>
      <c r="H344" s="225" t="s">
        <v>595</v>
      </c>
      <c r="I344" s="198" t="s">
        <v>271</v>
      </c>
      <c r="J344" s="199">
        <v>36</v>
      </c>
      <c r="K344" s="200"/>
      <c r="L344" s="217"/>
      <c r="M344" s="191"/>
    </row>
    <row r="345" spans="1:13" s="192" customFormat="1" ht="29.25" customHeight="1">
      <c r="A345" s="182"/>
      <c r="B345" s="619"/>
      <c r="C345" s="222">
        <v>103</v>
      </c>
      <c r="D345" s="468">
        <v>11607</v>
      </c>
      <c r="E345" s="196" t="s">
        <v>599</v>
      </c>
      <c r="F345" s="255"/>
      <c r="G345" s="444" t="s">
        <v>715</v>
      </c>
      <c r="H345" s="225" t="s">
        <v>596</v>
      </c>
      <c r="I345" s="198" t="s">
        <v>271</v>
      </c>
      <c r="J345" s="199">
        <v>31</v>
      </c>
      <c r="K345" s="200"/>
      <c r="L345" s="217"/>
      <c r="M345" s="191"/>
    </row>
    <row r="346" spans="1:13" s="192" customFormat="1" ht="29.25" customHeight="1" thickBot="1">
      <c r="A346" s="182"/>
      <c r="B346" s="619"/>
      <c r="C346" s="258">
        <v>104</v>
      </c>
      <c r="D346" s="469">
        <v>11607</v>
      </c>
      <c r="E346" s="259" t="s">
        <v>462</v>
      </c>
      <c r="F346" s="618" t="s">
        <v>716</v>
      </c>
      <c r="G346" s="447"/>
      <c r="H346" s="230" t="s">
        <v>600</v>
      </c>
      <c r="I346" s="210" t="s">
        <v>271</v>
      </c>
      <c r="J346" s="212">
        <v>102</v>
      </c>
      <c r="K346" s="213"/>
      <c r="L346" s="220"/>
      <c r="M346" s="191"/>
    </row>
    <row r="347" spans="1:13" ht="29.25" customHeight="1" thickTop="1" thickBot="1">
      <c r="A347" s="182"/>
      <c r="B347" s="619"/>
      <c r="C347" s="456"/>
      <c r="D347" s="457"/>
      <c r="E347" s="458"/>
      <c r="F347" s="548"/>
      <c r="G347" s="459"/>
      <c r="H347" s="459"/>
      <c r="I347" s="459"/>
      <c r="J347" s="459"/>
      <c r="K347" s="460" t="s">
        <v>653</v>
      </c>
      <c r="L347" s="461"/>
      <c r="M347" s="181"/>
    </row>
    <row r="348" spans="1:13" ht="29.25" customHeight="1" thickBot="1">
      <c r="A348" s="182"/>
      <c r="B348" s="619"/>
      <c r="C348" s="524"/>
      <c r="D348" s="525"/>
      <c r="E348" s="526"/>
      <c r="F348" s="527"/>
      <c r="G348" s="527"/>
      <c r="H348" s="527"/>
      <c r="I348" s="527"/>
      <c r="J348" s="527"/>
      <c r="K348" s="511" t="s">
        <v>499</v>
      </c>
      <c r="L348" s="528"/>
      <c r="M348" s="181"/>
    </row>
    <row r="349" spans="1:13" ht="29.25" customHeight="1" thickTop="1" thickBot="1">
      <c r="A349" s="182"/>
      <c r="B349" s="619"/>
      <c r="C349" s="456"/>
      <c r="D349" s="457"/>
      <c r="E349" s="458"/>
      <c r="F349" s="459"/>
      <c r="G349" s="459"/>
      <c r="H349" s="459"/>
      <c r="I349" s="459"/>
      <c r="J349" s="459"/>
      <c r="K349" s="529" t="s">
        <v>656</v>
      </c>
      <c r="L349" s="461"/>
      <c r="M349" s="181"/>
    </row>
    <row r="350" spans="1:13" ht="18.75" thickBot="1">
      <c r="A350" s="182"/>
      <c r="B350" s="619"/>
      <c r="C350" s="530"/>
      <c r="D350" s="531"/>
      <c r="E350" s="532"/>
      <c r="F350" s="533"/>
      <c r="G350" s="533"/>
      <c r="H350" s="533"/>
      <c r="I350" s="533"/>
      <c r="J350" s="534"/>
      <c r="K350" s="535"/>
      <c r="L350" s="536"/>
      <c r="M350" s="181"/>
    </row>
    <row r="351" spans="1:13" ht="36.75" customHeight="1" thickBot="1">
      <c r="A351" s="182"/>
      <c r="B351" s="619"/>
      <c r="C351" s="606" t="s">
        <v>502</v>
      </c>
      <c r="D351" s="607"/>
      <c r="E351" s="607"/>
      <c r="F351" s="607"/>
      <c r="G351" s="608"/>
      <c r="H351" s="608"/>
      <c r="I351" s="608"/>
      <c r="J351" s="608"/>
      <c r="K351" s="609"/>
      <c r="L351" s="610"/>
      <c r="M351" s="181"/>
    </row>
    <row r="352" spans="1:13" ht="29.25" customHeight="1" thickBot="1">
      <c r="A352" s="182"/>
      <c r="B352" s="619"/>
      <c r="C352" s="362"/>
      <c r="D352" s="183"/>
      <c r="E352" s="363"/>
      <c r="F352" s="676" t="s">
        <v>472</v>
      </c>
      <c r="G352" s="677"/>
      <c r="H352" s="364"/>
      <c r="I352" s="365"/>
      <c r="J352" s="366"/>
      <c r="K352" s="367"/>
      <c r="L352" s="368"/>
      <c r="M352" s="181"/>
    </row>
    <row r="353" spans="1:13" ht="36" customHeight="1" thickBot="1">
      <c r="A353" s="182"/>
      <c r="B353" s="619"/>
      <c r="C353" s="184" t="s">
        <v>20</v>
      </c>
      <c r="D353" s="392" t="s">
        <v>473</v>
      </c>
      <c r="E353" s="185" t="s">
        <v>303</v>
      </c>
      <c r="F353" s="370" t="s">
        <v>474</v>
      </c>
      <c r="G353" s="370" t="s">
        <v>475</v>
      </c>
      <c r="H353" s="186" t="s">
        <v>66</v>
      </c>
      <c r="I353" s="186" t="s">
        <v>304</v>
      </c>
      <c r="J353" s="187" t="s">
        <v>23</v>
      </c>
      <c r="K353" s="188" t="s">
        <v>24</v>
      </c>
      <c r="L353" s="189" t="s">
        <v>276</v>
      </c>
      <c r="M353" s="181"/>
    </row>
    <row r="354" spans="1:13" ht="29.25" customHeight="1" thickBot="1">
      <c r="A354" s="182"/>
      <c r="B354" s="619"/>
      <c r="C354" s="537" t="s">
        <v>25</v>
      </c>
      <c r="D354" s="538"/>
      <c r="E354" s="538"/>
      <c r="F354" s="539"/>
      <c r="G354" s="538"/>
      <c r="H354" s="538"/>
      <c r="I354" s="538"/>
      <c r="J354" s="538"/>
      <c r="K354" s="538"/>
      <c r="L354" s="540"/>
      <c r="M354" s="181"/>
    </row>
    <row r="355" spans="1:13" ht="29.25" customHeight="1">
      <c r="A355" s="182"/>
      <c r="B355" s="619"/>
      <c r="C355" s="203">
        <v>105</v>
      </c>
      <c r="D355" s="466">
        <v>11601</v>
      </c>
      <c r="E355" s="260" t="s">
        <v>463</v>
      </c>
      <c r="F355" s="204" t="s">
        <v>717</v>
      </c>
      <c r="G355" s="446"/>
      <c r="H355" s="205" t="s">
        <v>601</v>
      </c>
      <c r="I355" s="204" t="s">
        <v>26</v>
      </c>
      <c r="J355" s="215">
        <v>7599</v>
      </c>
      <c r="K355" s="207"/>
      <c r="L355" s="208"/>
      <c r="M355" s="181"/>
    </row>
    <row r="356" spans="1:13" ht="29.25" customHeight="1" thickBot="1">
      <c r="A356" s="182"/>
      <c r="B356" s="619"/>
      <c r="C356" s="209">
        <v>106</v>
      </c>
      <c r="D356" s="469">
        <v>11601</v>
      </c>
      <c r="E356" s="218" t="s">
        <v>464</v>
      </c>
      <c r="F356" s="210"/>
      <c r="G356" s="447" t="s">
        <v>718</v>
      </c>
      <c r="H356" s="211" t="s">
        <v>604</v>
      </c>
      <c r="I356" s="210" t="s">
        <v>26</v>
      </c>
      <c r="J356" s="219">
        <v>59</v>
      </c>
      <c r="K356" s="213"/>
      <c r="L356" s="194"/>
      <c r="M356" s="181"/>
    </row>
    <row r="357" spans="1:13" ht="29.25" customHeight="1" thickBot="1">
      <c r="A357" s="182"/>
      <c r="B357" s="619"/>
      <c r="C357" s="541" t="s">
        <v>31</v>
      </c>
      <c r="D357" s="542"/>
      <c r="E357" s="542"/>
      <c r="F357" s="543"/>
      <c r="G357" s="542"/>
      <c r="H357" s="544"/>
      <c r="I357" s="543"/>
      <c r="J357" s="543"/>
      <c r="K357" s="543"/>
      <c r="L357" s="545"/>
      <c r="M357" s="181"/>
    </row>
    <row r="358" spans="1:13" ht="33" customHeight="1" thickBot="1">
      <c r="A358" s="182"/>
      <c r="B358" s="619"/>
      <c r="C358" s="261">
        <v>107</v>
      </c>
      <c r="D358" s="468">
        <v>11608</v>
      </c>
      <c r="E358" s="262" t="s">
        <v>301</v>
      </c>
      <c r="F358" s="546" t="s">
        <v>708</v>
      </c>
      <c r="G358" s="547"/>
      <c r="H358" s="263" t="s">
        <v>577</v>
      </c>
      <c r="I358" s="264" t="s">
        <v>307</v>
      </c>
      <c r="J358" s="215">
        <v>103419</v>
      </c>
      <c r="K358" s="265"/>
      <c r="L358" s="193"/>
      <c r="M358" s="181"/>
    </row>
    <row r="359" spans="1:13" ht="29.25" customHeight="1" thickTop="1" thickBot="1">
      <c r="A359" s="182"/>
      <c r="B359" s="619"/>
      <c r="C359" s="456"/>
      <c r="D359" s="457"/>
      <c r="E359" s="458"/>
      <c r="F359" s="548"/>
      <c r="G359" s="459"/>
      <c r="H359" s="459"/>
      <c r="I359" s="459"/>
      <c r="J359" s="459"/>
      <c r="K359" s="460" t="s">
        <v>645</v>
      </c>
      <c r="L359" s="461"/>
      <c r="M359" s="181"/>
    </row>
    <row r="360" spans="1:13" ht="29.25" customHeight="1" thickBot="1">
      <c r="A360" s="182"/>
      <c r="B360" s="619"/>
      <c r="C360" s="530"/>
      <c r="D360" s="531"/>
      <c r="E360" s="532"/>
      <c r="G360" s="183"/>
      <c r="H360" s="183"/>
      <c r="I360" s="183"/>
      <c r="J360" s="183"/>
      <c r="K360" s="604" t="s">
        <v>499</v>
      </c>
      <c r="L360" s="605"/>
      <c r="M360" s="181"/>
    </row>
    <row r="361" spans="1:13" ht="29.25" customHeight="1" thickTop="1" thickBot="1">
      <c r="A361" s="182"/>
      <c r="B361" s="619"/>
      <c r="C361" s="456"/>
      <c r="D361" s="457"/>
      <c r="E361" s="458"/>
      <c r="F361" s="548"/>
      <c r="G361" s="459"/>
      <c r="H361" s="459"/>
      <c r="I361" s="459"/>
      <c r="J361" s="459"/>
      <c r="K361" s="529" t="s">
        <v>655</v>
      </c>
      <c r="L361" s="461"/>
      <c r="M361" s="181"/>
    </row>
    <row r="362" spans="1:13" ht="15" customHeight="1" thickBot="1">
      <c r="A362" s="182"/>
      <c r="B362" s="619"/>
      <c r="C362" s="530"/>
      <c r="D362" s="531"/>
      <c r="E362" s="532"/>
      <c r="F362" s="533"/>
      <c r="G362" s="533"/>
      <c r="H362" s="533"/>
      <c r="I362" s="533"/>
      <c r="J362" s="534"/>
      <c r="K362" s="535"/>
      <c r="L362" s="536"/>
      <c r="M362" s="181"/>
    </row>
    <row r="363" spans="1:13" s="9" customFormat="1" ht="30" customHeight="1" thickBot="1">
      <c r="B363" s="619"/>
      <c r="C363" s="10"/>
      <c r="D363" s="10"/>
      <c r="E363" s="10"/>
      <c r="F363" s="10"/>
      <c r="G363" s="10"/>
      <c r="H363" s="678" t="s">
        <v>677</v>
      </c>
      <c r="I363" s="679"/>
      <c r="J363" s="679"/>
      <c r="K363" s="680"/>
      <c r="L363" s="148"/>
      <c r="M363" s="8"/>
    </row>
    <row r="364" spans="1:13" s="9" customFormat="1" ht="36" customHeight="1" thickBot="1">
      <c r="B364" s="619"/>
      <c r="C364" s="11"/>
      <c r="D364" s="12"/>
      <c r="E364" s="12"/>
      <c r="F364" s="11"/>
      <c r="G364" s="13"/>
      <c r="H364" s="681" t="s">
        <v>675</v>
      </c>
      <c r="I364" s="682"/>
      <c r="J364" s="682"/>
      <c r="K364" s="145" t="s">
        <v>33</v>
      </c>
      <c r="L364" s="149">
        <v>200401099</v>
      </c>
      <c r="M364" s="8"/>
    </row>
    <row r="365" spans="1:13" s="9" customFormat="1" ht="30" customHeight="1" thickBot="1">
      <c r="B365" s="619"/>
      <c r="C365" s="11"/>
      <c r="D365" s="5"/>
      <c r="E365" s="5"/>
      <c r="F365" s="5"/>
      <c r="G365" s="5"/>
      <c r="H365" s="131" t="s">
        <v>146</v>
      </c>
      <c r="I365" s="132"/>
      <c r="J365" s="133"/>
      <c r="K365" s="134"/>
      <c r="L365" s="150"/>
      <c r="M365" s="8"/>
    </row>
    <row r="366" spans="1:13" s="9" customFormat="1" ht="33" customHeight="1" thickBot="1">
      <c r="B366" s="619"/>
      <c r="C366" s="11"/>
      <c r="D366" s="12"/>
      <c r="E366" s="12"/>
      <c r="F366" s="11"/>
      <c r="G366" s="13"/>
      <c r="H366" s="683" t="s">
        <v>672</v>
      </c>
      <c r="I366" s="684"/>
      <c r="J366" s="684"/>
      <c r="K366" s="146" t="s">
        <v>33</v>
      </c>
      <c r="L366" s="151">
        <v>577051085</v>
      </c>
      <c r="M366" s="8"/>
    </row>
    <row r="367" spans="1:13" s="9" customFormat="1" ht="33" customHeight="1" thickBot="1">
      <c r="B367" s="619"/>
      <c r="C367" s="11"/>
      <c r="D367" s="12"/>
      <c r="E367" s="12"/>
      <c r="F367" s="11"/>
      <c r="G367" s="13"/>
      <c r="H367" s="683" t="s">
        <v>673</v>
      </c>
      <c r="I367" s="684"/>
      <c r="J367" s="684"/>
      <c r="K367" s="146" t="s">
        <v>33</v>
      </c>
      <c r="L367" s="151">
        <v>71129380</v>
      </c>
      <c r="M367" s="8"/>
    </row>
    <row r="368" spans="1:13" s="9" customFormat="1" ht="40.5" customHeight="1" thickBot="1">
      <c r="B368" s="619"/>
      <c r="C368" s="11"/>
      <c r="D368" s="12"/>
      <c r="E368" s="12"/>
      <c r="F368" s="11"/>
      <c r="G368" s="13"/>
      <c r="H368" s="685" t="s">
        <v>725</v>
      </c>
      <c r="I368" s="686"/>
      <c r="J368" s="686"/>
      <c r="K368" s="687"/>
      <c r="L368" s="152"/>
      <c r="M368" s="8"/>
    </row>
    <row r="369" spans="2:13" s="9" customFormat="1" ht="30" customHeight="1" thickBot="1">
      <c r="B369" s="619"/>
      <c r="C369" s="11"/>
      <c r="D369" s="5"/>
      <c r="E369" s="5"/>
      <c r="F369" s="5"/>
      <c r="G369" s="5"/>
      <c r="H369" s="131" t="s">
        <v>147</v>
      </c>
      <c r="I369" s="132"/>
      <c r="J369" s="133"/>
      <c r="K369" s="134"/>
      <c r="L369" s="150"/>
      <c r="M369" s="8"/>
    </row>
    <row r="370" spans="2:13" s="9" customFormat="1" ht="19.5" customHeight="1" thickBot="1">
      <c r="B370" s="619"/>
      <c r="C370" s="11"/>
      <c r="D370" s="10"/>
      <c r="E370" s="10"/>
      <c r="F370" s="10"/>
      <c r="G370" s="10"/>
      <c r="H370" s="137"/>
      <c r="I370" s="138"/>
      <c r="J370" s="138"/>
      <c r="K370" s="138"/>
      <c r="L370" s="139"/>
      <c r="M370" s="8"/>
    </row>
    <row r="371" spans="2:13" s="9" customFormat="1" ht="83.25" customHeight="1">
      <c r="B371" s="619"/>
      <c r="C371" s="11"/>
      <c r="D371" s="12"/>
      <c r="E371" s="12"/>
      <c r="F371" s="11"/>
      <c r="G371" s="13"/>
      <c r="H371" s="688" t="s">
        <v>162</v>
      </c>
      <c r="I371" s="689"/>
      <c r="J371" s="690"/>
      <c r="K371" s="141" t="s">
        <v>33</v>
      </c>
      <c r="L371" s="153">
        <v>550000000</v>
      </c>
      <c r="M371" s="8"/>
    </row>
    <row r="372" spans="2:13" s="9" customFormat="1" ht="96.75" customHeight="1" thickBot="1">
      <c r="B372" s="619"/>
      <c r="C372" s="11"/>
      <c r="D372" s="12"/>
      <c r="E372" s="12"/>
      <c r="F372" s="11"/>
      <c r="G372" s="13"/>
      <c r="H372" s="691" t="s">
        <v>163</v>
      </c>
      <c r="I372" s="692"/>
      <c r="J372" s="140">
        <v>0.19</v>
      </c>
      <c r="K372" s="141" t="s">
        <v>33</v>
      </c>
      <c r="L372" s="154">
        <v>104500000</v>
      </c>
      <c r="M372" s="8"/>
    </row>
    <row r="373" spans="2:13" s="9" customFormat="1" ht="102" customHeight="1" thickBot="1">
      <c r="B373" s="619"/>
      <c r="C373" s="11"/>
      <c r="D373" s="12"/>
      <c r="E373" s="12"/>
      <c r="F373" s="11"/>
      <c r="G373" s="143" t="s">
        <v>34</v>
      </c>
      <c r="H373" s="693" t="s">
        <v>164</v>
      </c>
      <c r="I373" s="694"/>
      <c r="J373" s="695"/>
      <c r="K373" s="142" t="s">
        <v>33</v>
      </c>
      <c r="L373" s="155">
        <v>654500000</v>
      </c>
      <c r="M373" s="8"/>
    </row>
    <row r="374" spans="2:13" s="9" customFormat="1" ht="12.75" customHeight="1" thickBot="1">
      <c r="B374" s="619"/>
      <c r="C374" s="11"/>
      <c r="D374" s="10"/>
      <c r="E374" s="10"/>
      <c r="F374" s="10"/>
      <c r="G374" s="10"/>
      <c r="H374" s="137"/>
      <c r="I374" s="138"/>
      <c r="J374" s="138"/>
      <c r="K374" s="138"/>
      <c r="L374" s="139"/>
      <c r="M374" s="8"/>
    </row>
    <row r="375" spans="2:13" s="9" customFormat="1" ht="33" customHeight="1" thickBot="1">
      <c r="B375" s="619"/>
      <c r="C375" s="11"/>
      <c r="D375" s="12"/>
      <c r="E375" s="12"/>
      <c r="F375" s="11"/>
      <c r="G375" s="13"/>
      <c r="H375" s="696" t="s">
        <v>275</v>
      </c>
      <c r="I375" s="697"/>
      <c r="J375" s="697"/>
      <c r="K375" s="146" t="s">
        <v>33</v>
      </c>
      <c r="L375" s="156">
        <v>416042413</v>
      </c>
      <c r="M375" s="8"/>
    </row>
    <row r="376" spans="2:13" s="9" customFormat="1" ht="12" customHeight="1" thickBot="1">
      <c r="B376" s="619"/>
      <c r="C376" s="11"/>
      <c r="D376" s="10"/>
      <c r="E376" s="10"/>
      <c r="F376" s="10"/>
      <c r="G376" s="10"/>
      <c r="H376" s="137"/>
      <c r="I376" s="138"/>
      <c r="J376" s="138"/>
      <c r="K376" s="138"/>
      <c r="L376" s="139"/>
      <c r="M376" s="8"/>
    </row>
    <row r="377" spans="2:13" s="9" customFormat="1" ht="39.75" customHeight="1" thickBot="1">
      <c r="B377" s="619"/>
      <c r="C377" s="11"/>
      <c r="D377" s="12"/>
      <c r="E377" s="12"/>
      <c r="F377" s="11"/>
      <c r="G377" s="13"/>
      <c r="H377" s="671" t="s">
        <v>676</v>
      </c>
      <c r="I377" s="672"/>
      <c r="J377" s="672"/>
      <c r="K377" s="673"/>
      <c r="L377" s="7"/>
      <c r="M377" s="8"/>
    </row>
    <row r="378" spans="2:13" ht="18.75" thickBot="1">
      <c r="B378" s="356"/>
      <c r="C378" s="442"/>
      <c r="K378" s="443"/>
      <c r="L378" s="361"/>
      <c r="M378" s="181"/>
    </row>
    <row r="379" spans="2:13" ht="38.450000000000003" customHeight="1">
      <c r="B379" s="356"/>
      <c r="C379" s="648" t="s">
        <v>723</v>
      </c>
      <c r="D379" s="649"/>
      <c r="E379" s="649"/>
      <c r="F379" s="649"/>
      <c r="G379" s="649"/>
      <c r="H379" s="649"/>
      <c r="I379" s="649"/>
      <c r="J379" s="649"/>
      <c r="K379" s="650"/>
      <c r="L379" s="579"/>
      <c r="M379" s="181"/>
    </row>
    <row r="380" spans="2:13" ht="38.450000000000003" customHeight="1" thickBot="1">
      <c r="B380" s="356"/>
      <c r="C380" s="651" t="s">
        <v>724</v>
      </c>
      <c r="D380" s="652"/>
      <c r="E380" s="652"/>
      <c r="F380" s="652"/>
      <c r="G380" s="652"/>
      <c r="H380" s="652"/>
      <c r="I380" s="652"/>
      <c r="J380" s="652"/>
      <c r="K380" s="653"/>
      <c r="L380" s="580"/>
      <c r="M380" s="181"/>
    </row>
    <row r="381" spans="2:13" ht="38.450000000000003" customHeight="1" thickTop="1" thickBot="1">
      <c r="B381" s="356"/>
      <c r="C381" s="581" t="s">
        <v>510</v>
      </c>
      <c r="D381" s="582"/>
      <c r="E381" s="582"/>
      <c r="F381" s="582"/>
      <c r="G381" s="582"/>
      <c r="H381" s="637"/>
      <c r="I381" s="582"/>
      <c r="J381" s="582"/>
      <c r="K381" s="583"/>
      <c r="L381" s="584"/>
      <c r="M381" s="181"/>
    </row>
    <row r="382" spans="2:13" s="9" customFormat="1" ht="38.25" customHeight="1">
      <c r="B382" s="6"/>
      <c r="C382" s="15" t="s">
        <v>511</v>
      </c>
      <c r="D382" s="16"/>
      <c r="E382" s="621"/>
      <c r="F382" s="17"/>
      <c r="G382" s="144"/>
      <c r="H382" s="135"/>
      <c r="I382" s="135"/>
      <c r="J382" s="135"/>
      <c r="K382" s="135"/>
      <c r="L382" s="136"/>
      <c r="M382" s="18"/>
    </row>
    <row r="383" spans="2:13" s="9" customFormat="1" ht="79.5" customHeight="1">
      <c r="B383" s="6"/>
      <c r="C383" s="654" t="s">
        <v>35</v>
      </c>
      <c r="D383" s="655"/>
      <c r="E383" s="655"/>
      <c r="F383" s="655"/>
      <c r="G383" s="655"/>
      <c r="H383" s="656"/>
      <c r="I383" s="657" t="s">
        <v>21</v>
      </c>
      <c r="J383" s="657"/>
      <c r="K383" s="657"/>
      <c r="L383" s="19" t="s">
        <v>36</v>
      </c>
      <c r="M383" s="20"/>
    </row>
    <row r="384" spans="2:13" s="9" customFormat="1" ht="45.75" customHeight="1">
      <c r="B384" s="6"/>
      <c r="C384" s="654" t="s">
        <v>37</v>
      </c>
      <c r="D384" s="655"/>
      <c r="E384" s="655"/>
      <c r="F384" s="655"/>
      <c r="G384" s="655"/>
      <c r="H384" s="656"/>
      <c r="I384" s="658" t="s">
        <v>38</v>
      </c>
      <c r="J384" s="658"/>
      <c r="K384" s="128" t="s">
        <v>39</v>
      </c>
      <c r="L384" s="125">
        <v>0.2</v>
      </c>
      <c r="M384" s="20"/>
    </row>
    <row r="385" spans="2:13" s="9" customFormat="1" ht="46.5" customHeight="1">
      <c r="B385" s="6"/>
      <c r="C385" s="654" t="s">
        <v>107</v>
      </c>
      <c r="D385" s="655"/>
      <c r="E385" s="655"/>
      <c r="F385" s="655"/>
      <c r="G385" s="655"/>
      <c r="H385" s="656"/>
      <c r="I385" s="664" t="s">
        <v>106</v>
      </c>
      <c r="J385" s="665"/>
      <c r="K385" s="128" t="s">
        <v>40</v>
      </c>
      <c r="L385" s="125">
        <v>0.05</v>
      </c>
      <c r="M385" s="20"/>
    </row>
    <row r="386" spans="2:13" s="14" customFormat="1" ht="70.5" customHeight="1">
      <c r="B386" s="21"/>
      <c r="C386" s="666" t="s">
        <v>108</v>
      </c>
      <c r="D386" s="667"/>
      <c r="E386" s="667"/>
      <c r="F386" s="667"/>
      <c r="G386" s="667"/>
      <c r="H386" s="668"/>
      <c r="I386" s="669" t="s">
        <v>41</v>
      </c>
      <c r="J386" s="658"/>
      <c r="K386" s="128" t="s">
        <v>42</v>
      </c>
      <c r="L386" s="125">
        <v>0.05</v>
      </c>
      <c r="M386" s="22"/>
    </row>
    <row r="387" spans="2:13" s="1" customFormat="1" ht="57.75" customHeight="1">
      <c r="B387" s="2"/>
      <c r="C387" s="654" t="s">
        <v>109</v>
      </c>
      <c r="D387" s="655"/>
      <c r="E387" s="655"/>
      <c r="F387" s="655"/>
      <c r="G387" s="655"/>
      <c r="H387" s="656"/>
      <c r="I387" s="670" t="s">
        <v>43</v>
      </c>
      <c r="J387" s="670"/>
      <c r="K387" s="129" t="s">
        <v>44</v>
      </c>
      <c r="L387" s="130">
        <v>0.3</v>
      </c>
      <c r="M387" s="3"/>
    </row>
    <row r="388" spans="2:13" s="1" customFormat="1" ht="40.5" customHeight="1" thickBot="1">
      <c r="B388" s="2"/>
      <c r="C388" s="659" t="s">
        <v>122</v>
      </c>
      <c r="D388" s="660"/>
      <c r="E388" s="660"/>
      <c r="F388" s="660"/>
      <c r="G388" s="660"/>
      <c r="H388" s="660"/>
      <c r="I388" s="660"/>
      <c r="J388" s="660"/>
      <c r="K388" s="660"/>
      <c r="L388" s="661"/>
      <c r="M388" s="3"/>
    </row>
    <row r="389" spans="2:13" s="1" customFormat="1" ht="40.5" customHeight="1">
      <c r="B389" s="2"/>
      <c r="C389" s="636"/>
      <c r="D389" s="636"/>
      <c r="E389" s="636"/>
      <c r="F389" s="177"/>
      <c r="G389" s="177"/>
      <c r="H389" s="636"/>
      <c r="I389" s="636"/>
      <c r="J389" s="636"/>
      <c r="K389" s="636"/>
      <c r="L389" s="636"/>
      <c r="M389" s="3"/>
    </row>
    <row r="390" spans="2:13" s="1" customFormat="1" ht="40.5" customHeight="1">
      <c r="B390" s="2"/>
      <c r="C390" s="636"/>
      <c r="D390" s="636"/>
      <c r="E390" s="636"/>
      <c r="F390" s="177"/>
      <c r="G390" s="177"/>
      <c r="H390" s="636"/>
      <c r="I390" s="636"/>
      <c r="J390" s="636"/>
      <c r="K390" s="636"/>
      <c r="L390" s="636"/>
      <c r="M390" s="3"/>
    </row>
    <row r="391" spans="2:13" s="1" customFormat="1" ht="40.5" customHeight="1">
      <c r="B391" s="2"/>
      <c r="C391" s="636"/>
      <c r="D391" s="636"/>
      <c r="E391" s="636"/>
      <c r="F391" s="177"/>
      <c r="G391" s="175"/>
      <c r="H391" s="636"/>
      <c r="I391" s="636"/>
      <c r="J391" s="636"/>
      <c r="K391" s="636"/>
      <c r="L391" s="636"/>
      <c r="M391" s="3"/>
    </row>
    <row r="392" spans="2:13" s="1" customFormat="1" ht="40.5" customHeight="1" thickBot="1">
      <c r="B392" s="2"/>
      <c r="C392" s="636"/>
      <c r="D392" s="636"/>
      <c r="E392" s="636"/>
      <c r="F392" s="177"/>
      <c r="G392" s="662"/>
      <c r="H392" s="662"/>
      <c r="I392" s="662"/>
      <c r="J392" s="662"/>
      <c r="K392" s="636"/>
      <c r="L392" s="636"/>
      <c r="M392" s="3"/>
    </row>
    <row r="393" spans="2:13" s="1" customFormat="1" ht="40.5" customHeight="1">
      <c r="B393" s="2"/>
      <c r="C393" s="636"/>
      <c r="D393" s="636"/>
      <c r="E393" s="636"/>
      <c r="F393" s="177"/>
      <c r="G393" s="663" t="s">
        <v>730</v>
      </c>
      <c r="H393" s="663"/>
      <c r="I393" s="663"/>
      <c r="J393" s="663"/>
      <c r="K393" s="636"/>
      <c r="L393" s="636"/>
      <c r="M393" s="3"/>
    </row>
    <row r="394" spans="2:13" s="1" customFormat="1" ht="17.25" thickBot="1">
      <c r="B394" s="23"/>
      <c r="C394" s="24"/>
      <c r="D394" s="24"/>
      <c r="E394" s="24"/>
      <c r="F394" s="24"/>
      <c r="G394" s="24"/>
      <c r="H394" s="24"/>
      <c r="I394" s="24"/>
      <c r="J394" s="24"/>
      <c r="K394" s="24"/>
      <c r="L394" s="24"/>
      <c r="M394" s="27"/>
    </row>
    <row r="395" spans="2:13" ht="18.75" thickTop="1"/>
  </sheetData>
  <autoFilter ref="C14:L180" xr:uid="{D33F6845-78D8-42F5-90A5-E9C6C347B587}"/>
  <mergeCells count="67">
    <mergeCell ref="C8:L8"/>
    <mergeCell ref="C3:L3"/>
    <mergeCell ref="C4:L4"/>
    <mergeCell ref="C5:L5"/>
    <mergeCell ref="C6:L6"/>
    <mergeCell ref="C7:L7"/>
    <mergeCell ref="C9:L9"/>
    <mergeCell ref="F13:G13"/>
    <mergeCell ref="C21:C22"/>
    <mergeCell ref="D21:D22"/>
    <mergeCell ref="E21:E22"/>
    <mergeCell ref="F21:H22"/>
    <mergeCell ref="I21:I22"/>
    <mergeCell ref="J21:J22"/>
    <mergeCell ref="K21:K22"/>
    <mergeCell ref="L21:L22"/>
    <mergeCell ref="H187:J187"/>
    <mergeCell ref="F24:H24"/>
    <mergeCell ref="F25:H25"/>
    <mergeCell ref="F26:H26"/>
    <mergeCell ref="F27:H27"/>
    <mergeCell ref="F38:G38"/>
    <mergeCell ref="F66:G66"/>
    <mergeCell ref="F115:G115"/>
    <mergeCell ref="F153:G153"/>
    <mergeCell ref="F173:G173"/>
    <mergeCell ref="H184:K184"/>
    <mergeCell ref="H185:J185"/>
    <mergeCell ref="F318:G318"/>
    <mergeCell ref="H188:J188"/>
    <mergeCell ref="H189:K189"/>
    <mergeCell ref="H192:J192"/>
    <mergeCell ref="H193:I193"/>
    <mergeCell ref="H194:J194"/>
    <mergeCell ref="H196:J196"/>
    <mergeCell ref="H198:K198"/>
    <mergeCell ref="F203:G203"/>
    <mergeCell ref="F231:G231"/>
    <mergeCell ref="F269:G269"/>
    <mergeCell ref="H314:K314"/>
    <mergeCell ref="H377:K377"/>
    <mergeCell ref="F332:G332"/>
    <mergeCell ref="F352:G352"/>
    <mergeCell ref="H363:K363"/>
    <mergeCell ref="H364:J364"/>
    <mergeCell ref="H366:J366"/>
    <mergeCell ref="H367:J367"/>
    <mergeCell ref="H368:K368"/>
    <mergeCell ref="H371:J371"/>
    <mergeCell ref="H372:I372"/>
    <mergeCell ref="H373:J373"/>
    <mergeCell ref="H375:J375"/>
    <mergeCell ref="C388:L388"/>
    <mergeCell ref="G392:J392"/>
    <mergeCell ref="G393:J393"/>
    <mergeCell ref="C385:H385"/>
    <mergeCell ref="I385:J385"/>
    <mergeCell ref="C386:H386"/>
    <mergeCell ref="I386:J386"/>
    <mergeCell ref="C387:H387"/>
    <mergeCell ref="I387:J387"/>
    <mergeCell ref="C379:K379"/>
    <mergeCell ref="C380:K380"/>
    <mergeCell ref="C383:H383"/>
    <mergeCell ref="I383:K383"/>
    <mergeCell ref="C384:H384"/>
    <mergeCell ref="I384:J384"/>
  </mergeCells>
  <conditionalFormatting sqref="E41:E43 E45:E60">
    <cfRule type="duplicateValues" dxfId="13" priority="3"/>
  </conditionalFormatting>
  <conditionalFormatting sqref="E44">
    <cfRule type="duplicateValues" dxfId="12" priority="1"/>
  </conditionalFormatting>
  <conditionalFormatting sqref="E69:E109">
    <cfRule type="duplicateValues" dxfId="11" priority="5"/>
  </conditionalFormatting>
  <conditionalFormatting sqref="E118:E147">
    <cfRule type="duplicateValues" dxfId="10" priority="6"/>
  </conditionalFormatting>
  <conditionalFormatting sqref="E206:E225">
    <cfRule type="duplicateValues" dxfId="9" priority="2"/>
  </conditionalFormatting>
  <conditionalFormatting sqref="E234:E263">
    <cfRule type="duplicateValues" dxfId="8" priority="4"/>
  </conditionalFormatting>
  <conditionalFormatting sqref="E272:E312">
    <cfRule type="duplicateValues" dxfId="7" priority="7"/>
  </conditionalFormatting>
  <printOptions horizontalCentered="1"/>
  <pageMargins left="0.39370078740157483" right="0.39370078740157483" top="0.39370078740157483" bottom="0.39370078740157483" header="0" footer="0"/>
  <pageSetup scale="39" fitToHeight="0"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AC5D0-B81E-40AB-BC6D-F8D09B1092C1}">
  <sheetPr codeName="Hoja52">
    <tabColor theme="1" tint="0.34998626667073579"/>
    <pageSetUpPr fitToPage="1"/>
  </sheetPr>
  <dimension ref="A1:R396"/>
  <sheetViews>
    <sheetView tabSelected="1" view="pageBreakPreview" zoomScale="70" zoomScaleNormal="50" zoomScaleSheetLayoutView="70" workbookViewId="0"/>
  </sheetViews>
  <sheetFormatPr baseColWidth="10" defaultColWidth="11" defaultRowHeight="18"/>
  <cols>
    <col min="1" max="1" width="2.7109375" style="175" customWidth="1"/>
    <col min="2" max="2" width="2.7109375" style="176" customWidth="1"/>
    <col min="3" max="3" width="8.42578125" style="177" customWidth="1"/>
    <col min="4" max="4" width="18.85546875" style="177" customWidth="1"/>
    <col min="5" max="5" width="17.28515625" style="175" customWidth="1"/>
    <col min="6" max="6" width="21" style="177" customWidth="1"/>
    <col min="7" max="7" width="25.140625" style="175" customWidth="1"/>
    <col min="8" max="8" width="94.140625" style="175" customWidth="1"/>
    <col min="9" max="9" width="10.42578125" style="175" customWidth="1"/>
    <col min="10" max="10" width="22.42578125" style="178" customWidth="1"/>
    <col min="11" max="11" width="31.42578125" style="179" customWidth="1"/>
    <col min="12" max="12" width="47" style="180" customWidth="1"/>
    <col min="13" max="13" width="2.7109375" style="175" customWidth="1"/>
    <col min="14" max="14" width="5" style="175" customWidth="1"/>
    <col min="15" max="15" width="20" style="639" hidden="1" customWidth="1"/>
    <col min="16" max="16" width="31.5703125" style="639" hidden="1" customWidth="1"/>
    <col min="17" max="17" width="0" style="175" hidden="1" customWidth="1"/>
    <col min="18" max="18" width="35" style="175" hidden="1" customWidth="1"/>
    <col min="19" max="137" width="11" style="175"/>
    <col min="138" max="138" width="3.7109375" style="175" customWidth="1"/>
    <col min="139" max="139" width="9.140625" style="175" customWidth="1"/>
    <col min="140" max="140" width="9.85546875" style="175" customWidth="1"/>
    <col min="141" max="141" width="9.7109375" style="175" customWidth="1"/>
    <col min="142" max="142" width="6" style="175" customWidth="1"/>
    <col min="143" max="143" width="44.140625" style="175" customWidth="1"/>
    <col min="144" max="144" width="6.42578125" style="175" customWidth="1"/>
    <col min="145" max="145" width="14" style="175" customWidth="1"/>
    <col min="146" max="146" width="18.28515625" style="175" customWidth="1"/>
    <col min="147" max="147" width="24.28515625" style="175" customWidth="1"/>
    <col min="148" max="148" width="22.140625" style="175" customWidth="1"/>
    <col min="149" max="393" width="11" style="175"/>
    <col min="394" max="394" width="3.7109375" style="175" customWidth="1"/>
    <col min="395" max="395" width="9.140625" style="175" customWidth="1"/>
    <col min="396" max="396" width="9.85546875" style="175" customWidth="1"/>
    <col min="397" max="397" width="9.7109375" style="175" customWidth="1"/>
    <col min="398" max="398" width="6" style="175" customWidth="1"/>
    <col min="399" max="399" width="44.140625" style="175" customWidth="1"/>
    <col min="400" max="400" width="6.42578125" style="175" customWidth="1"/>
    <col min="401" max="401" width="14" style="175" customWidth="1"/>
    <col min="402" max="402" width="18.28515625" style="175" customWidth="1"/>
    <col min="403" max="403" width="24.28515625" style="175" customWidth="1"/>
    <col min="404" max="404" width="22.140625" style="175" customWidth="1"/>
    <col min="405" max="649" width="11" style="175"/>
    <col min="650" max="650" width="3.7109375" style="175" customWidth="1"/>
    <col min="651" max="651" width="9.140625" style="175" customWidth="1"/>
    <col min="652" max="652" width="9.85546875" style="175" customWidth="1"/>
    <col min="653" max="653" width="9.7109375" style="175" customWidth="1"/>
    <col min="654" max="654" width="6" style="175" customWidth="1"/>
    <col min="655" max="655" width="44.140625" style="175" customWidth="1"/>
    <col min="656" max="656" width="6.42578125" style="175" customWidth="1"/>
    <col min="657" max="657" width="14" style="175" customWidth="1"/>
    <col min="658" max="658" width="18.28515625" style="175" customWidth="1"/>
    <col min="659" max="659" width="24.28515625" style="175" customWidth="1"/>
    <col min="660" max="660" width="22.140625" style="175" customWidth="1"/>
    <col min="661" max="905" width="11" style="175"/>
    <col min="906" max="906" width="3.7109375" style="175" customWidth="1"/>
    <col min="907" max="907" width="9.140625" style="175" customWidth="1"/>
    <col min="908" max="908" width="9.85546875" style="175" customWidth="1"/>
    <col min="909" max="909" width="9.7109375" style="175" customWidth="1"/>
    <col min="910" max="910" width="6" style="175" customWidth="1"/>
    <col min="911" max="911" width="44.140625" style="175" customWidth="1"/>
    <col min="912" max="912" width="6.42578125" style="175" customWidth="1"/>
    <col min="913" max="913" width="14" style="175" customWidth="1"/>
    <col min="914" max="914" width="18.28515625" style="175" customWidth="1"/>
    <col min="915" max="915" width="24.28515625" style="175" customWidth="1"/>
    <col min="916" max="916" width="22.140625" style="175" customWidth="1"/>
    <col min="917" max="1161" width="11" style="175"/>
    <col min="1162" max="1162" width="3.7109375" style="175" customWidth="1"/>
    <col min="1163" max="1163" width="9.140625" style="175" customWidth="1"/>
    <col min="1164" max="1164" width="9.85546875" style="175" customWidth="1"/>
    <col min="1165" max="1165" width="9.7109375" style="175" customWidth="1"/>
    <col min="1166" max="1166" width="6" style="175" customWidth="1"/>
    <col min="1167" max="1167" width="44.140625" style="175" customWidth="1"/>
    <col min="1168" max="1168" width="6.42578125" style="175" customWidth="1"/>
    <col min="1169" max="1169" width="14" style="175" customWidth="1"/>
    <col min="1170" max="1170" width="18.28515625" style="175" customWidth="1"/>
    <col min="1171" max="1171" width="24.28515625" style="175" customWidth="1"/>
    <col min="1172" max="1172" width="22.140625" style="175" customWidth="1"/>
    <col min="1173" max="1417" width="11" style="175"/>
    <col min="1418" max="1418" width="3.7109375" style="175" customWidth="1"/>
    <col min="1419" max="1419" width="9.140625" style="175" customWidth="1"/>
    <col min="1420" max="1420" width="9.85546875" style="175" customWidth="1"/>
    <col min="1421" max="1421" width="9.7109375" style="175" customWidth="1"/>
    <col min="1422" max="1422" width="6" style="175" customWidth="1"/>
    <col min="1423" max="1423" width="44.140625" style="175" customWidth="1"/>
    <col min="1424" max="1424" width="6.42578125" style="175" customWidth="1"/>
    <col min="1425" max="1425" width="14" style="175" customWidth="1"/>
    <col min="1426" max="1426" width="18.28515625" style="175" customWidth="1"/>
    <col min="1427" max="1427" width="24.28515625" style="175" customWidth="1"/>
    <col min="1428" max="1428" width="22.140625" style="175" customWidth="1"/>
    <col min="1429" max="1673" width="11" style="175"/>
    <col min="1674" max="1674" width="3.7109375" style="175" customWidth="1"/>
    <col min="1675" max="1675" width="9.140625" style="175" customWidth="1"/>
    <col min="1676" max="1676" width="9.85546875" style="175" customWidth="1"/>
    <col min="1677" max="1677" width="9.7109375" style="175" customWidth="1"/>
    <col min="1678" max="1678" width="6" style="175" customWidth="1"/>
    <col min="1679" max="1679" width="44.140625" style="175" customWidth="1"/>
    <col min="1680" max="1680" width="6.42578125" style="175" customWidth="1"/>
    <col min="1681" max="1681" width="14" style="175" customWidth="1"/>
    <col min="1682" max="1682" width="18.28515625" style="175" customWidth="1"/>
    <col min="1683" max="1683" width="24.28515625" style="175" customWidth="1"/>
    <col min="1684" max="1684" width="22.140625" style="175" customWidth="1"/>
    <col min="1685" max="1929" width="11" style="175"/>
    <col min="1930" max="1930" width="3.7109375" style="175" customWidth="1"/>
    <col min="1931" max="1931" width="9.140625" style="175" customWidth="1"/>
    <col min="1932" max="1932" width="9.85546875" style="175" customWidth="1"/>
    <col min="1933" max="1933" width="9.7109375" style="175" customWidth="1"/>
    <col min="1934" max="1934" width="6" style="175" customWidth="1"/>
    <col min="1935" max="1935" width="44.140625" style="175" customWidth="1"/>
    <col min="1936" max="1936" width="6.42578125" style="175" customWidth="1"/>
    <col min="1937" max="1937" width="14" style="175" customWidth="1"/>
    <col min="1938" max="1938" width="18.28515625" style="175" customWidth="1"/>
    <col min="1939" max="1939" width="24.28515625" style="175" customWidth="1"/>
    <col min="1940" max="1940" width="22.140625" style="175" customWidth="1"/>
    <col min="1941" max="2185" width="11" style="175"/>
    <col min="2186" max="2186" width="3.7109375" style="175" customWidth="1"/>
    <col min="2187" max="2187" width="9.140625" style="175" customWidth="1"/>
    <col min="2188" max="2188" width="9.85546875" style="175" customWidth="1"/>
    <col min="2189" max="2189" width="9.7109375" style="175" customWidth="1"/>
    <col min="2190" max="2190" width="6" style="175" customWidth="1"/>
    <col min="2191" max="2191" width="44.140625" style="175" customWidth="1"/>
    <col min="2192" max="2192" width="6.42578125" style="175" customWidth="1"/>
    <col min="2193" max="2193" width="14" style="175" customWidth="1"/>
    <col min="2194" max="2194" width="18.28515625" style="175" customWidth="1"/>
    <col min="2195" max="2195" width="24.28515625" style="175" customWidth="1"/>
    <col min="2196" max="2196" width="22.140625" style="175" customWidth="1"/>
    <col min="2197" max="2441" width="11" style="175"/>
    <col min="2442" max="2442" width="3.7109375" style="175" customWidth="1"/>
    <col min="2443" max="2443" width="9.140625" style="175" customWidth="1"/>
    <col min="2444" max="2444" width="9.85546875" style="175" customWidth="1"/>
    <col min="2445" max="2445" width="9.7109375" style="175" customWidth="1"/>
    <col min="2446" max="2446" width="6" style="175" customWidth="1"/>
    <col min="2447" max="2447" width="44.140625" style="175" customWidth="1"/>
    <col min="2448" max="2448" width="6.42578125" style="175" customWidth="1"/>
    <col min="2449" max="2449" width="14" style="175" customWidth="1"/>
    <col min="2450" max="2450" width="18.28515625" style="175" customWidth="1"/>
    <col min="2451" max="2451" width="24.28515625" style="175" customWidth="1"/>
    <col min="2452" max="2452" width="22.140625" style="175" customWidth="1"/>
    <col min="2453" max="2697" width="11" style="175"/>
    <col min="2698" max="2698" width="3.7109375" style="175" customWidth="1"/>
    <col min="2699" max="2699" width="9.140625" style="175" customWidth="1"/>
    <col min="2700" max="2700" width="9.85546875" style="175" customWidth="1"/>
    <col min="2701" max="2701" width="9.7109375" style="175" customWidth="1"/>
    <col min="2702" max="2702" width="6" style="175" customWidth="1"/>
    <col min="2703" max="2703" width="44.140625" style="175" customWidth="1"/>
    <col min="2704" max="2704" width="6.42578125" style="175" customWidth="1"/>
    <col min="2705" max="2705" width="14" style="175" customWidth="1"/>
    <col min="2706" max="2706" width="18.28515625" style="175" customWidth="1"/>
    <col min="2707" max="2707" width="24.28515625" style="175" customWidth="1"/>
    <col min="2708" max="2708" width="22.140625" style="175" customWidth="1"/>
    <col min="2709" max="2953" width="11" style="175"/>
    <col min="2954" max="2954" width="3.7109375" style="175" customWidth="1"/>
    <col min="2955" max="2955" width="9.140625" style="175" customWidth="1"/>
    <col min="2956" max="2956" width="9.85546875" style="175" customWidth="1"/>
    <col min="2957" max="2957" width="9.7109375" style="175" customWidth="1"/>
    <col min="2958" max="2958" width="6" style="175" customWidth="1"/>
    <col min="2959" max="2959" width="44.140625" style="175" customWidth="1"/>
    <col min="2960" max="2960" width="6.42578125" style="175" customWidth="1"/>
    <col min="2961" max="2961" width="14" style="175" customWidth="1"/>
    <col min="2962" max="2962" width="18.28515625" style="175" customWidth="1"/>
    <col min="2963" max="2963" width="24.28515625" style="175" customWidth="1"/>
    <col min="2964" max="2964" width="22.140625" style="175" customWidth="1"/>
    <col min="2965" max="3209" width="11" style="175"/>
    <col min="3210" max="3210" width="3.7109375" style="175" customWidth="1"/>
    <col min="3211" max="3211" width="9.140625" style="175" customWidth="1"/>
    <col min="3212" max="3212" width="9.85546875" style="175" customWidth="1"/>
    <col min="3213" max="3213" width="9.7109375" style="175" customWidth="1"/>
    <col min="3214" max="3214" width="6" style="175" customWidth="1"/>
    <col min="3215" max="3215" width="44.140625" style="175" customWidth="1"/>
    <col min="3216" max="3216" width="6.42578125" style="175" customWidth="1"/>
    <col min="3217" max="3217" width="14" style="175" customWidth="1"/>
    <col min="3218" max="3218" width="18.28515625" style="175" customWidth="1"/>
    <col min="3219" max="3219" width="24.28515625" style="175" customWidth="1"/>
    <col min="3220" max="3220" width="22.140625" style="175" customWidth="1"/>
    <col min="3221" max="3465" width="11" style="175"/>
    <col min="3466" max="3466" width="3.7109375" style="175" customWidth="1"/>
    <col min="3467" max="3467" width="9.140625" style="175" customWidth="1"/>
    <col min="3468" max="3468" width="9.85546875" style="175" customWidth="1"/>
    <col min="3469" max="3469" width="9.7109375" style="175" customWidth="1"/>
    <col min="3470" max="3470" width="6" style="175" customWidth="1"/>
    <col min="3471" max="3471" width="44.140625" style="175" customWidth="1"/>
    <col min="3472" max="3472" width="6.42578125" style="175" customWidth="1"/>
    <col min="3473" max="3473" width="14" style="175" customWidth="1"/>
    <col min="3474" max="3474" width="18.28515625" style="175" customWidth="1"/>
    <col min="3475" max="3475" width="24.28515625" style="175" customWidth="1"/>
    <col min="3476" max="3476" width="22.140625" style="175" customWidth="1"/>
    <col min="3477" max="3721" width="11" style="175"/>
    <col min="3722" max="3722" width="3.7109375" style="175" customWidth="1"/>
    <col min="3723" max="3723" width="9.140625" style="175" customWidth="1"/>
    <col min="3724" max="3724" width="9.85546875" style="175" customWidth="1"/>
    <col min="3725" max="3725" width="9.7109375" style="175" customWidth="1"/>
    <col min="3726" max="3726" width="6" style="175" customWidth="1"/>
    <col min="3727" max="3727" width="44.140625" style="175" customWidth="1"/>
    <col min="3728" max="3728" width="6.42578125" style="175" customWidth="1"/>
    <col min="3729" max="3729" width="14" style="175" customWidth="1"/>
    <col min="3730" max="3730" width="18.28515625" style="175" customWidth="1"/>
    <col min="3731" max="3731" width="24.28515625" style="175" customWidth="1"/>
    <col min="3732" max="3732" width="22.140625" style="175" customWidth="1"/>
    <col min="3733" max="3977" width="11" style="175"/>
    <col min="3978" max="3978" width="3.7109375" style="175" customWidth="1"/>
    <col min="3979" max="3979" width="9.140625" style="175" customWidth="1"/>
    <col min="3980" max="3980" width="9.85546875" style="175" customWidth="1"/>
    <col min="3981" max="3981" width="9.7109375" style="175" customWidth="1"/>
    <col min="3982" max="3982" width="6" style="175" customWidth="1"/>
    <col min="3983" max="3983" width="44.140625" style="175" customWidth="1"/>
    <col min="3984" max="3984" width="6.42578125" style="175" customWidth="1"/>
    <col min="3985" max="3985" width="14" style="175" customWidth="1"/>
    <col min="3986" max="3986" width="18.28515625" style="175" customWidth="1"/>
    <col min="3987" max="3987" width="24.28515625" style="175" customWidth="1"/>
    <col min="3988" max="3988" width="22.140625" style="175" customWidth="1"/>
    <col min="3989" max="4233" width="11" style="175"/>
    <col min="4234" max="4234" width="3.7109375" style="175" customWidth="1"/>
    <col min="4235" max="4235" width="9.140625" style="175" customWidth="1"/>
    <col min="4236" max="4236" width="9.85546875" style="175" customWidth="1"/>
    <col min="4237" max="4237" width="9.7109375" style="175" customWidth="1"/>
    <col min="4238" max="4238" width="6" style="175" customWidth="1"/>
    <col min="4239" max="4239" width="44.140625" style="175" customWidth="1"/>
    <col min="4240" max="4240" width="6.42578125" style="175" customWidth="1"/>
    <col min="4241" max="4241" width="14" style="175" customWidth="1"/>
    <col min="4242" max="4242" width="18.28515625" style="175" customWidth="1"/>
    <col min="4243" max="4243" width="24.28515625" style="175" customWidth="1"/>
    <col min="4244" max="4244" width="22.140625" style="175" customWidth="1"/>
    <col min="4245" max="4489" width="11" style="175"/>
    <col min="4490" max="4490" width="3.7109375" style="175" customWidth="1"/>
    <col min="4491" max="4491" width="9.140625" style="175" customWidth="1"/>
    <col min="4492" max="4492" width="9.85546875" style="175" customWidth="1"/>
    <col min="4493" max="4493" width="9.7109375" style="175" customWidth="1"/>
    <col min="4494" max="4494" width="6" style="175" customWidth="1"/>
    <col min="4495" max="4495" width="44.140625" style="175" customWidth="1"/>
    <col min="4496" max="4496" width="6.42578125" style="175" customWidth="1"/>
    <col min="4497" max="4497" width="14" style="175" customWidth="1"/>
    <col min="4498" max="4498" width="18.28515625" style="175" customWidth="1"/>
    <col min="4499" max="4499" width="24.28515625" style="175" customWidth="1"/>
    <col min="4500" max="4500" width="22.140625" style="175" customWidth="1"/>
    <col min="4501" max="4745" width="11" style="175"/>
    <col min="4746" max="4746" width="3.7109375" style="175" customWidth="1"/>
    <col min="4747" max="4747" width="9.140625" style="175" customWidth="1"/>
    <col min="4748" max="4748" width="9.85546875" style="175" customWidth="1"/>
    <col min="4749" max="4749" width="9.7109375" style="175" customWidth="1"/>
    <col min="4750" max="4750" width="6" style="175" customWidth="1"/>
    <col min="4751" max="4751" width="44.140625" style="175" customWidth="1"/>
    <col min="4752" max="4752" width="6.42578125" style="175" customWidth="1"/>
    <col min="4753" max="4753" width="14" style="175" customWidth="1"/>
    <col min="4754" max="4754" width="18.28515625" style="175" customWidth="1"/>
    <col min="4755" max="4755" width="24.28515625" style="175" customWidth="1"/>
    <col min="4756" max="4756" width="22.140625" style="175" customWidth="1"/>
    <col min="4757" max="5001" width="11" style="175"/>
    <col min="5002" max="5002" width="3.7109375" style="175" customWidth="1"/>
    <col min="5003" max="5003" width="9.140625" style="175" customWidth="1"/>
    <col min="5004" max="5004" width="9.85546875" style="175" customWidth="1"/>
    <col min="5005" max="5005" width="9.7109375" style="175" customWidth="1"/>
    <col min="5006" max="5006" width="6" style="175" customWidth="1"/>
    <col min="5007" max="5007" width="44.140625" style="175" customWidth="1"/>
    <col min="5008" max="5008" width="6.42578125" style="175" customWidth="1"/>
    <col min="5009" max="5009" width="14" style="175" customWidth="1"/>
    <col min="5010" max="5010" width="18.28515625" style="175" customWidth="1"/>
    <col min="5011" max="5011" width="24.28515625" style="175" customWidth="1"/>
    <col min="5012" max="5012" width="22.140625" style="175" customWidth="1"/>
    <col min="5013" max="5257" width="11" style="175"/>
    <col min="5258" max="5258" width="3.7109375" style="175" customWidth="1"/>
    <col min="5259" max="5259" width="9.140625" style="175" customWidth="1"/>
    <col min="5260" max="5260" width="9.85546875" style="175" customWidth="1"/>
    <col min="5261" max="5261" width="9.7109375" style="175" customWidth="1"/>
    <col min="5262" max="5262" width="6" style="175" customWidth="1"/>
    <col min="5263" max="5263" width="44.140625" style="175" customWidth="1"/>
    <col min="5264" max="5264" width="6.42578125" style="175" customWidth="1"/>
    <col min="5265" max="5265" width="14" style="175" customWidth="1"/>
    <col min="5266" max="5266" width="18.28515625" style="175" customWidth="1"/>
    <col min="5267" max="5267" width="24.28515625" style="175" customWidth="1"/>
    <col min="5268" max="5268" width="22.140625" style="175" customWidth="1"/>
    <col min="5269" max="5513" width="11" style="175"/>
    <col min="5514" max="5514" width="3.7109375" style="175" customWidth="1"/>
    <col min="5515" max="5515" width="9.140625" style="175" customWidth="1"/>
    <col min="5516" max="5516" width="9.85546875" style="175" customWidth="1"/>
    <col min="5517" max="5517" width="9.7109375" style="175" customWidth="1"/>
    <col min="5518" max="5518" width="6" style="175" customWidth="1"/>
    <col min="5519" max="5519" width="44.140625" style="175" customWidth="1"/>
    <col min="5520" max="5520" width="6.42578125" style="175" customWidth="1"/>
    <col min="5521" max="5521" width="14" style="175" customWidth="1"/>
    <col min="5522" max="5522" width="18.28515625" style="175" customWidth="1"/>
    <col min="5523" max="5523" width="24.28515625" style="175" customWidth="1"/>
    <col min="5524" max="5524" width="22.140625" style="175" customWidth="1"/>
    <col min="5525" max="5769" width="11" style="175"/>
    <col min="5770" max="5770" width="3.7109375" style="175" customWidth="1"/>
    <col min="5771" max="5771" width="9.140625" style="175" customWidth="1"/>
    <col min="5772" max="5772" width="9.85546875" style="175" customWidth="1"/>
    <col min="5773" max="5773" width="9.7109375" style="175" customWidth="1"/>
    <col min="5774" max="5774" width="6" style="175" customWidth="1"/>
    <col min="5775" max="5775" width="44.140625" style="175" customWidth="1"/>
    <col min="5776" max="5776" width="6.42578125" style="175" customWidth="1"/>
    <col min="5777" max="5777" width="14" style="175" customWidth="1"/>
    <col min="5778" max="5778" width="18.28515625" style="175" customWidth="1"/>
    <col min="5779" max="5779" width="24.28515625" style="175" customWidth="1"/>
    <col min="5780" max="5780" width="22.140625" style="175" customWidth="1"/>
    <col min="5781" max="6025" width="11" style="175"/>
    <col min="6026" max="6026" width="3.7109375" style="175" customWidth="1"/>
    <col min="6027" max="6027" width="9.140625" style="175" customWidth="1"/>
    <col min="6028" max="6028" width="9.85546875" style="175" customWidth="1"/>
    <col min="6029" max="6029" width="9.7109375" style="175" customWidth="1"/>
    <col min="6030" max="6030" width="6" style="175" customWidth="1"/>
    <col min="6031" max="6031" width="44.140625" style="175" customWidth="1"/>
    <col min="6032" max="6032" width="6.42578125" style="175" customWidth="1"/>
    <col min="6033" max="6033" width="14" style="175" customWidth="1"/>
    <col min="6034" max="6034" width="18.28515625" style="175" customWidth="1"/>
    <col min="6035" max="6035" width="24.28515625" style="175" customWidth="1"/>
    <col min="6036" max="6036" width="22.140625" style="175" customWidth="1"/>
    <col min="6037" max="6281" width="11" style="175"/>
    <col min="6282" max="6282" width="3.7109375" style="175" customWidth="1"/>
    <col min="6283" max="6283" width="9.140625" style="175" customWidth="1"/>
    <col min="6284" max="6284" width="9.85546875" style="175" customWidth="1"/>
    <col min="6285" max="6285" width="9.7109375" style="175" customWidth="1"/>
    <col min="6286" max="6286" width="6" style="175" customWidth="1"/>
    <col min="6287" max="6287" width="44.140625" style="175" customWidth="1"/>
    <col min="6288" max="6288" width="6.42578125" style="175" customWidth="1"/>
    <col min="6289" max="6289" width="14" style="175" customWidth="1"/>
    <col min="6290" max="6290" width="18.28515625" style="175" customWidth="1"/>
    <col min="6291" max="6291" width="24.28515625" style="175" customWidth="1"/>
    <col min="6292" max="6292" width="22.140625" style="175" customWidth="1"/>
    <col min="6293" max="6537" width="11" style="175"/>
    <col min="6538" max="6538" width="3.7109375" style="175" customWidth="1"/>
    <col min="6539" max="6539" width="9.140625" style="175" customWidth="1"/>
    <col min="6540" max="6540" width="9.85546875" style="175" customWidth="1"/>
    <col min="6541" max="6541" width="9.7109375" style="175" customWidth="1"/>
    <col min="6542" max="6542" width="6" style="175" customWidth="1"/>
    <col min="6543" max="6543" width="44.140625" style="175" customWidth="1"/>
    <col min="6544" max="6544" width="6.42578125" style="175" customWidth="1"/>
    <col min="6545" max="6545" width="14" style="175" customWidth="1"/>
    <col min="6546" max="6546" width="18.28515625" style="175" customWidth="1"/>
    <col min="6547" max="6547" width="24.28515625" style="175" customWidth="1"/>
    <col min="6548" max="6548" width="22.140625" style="175" customWidth="1"/>
    <col min="6549" max="6793" width="11" style="175"/>
    <col min="6794" max="6794" width="3.7109375" style="175" customWidth="1"/>
    <col min="6795" max="6795" width="9.140625" style="175" customWidth="1"/>
    <col min="6796" max="6796" width="9.85546875" style="175" customWidth="1"/>
    <col min="6797" max="6797" width="9.7109375" style="175" customWidth="1"/>
    <col min="6798" max="6798" width="6" style="175" customWidth="1"/>
    <col min="6799" max="6799" width="44.140625" style="175" customWidth="1"/>
    <col min="6800" max="6800" width="6.42578125" style="175" customWidth="1"/>
    <col min="6801" max="6801" width="14" style="175" customWidth="1"/>
    <col min="6802" max="6802" width="18.28515625" style="175" customWidth="1"/>
    <col min="6803" max="6803" width="24.28515625" style="175" customWidth="1"/>
    <col min="6804" max="6804" width="22.140625" style="175" customWidth="1"/>
    <col min="6805" max="7049" width="11" style="175"/>
    <col min="7050" max="7050" width="3.7109375" style="175" customWidth="1"/>
    <col min="7051" max="7051" width="9.140625" style="175" customWidth="1"/>
    <col min="7052" max="7052" width="9.85546875" style="175" customWidth="1"/>
    <col min="7053" max="7053" width="9.7109375" style="175" customWidth="1"/>
    <col min="7054" max="7054" width="6" style="175" customWidth="1"/>
    <col min="7055" max="7055" width="44.140625" style="175" customWidth="1"/>
    <col min="7056" max="7056" width="6.42578125" style="175" customWidth="1"/>
    <col min="7057" max="7057" width="14" style="175" customWidth="1"/>
    <col min="7058" max="7058" width="18.28515625" style="175" customWidth="1"/>
    <col min="7059" max="7059" width="24.28515625" style="175" customWidth="1"/>
    <col min="7060" max="7060" width="22.140625" style="175" customWidth="1"/>
    <col min="7061" max="7305" width="11" style="175"/>
    <col min="7306" max="7306" width="3.7109375" style="175" customWidth="1"/>
    <col min="7307" max="7307" width="9.140625" style="175" customWidth="1"/>
    <col min="7308" max="7308" width="9.85546875" style="175" customWidth="1"/>
    <col min="7309" max="7309" width="9.7109375" style="175" customWidth="1"/>
    <col min="7310" max="7310" width="6" style="175" customWidth="1"/>
    <col min="7311" max="7311" width="44.140625" style="175" customWidth="1"/>
    <col min="7312" max="7312" width="6.42578125" style="175" customWidth="1"/>
    <col min="7313" max="7313" width="14" style="175" customWidth="1"/>
    <col min="7314" max="7314" width="18.28515625" style="175" customWidth="1"/>
    <col min="7315" max="7315" width="24.28515625" style="175" customWidth="1"/>
    <col min="7316" max="7316" width="22.140625" style="175" customWidth="1"/>
    <col min="7317" max="7561" width="11" style="175"/>
    <col min="7562" max="7562" width="3.7109375" style="175" customWidth="1"/>
    <col min="7563" max="7563" width="9.140625" style="175" customWidth="1"/>
    <col min="7564" max="7564" width="9.85546875" style="175" customWidth="1"/>
    <col min="7565" max="7565" width="9.7109375" style="175" customWidth="1"/>
    <col min="7566" max="7566" width="6" style="175" customWidth="1"/>
    <col min="7567" max="7567" width="44.140625" style="175" customWidth="1"/>
    <col min="7568" max="7568" width="6.42578125" style="175" customWidth="1"/>
    <col min="7569" max="7569" width="14" style="175" customWidth="1"/>
    <col min="7570" max="7570" width="18.28515625" style="175" customWidth="1"/>
    <col min="7571" max="7571" width="24.28515625" style="175" customWidth="1"/>
    <col min="7572" max="7572" width="22.140625" style="175" customWidth="1"/>
    <col min="7573" max="7817" width="11" style="175"/>
    <col min="7818" max="7818" width="3.7109375" style="175" customWidth="1"/>
    <col min="7819" max="7819" width="9.140625" style="175" customWidth="1"/>
    <col min="7820" max="7820" width="9.85546875" style="175" customWidth="1"/>
    <col min="7821" max="7821" width="9.7109375" style="175" customWidth="1"/>
    <col min="7822" max="7822" width="6" style="175" customWidth="1"/>
    <col min="7823" max="7823" width="44.140625" style="175" customWidth="1"/>
    <col min="7824" max="7824" width="6.42578125" style="175" customWidth="1"/>
    <col min="7825" max="7825" width="14" style="175" customWidth="1"/>
    <col min="7826" max="7826" width="18.28515625" style="175" customWidth="1"/>
    <col min="7827" max="7827" width="24.28515625" style="175" customWidth="1"/>
    <col min="7828" max="7828" width="22.140625" style="175" customWidth="1"/>
    <col min="7829" max="8073" width="11" style="175"/>
    <col min="8074" max="8074" width="3.7109375" style="175" customWidth="1"/>
    <col min="8075" max="8075" width="9.140625" style="175" customWidth="1"/>
    <col min="8076" max="8076" width="9.85546875" style="175" customWidth="1"/>
    <col min="8077" max="8077" width="9.7109375" style="175" customWidth="1"/>
    <col min="8078" max="8078" width="6" style="175" customWidth="1"/>
    <col min="8079" max="8079" width="44.140625" style="175" customWidth="1"/>
    <col min="8080" max="8080" width="6.42578125" style="175" customWidth="1"/>
    <col min="8081" max="8081" width="14" style="175" customWidth="1"/>
    <col min="8082" max="8082" width="18.28515625" style="175" customWidth="1"/>
    <col min="8083" max="8083" width="24.28515625" style="175" customWidth="1"/>
    <col min="8084" max="8084" width="22.140625" style="175" customWidth="1"/>
    <col min="8085" max="8329" width="11" style="175"/>
    <col min="8330" max="8330" width="3.7109375" style="175" customWidth="1"/>
    <col min="8331" max="8331" width="9.140625" style="175" customWidth="1"/>
    <col min="8332" max="8332" width="9.85546875" style="175" customWidth="1"/>
    <col min="8333" max="8333" width="9.7109375" style="175" customWidth="1"/>
    <col min="8334" max="8334" width="6" style="175" customWidth="1"/>
    <col min="8335" max="8335" width="44.140625" style="175" customWidth="1"/>
    <col min="8336" max="8336" width="6.42578125" style="175" customWidth="1"/>
    <col min="8337" max="8337" width="14" style="175" customWidth="1"/>
    <col min="8338" max="8338" width="18.28515625" style="175" customWidth="1"/>
    <col min="8339" max="8339" width="24.28515625" style="175" customWidth="1"/>
    <col min="8340" max="8340" width="22.140625" style="175" customWidth="1"/>
    <col min="8341" max="8585" width="11" style="175"/>
    <col min="8586" max="8586" width="3.7109375" style="175" customWidth="1"/>
    <col min="8587" max="8587" width="9.140625" style="175" customWidth="1"/>
    <col min="8588" max="8588" width="9.85546875" style="175" customWidth="1"/>
    <col min="8589" max="8589" width="9.7109375" style="175" customWidth="1"/>
    <col min="8590" max="8590" width="6" style="175" customWidth="1"/>
    <col min="8591" max="8591" width="44.140625" style="175" customWidth="1"/>
    <col min="8592" max="8592" width="6.42578125" style="175" customWidth="1"/>
    <col min="8593" max="8593" width="14" style="175" customWidth="1"/>
    <col min="8594" max="8594" width="18.28515625" style="175" customWidth="1"/>
    <col min="8595" max="8595" width="24.28515625" style="175" customWidth="1"/>
    <col min="8596" max="8596" width="22.140625" style="175" customWidth="1"/>
    <col min="8597" max="8841" width="11" style="175"/>
    <col min="8842" max="8842" width="3.7109375" style="175" customWidth="1"/>
    <col min="8843" max="8843" width="9.140625" style="175" customWidth="1"/>
    <col min="8844" max="8844" width="9.85546875" style="175" customWidth="1"/>
    <col min="8845" max="8845" width="9.7109375" style="175" customWidth="1"/>
    <col min="8846" max="8846" width="6" style="175" customWidth="1"/>
    <col min="8847" max="8847" width="44.140625" style="175" customWidth="1"/>
    <col min="8848" max="8848" width="6.42578125" style="175" customWidth="1"/>
    <col min="8849" max="8849" width="14" style="175" customWidth="1"/>
    <col min="8850" max="8850" width="18.28515625" style="175" customWidth="1"/>
    <col min="8851" max="8851" width="24.28515625" style="175" customWidth="1"/>
    <col min="8852" max="8852" width="22.140625" style="175" customWidth="1"/>
    <col min="8853" max="9097" width="11" style="175"/>
    <col min="9098" max="9098" width="3.7109375" style="175" customWidth="1"/>
    <col min="9099" max="9099" width="9.140625" style="175" customWidth="1"/>
    <col min="9100" max="9100" width="9.85546875" style="175" customWidth="1"/>
    <col min="9101" max="9101" width="9.7109375" style="175" customWidth="1"/>
    <col min="9102" max="9102" width="6" style="175" customWidth="1"/>
    <col min="9103" max="9103" width="44.140625" style="175" customWidth="1"/>
    <col min="9104" max="9104" width="6.42578125" style="175" customWidth="1"/>
    <col min="9105" max="9105" width="14" style="175" customWidth="1"/>
    <col min="9106" max="9106" width="18.28515625" style="175" customWidth="1"/>
    <col min="9107" max="9107" width="24.28515625" style="175" customWidth="1"/>
    <col min="9108" max="9108" width="22.140625" style="175" customWidth="1"/>
    <col min="9109" max="9353" width="11" style="175"/>
    <col min="9354" max="9354" width="3.7109375" style="175" customWidth="1"/>
    <col min="9355" max="9355" width="9.140625" style="175" customWidth="1"/>
    <col min="9356" max="9356" width="9.85546875" style="175" customWidth="1"/>
    <col min="9357" max="9357" width="9.7109375" style="175" customWidth="1"/>
    <col min="9358" max="9358" width="6" style="175" customWidth="1"/>
    <col min="9359" max="9359" width="44.140625" style="175" customWidth="1"/>
    <col min="9360" max="9360" width="6.42578125" style="175" customWidth="1"/>
    <col min="9361" max="9361" width="14" style="175" customWidth="1"/>
    <col min="9362" max="9362" width="18.28515625" style="175" customWidth="1"/>
    <col min="9363" max="9363" width="24.28515625" style="175" customWidth="1"/>
    <col min="9364" max="9364" width="22.140625" style="175" customWidth="1"/>
    <col min="9365" max="9609" width="11" style="175"/>
    <col min="9610" max="9610" width="3.7109375" style="175" customWidth="1"/>
    <col min="9611" max="9611" width="9.140625" style="175" customWidth="1"/>
    <col min="9612" max="9612" width="9.85546875" style="175" customWidth="1"/>
    <col min="9613" max="9613" width="9.7109375" style="175" customWidth="1"/>
    <col min="9614" max="9614" width="6" style="175" customWidth="1"/>
    <col min="9615" max="9615" width="44.140625" style="175" customWidth="1"/>
    <col min="9616" max="9616" width="6.42578125" style="175" customWidth="1"/>
    <col min="9617" max="9617" width="14" style="175" customWidth="1"/>
    <col min="9618" max="9618" width="18.28515625" style="175" customWidth="1"/>
    <col min="9619" max="9619" width="24.28515625" style="175" customWidth="1"/>
    <col min="9620" max="9620" width="22.140625" style="175" customWidth="1"/>
    <col min="9621" max="9865" width="11" style="175"/>
    <col min="9866" max="9866" width="3.7109375" style="175" customWidth="1"/>
    <col min="9867" max="9867" width="9.140625" style="175" customWidth="1"/>
    <col min="9868" max="9868" width="9.85546875" style="175" customWidth="1"/>
    <col min="9869" max="9869" width="9.7109375" style="175" customWidth="1"/>
    <col min="9870" max="9870" width="6" style="175" customWidth="1"/>
    <col min="9871" max="9871" width="44.140625" style="175" customWidth="1"/>
    <col min="9872" max="9872" width="6.42578125" style="175" customWidth="1"/>
    <col min="9873" max="9873" width="14" style="175" customWidth="1"/>
    <col min="9874" max="9874" width="18.28515625" style="175" customWidth="1"/>
    <col min="9875" max="9875" width="24.28515625" style="175" customWidth="1"/>
    <col min="9876" max="9876" width="22.140625" style="175" customWidth="1"/>
    <col min="9877" max="10121" width="11" style="175"/>
    <col min="10122" max="10122" width="3.7109375" style="175" customWidth="1"/>
    <col min="10123" max="10123" width="9.140625" style="175" customWidth="1"/>
    <col min="10124" max="10124" width="9.85546875" style="175" customWidth="1"/>
    <col min="10125" max="10125" width="9.7109375" style="175" customWidth="1"/>
    <col min="10126" max="10126" width="6" style="175" customWidth="1"/>
    <col min="10127" max="10127" width="44.140625" style="175" customWidth="1"/>
    <col min="10128" max="10128" width="6.42578125" style="175" customWidth="1"/>
    <col min="10129" max="10129" width="14" style="175" customWidth="1"/>
    <col min="10130" max="10130" width="18.28515625" style="175" customWidth="1"/>
    <col min="10131" max="10131" width="24.28515625" style="175" customWidth="1"/>
    <col min="10132" max="10132" width="22.140625" style="175" customWidth="1"/>
    <col min="10133" max="10377" width="11" style="175"/>
    <col min="10378" max="10378" width="3.7109375" style="175" customWidth="1"/>
    <col min="10379" max="10379" width="9.140625" style="175" customWidth="1"/>
    <col min="10380" max="10380" width="9.85546875" style="175" customWidth="1"/>
    <col min="10381" max="10381" width="9.7109375" style="175" customWidth="1"/>
    <col min="10382" max="10382" width="6" style="175" customWidth="1"/>
    <col min="10383" max="10383" width="44.140625" style="175" customWidth="1"/>
    <col min="10384" max="10384" width="6.42578125" style="175" customWidth="1"/>
    <col min="10385" max="10385" width="14" style="175" customWidth="1"/>
    <col min="10386" max="10386" width="18.28515625" style="175" customWidth="1"/>
    <col min="10387" max="10387" width="24.28515625" style="175" customWidth="1"/>
    <col min="10388" max="10388" width="22.140625" style="175" customWidth="1"/>
    <col min="10389" max="10633" width="11" style="175"/>
    <col min="10634" max="10634" width="3.7109375" style="175" customWidth="1"/>
    <col min="10635" max="10635" width="9.140625" style="175" customWidth="1"/>
    <col min="10636" max="10636" width="9.85546875" style="175" customWidth="1"/>
    <col min="10637" max="10637" width="9.7109375" style="175" customWidth="1"/>
    <col min="10638" max="10638" width="6" style="175" customWidth="1"/>
    <col min="10639" max="10639" width="44.140625" style="175" customWidth="1"/>
    <col min="10640" max="10640" width="6.42578125" style="175" customWidth="1"/>
    <col min="10641" max="10641" width="14" style="175" customWidth="1"/>
    <col min="10642" max="10642" width="18.28515625" style="175" customWidth="1"/>
    <col min="10643" max="10643" width="24.28515625" style="175" customWidth="1"/>
    <col min="10644" max="10644" width="22.140625" style="175" customWidth="1"/>
    <col min="10645" max="10889" width="11" style="175"/>
    <col min="10890" max="10890" width="3.7109375" style="175" customWidth="1"/>
    <col min="10891" max="10891" width="9.140625" style="175" customWidth="1"/>
    <col min="10892" max="10892" width="9.85546875" style="175" customWidth="1"/>
    <col min="10893" max="10893" width="9.7109375" style="175" customWidth="1"/>
    <col min="10894" max="10894" width="6" style="175" customWidth="1"/>
    <col min="10895" max="10895" width="44.140625" style="175" customWidth="1"/>
    <col min="10896" max="10896" width="6.42578125" style="175" customWidth="1"/>
    <col min="10897" max="10897" width="14" style="175" customWidth="1"/>
    <col min="10898" max="10898" width="18.28515625" style="175" customWidth="1"/>
    <col min="10899" max="10899" width="24.28515625" style="175" customWidth="1"/>
    <col min="10900" max="10900" width="22.140625" style="175" customWidth="1"/>
    <col min="10901" max="11145" width="11" style="175"/>
    <col min="11146" max="11146" width="3.7109375" style="175" customWidth="1"/>
    <col min="11147" max="11147" width="9.140625" style="175" customWidth="1"/>
    <col min="11148" max="11148" width="9.85546875" style="175" customWidth="1"/>
    <col min="11149" max="11149" width="9.7109375" style="175" customWidth="1"/>
    <col min="11150" max="11150" width="6" style="175" customWidth="1"/>
    <col min="11151" max="11151" width="44.140625" style="175" customWidth="1"/>
    <col min="11152" max="11152" width="6.42578125" style="175" customWidth="1"/>
    <col min="11153" max="11153" width="14" style="175" customWidth="1"/>
    <col min="11154" max="11154" width="18.28515625" style="175" customWidth="1"/>
    <col min="11155" max="11155" width="24.28515625" style="175" customWidth="1"/>
    <col min="11156" max="11156" width="22.140625" style="175" customWidth="1"/>
    <col min="11157" max="11401" width="11" style="175"/>
    <col min="11402" max="11402" width="3.7109375" style="175" customWidth="1"/>
    <col min="11403" max="11403" width="9.140625" style="175" customWidth="1"/>
    <col min="11404" max="11404" width="9.85546875" style="175" customWidth="1"/>
    <col min="11405" max="11405" width="9.7109375" style="175" customWidth="1"/>
    <col min="11406" max="11406" width="6" style="175" customWidth="1"/>
    <col min="11407" max="11407" width="44.140625" style="175" customWidth="1"/>
    <col min="11408" max="11408" width="6.42578125" style="175" customWidth="1"/>
    <col min="11409" max="11409" width="14" style="175" customWidth="1"/>
    <col min="11410" max="11410" width="18.28515625" style="175" customWidth="1"/>
    <col min="11411" max="11411" width="24.28515625" style="175" customWidth="1"/>
    <col min="11412" max="11412" width="22.140625" style="175" customWidth="1"/>
    <col min="11413" max="11657" width="11" style="175"/>
    <col min="11658" max="11658" width="3.7109375" style="175" customWidth="1"/>
    <col min="11659" max="11659" width="9.140625" style="175" customWidth="1"/>
    <col min="11660" max="11660" width="9.85546875" style="175" customWidth="1"/>
    <col min="11661" max="11661" width="9.7109375" style="175" customWidth="1"/>
    <col min="11662" max="11662" width="6" style="175" customWidth="1"/>
    <col min="11663" max="11663" width="44.140625" style="175" customWidth="1"/>
    <col min="11664" max="11664" width="6.42578125" style="175" customWidth="1"/>
    <col min="11665" max="11665" width="14" style="175" customWidth="1"/>
    <col min="11666" max="11666" width="18.28515625" style="175" customWidth="1"/>
    <col min="11667" max="11667" width="24.28515625" style="175" customWidth="1"/>
    <col min="11668" max="11668" width="22.140625" style="175" customWidth="1"/>
    <col min="11669" max="11913" width="11" style="175"/>
    <col min="11914" max="11914" width="3.7109375" style="175" customWidth="1"/>
    <col min="11915" max="11915" width="9.140625" style="175" customWidth="1"/>
    <col min="11916" max="11916" width="9.85546875" style="175" customWidth="1"/>
    <col min="11917" max="11917" width="9.7109375" style="175" customWidth="1"/>
    <col min="11918" max="11918" width="6" style="175" customWidth="1"/>
    <col min="11919" max="11919" width="44.140625" style="175" customWidth="1"/>
    <col min="11920" max="11920" width="6.42578125" style="175" customWidth="1"/>
    <col min="11921" max="11921" width="14" style="175" customWidth="1"/>
    <col min="11922" max="11922" width="18.28515625" style="175" customWidth="1"/>
    <col min="11923" max="11923" width="24.28515625" style="175" customWidth="1"/>
    <col min="11924" max="11924" width="22.140625" style="175" customWidth="1"/>
    <col min="11925" max="12169" width="11" style="175"/>
    <col min="12170" max="12170" width="3.7109375" style="175" customWidth="1"/>
    <col min="12171" max="12171" width="9.140625" style="175" customWidth="1"/>
    <col min="12172" max="12172" width="9.85546875" style="175" customWidth="1"/>
    <col min="12173" max="12173" width="9.7109375" style="175" customWidth="1"/>
    <col min="12174" max="12174" width="6" style="175" customWidth="1"/>
    <col min="12175" max="12175" width="44.140625" style="175" customWidth="1"/>
    <col min="12176" max="12176" width="6.42578125" style="175" customWidth="1"/>
    <col min="12177" max="12177" width="14" style="175" customWidth="1"/>
    <col min="12178" max="12178" width="18.28515625" style="175" customWidth="1"/>
    <col min="12179" max="12179" width="24.28515625" style="175" customWidth="1"/>
    <col min="12180" max="12180" width="22.140625" style="175" customWidth="1"/>
    <col min="12181" max="12425" width="11" style="175"/>
    <col min="12426" max="12426" width="3.7109375" style="175" customWidth="1"/>
    <col min="12427" max="12427" width="9.140625" style="175" customWidth="1"/>
    <col min="12428" max="12428" width="9.85546875" style="175" customWidth="1"/>
    <col min="12429" max="12429" width="9.7109375" style="175" customWidth="1"/>
    <col min="12430" max="12430" width="6" style="175" customWidth="1"/>
    <col min="12431" max="12431" width="44.140625" style="175" customWidth="1"/>
    <col min="12432" max="12432" width="6.42578125" style="175" customWidth="1"/>
    <col min="12433" max="12433" width="14" style="175" customWidth="1"/>
    <col min="12434" max="12434" width="18.28515625" style="175" customWidth="1"/>
    <col min="12435" max="12435" width="24.28515625" style="175" customWidth="1"/>
    <col min="12436" max="12436" width="22.140625" style="175" customWidth="1"/>
    <col min="12437" max="12681" width="11" style="175"/>
    <col min="12682" max="12682" width="3.7109375" style="175" customWidth="1"/>
    <col min="12683" max="12683" width="9.140625" style="175" customWidth="1"/>
    <col min="12684" max="12684" width="9.85546875" style="175" customWidth="1"/>
    <col min="12685" max="12685" width="9.7109375" style="175" customWidth="1"/>
    <col min="12686" max="12686" width="6" style="175" customWidth="1"/>
    <col min="12687" max="12687" width="44.140625" style="175" customWidth="1"/>
    <col min="12688" max="12688" width="6.42578125" style="175" customWidth="1"/>
    <col min="12689" max="12689" width="14" style="175" customWidth="1"/>
    <col min="12690" max="12690" width="18.28515625" style="175" customWidth="1"/>
    <col min="12691" max="12691" width="24.28515625" style="175" customWidth="1"/>
    <col min="12692" max="12692" width="22.140625" style="175" customWidth="1"/>
    <col min="12693" max="12937" width="11" style="175"/>
    <col min="12938" max="12938" width="3.7109375" style="175" customWidth="1"/>
    <col min="12939" max="12939" width="9.140625" style="175" customWidth="1"/>
    <col min="12940" max="12940" width="9.85546875" style="175" customWidth="1"/>
    <col min="12941" max="12941" width="9.7109375" style="175" customWidth="1"/>
    <col min="12942" max="12942" width="6" style="175" customWidth="1"/>
    <col min="12943" max="12943" width="44.140625" style="175" customWidth="1"/>
    <col min="12944" max="12944" width="6.42578125" style="175" customWidth="1"/>
    <col min="12945" max="12945" width="14" style="175" customWidth="1"/>
    <col min="12946" max="12946" width="18.28515625" style="175" customWidth="1"/>
    <col min="12947" max="12947" width="24.28515625" style="175" customWidth="1"/>
    <col min="12948" max="12948" width="22.140625" style="175" customWidth="1"/>
    <col min="12949" max="13193" width="11" style="175"/>
    <col min="13194" max="13194" width="3.7109375" style="175" customWidth="1"/>
    <col min="13195" max="13195" width="9.140625" style="175" customWidth="1"/>
    <col min="13196" max="13196" width="9.85546875" style="175" customWidth="1"/>
    <col min="13197" max="13197" width="9.7109375" style="175" customWidth="1"/>
    <col min="13198" max="13198" width="6" style="175" customWidth="1"/>
    <col min="13199" max="13199" width="44.140625" style="175" customWidth="1"/>
    <col min="13200" max="13200" width="6.42578125" style="175" customWidth="1"/>
    <col min="13201" max="13201" width="14" style="175" customWidth="1"/>
    <col min="13202" max="13202" width="18.28515625" style="175" customWidth="1"/>
    <col min="13203" max="13203" width="24.28515625" style="175" customWidth="1"/>
    <col min="13204" max="13204" width="22.140625" style="175" customWidth="1"/>
    <col min="13205" max="13449" width="11" style="175"/>
    <col min="13450" max="13450" width="3.7109375" style="175" customWidth="1"/>
    <col min="13451" max="13451" width="9.140625" style="175" customWidth="1"/>
    <col min="13452" max="13452" width="9.85546875" style="175" customWidth="1"/>
    <col min="13453" max="13453" width="9.7109375" style="175" customWidth="1"/>
    <col min="13454" max="13454" width="6" style="175" customWidth="1"/>
    <col min="13455" max="13455" width="44.140625" style="175" customWidth="1"/>
    <col min="13456" max="13456" width="6.42578125" style="175" customWidth="1"/>
    <col min="13457" max="13457" width="14" style="175" customWidth="1"/>
    <col min="13458" max="13458" width="18.28515625" style="175" customWidth="1"/>
    <col min="13459" max="13459" width="24.28515625" style="175" customWidth="1"/>
    <col min="13460" max="13460" width="22.140625" style="175" customWidth="1"/>
    <col min="13461" max="13705" width="11" style="175"/>
    <col min="13706" max="13706" width="3.7109375" style="175" customWidth="1"/>
    <col min="13707" max="13707" width="9.140625" style="175" customWidth="1"/>
    <col min="13708" max="13708" width="9.85546875" style="175" customWidth="1"/>
    <col min="13709" max="13709" width="9.7109375" style="175" customWidth="1"/>
    <col min="13710" max="13710" width="6" style="175" customWidth="1"/>
    <col min="13711" max="13711" width="44.140625" style="175" customWidth="1"/>
    <col min="13712" max="13712" width="6.42578125" style="175" customWidth="1"/>
    <col min="13713" max="13713" width="14" style="175" customWidth="1"/>
    <col min="13714" max="13714" width="18.28515625" style="175" customWidth="1"/>
    <col min="13715" max="13715" width="24.28515625" style="175" customWidth="1"/>
    <col min="13716" max="13716" width="22.140625" style="175" customWidth="1"/>
    <col min="13717" max="13961" width="11" style="175"/>
    <col min="13962" max="13962" width="3.7109375" style="175" customWidth="1"/>
    <col min="13963" max="13963" width="9.140625" style="175" customWidth="1"/>
    <col min="13964" max="13964" width="9.85546875" style="175" customWidth="1"/>
    <col min="13965" max="13965" width="9.7109375" style="175" customWidth="1"/>
    <col min="13966" max="13966" width="6" style="175" customWidth="1"/>
    <col min="13967" max="13967" width="44.140625" style="175" customWidth="1"/>
    <col min="13968" max="13968" width="6.42578125" style="175" customWidth="1"/>
    <col min="13969" max="13969" width="14" style="175" customWidth="1"/>
    <col min="13970" max="13970" width="18.28515625" style="175" customWidth="1"/>
    <col min="13971" max="13971" width="24.28515625" style="175" customWidth="1"/>
    <col min="13972" max="13972" width="22.140625" style="175" customWidth="1"/>
    <col min="13973" max="14217" width="11" style="175"/>
    <col min="14218" max="14218" width="3.7109375" style="175" customWidth="1"/>
    <col min="14219" max="14219" width="9.140625" style="175" customWidth="1"/>
    <col min="14220" max="14220" width="9.85546875" style="175" customWidth="1"/>
    <col min="14221" max="14221" width="9.7109375" style="175" customWidth="1"/>
    <col min="14222" max="14222" width="6" style="175" customWidth="1"/>
    <col min="14223" max="14223" width="44.140625" style="175" customWidth="1"/>
    <col min="14224" max="14224" width="6.42578125" style="175" customWidth="1"/>
    <col min="14225" max="14225" width="14" style="175" customWidth="1"/>
    <col min="14226" max="14226" width="18.28515625" style="175" customWidth="1"/>
    <col min="14227" max="14227" width="24.28515625" style="175" customWidth="1"/>
    <col min="14228" max="14228" width="22.140625" style="175" customWidth="1"/>
    <col min="14229" max="14473" width="11" style="175"/>
    <col min="14474" max="14474" width="3.7109375" style="175" customWidth="1"/>
    <col min="14475" max="14475" width="9.140625" style="175" customWidth="1"/>
    <col min="14476" max="14476" width="9.85546875" style="175" customWidth="1"/>
    <col min="14477" max="14477" width="9.7109375" style="175" customWidth="1"/>
    <col min="14478" max="14478" width="6" style="175" customWidth="1"/>
    <col min="14479" max="14479" width="44.140625" style="175" customWidth="1"/>
    <col min="14480" max="14480" width="6.42578125" style="175" customWidth="1"/>
    <col min="14481" max="14481" width="14" style="175" customWidth="1"/>
    <col min="14482" max="14482" width="18.28515625" style="175" customWidth="1"/>
    <col min="14483" max="14483" width="24.28515625" style="175" customWidth="1"/>
    <col min="14484" max="14484" width="22.140625" style="175" customWidth="1"/>
    <col min="14485" max="14729" width="11" style="175"/>
    <col min="14730" max="14730" width="3.7109375" style="175" customWidth="1"/>
    <col min="14731" max="14731" width="9.140625" style="175" customWidth="1"/>
    <col min="14732" max="14732" width="9.85546875" style="175" customWidth="1"/>
    <col min="14733" max="14733" width="9.7109375" style="175" customWidth="1"/>
    <col min="14734" max="14734" width="6" style="175" customWidth="1"/>
    <col min="14735" max="14735" width="44.140625" style="175" customWidth="1"/>
    <col min="14736" max="14736" width="6.42578125" style="175" customWidth="1"/>
    <col min="14737" max="14737" width="14" style="175" customWidth="1"/>
    <col min="14738" max="14738" width="18.28515625" style="175" customWidth="1"/>
    <col min="14739" max="14739" width="24.28515625" style="175" customWidth="1"/>
    <col min="14740" max="14740" width="22.140625" style="175" customWidth="1"/>
    <col min="14741" max="14985" width="11" style="175"/>
    <col min="14986" max="14986" width="3.7109375" style="175" customWidth="1"/>
    <col min="14987" max="14987" width="9.140625" style="175" customWidth="1"/>
    <col min="14988" max="14988" width="9.85546875" style="175" customWidth="1"/>
    <col min="14989" max="14989" width="9.7109375" style="175" customWidth="1"/>
    <col min="14990" max="14990" width="6" style="175" customWidth="1"/>
    <col min="14991" max="14991" width="44.140625" style="175" customWidth="1"/>
    <col min="14992" max="14992" width="6.42578125" style="175" customWidth="1"/>
    <col min="14993" max="14993" width="14" style="175" customWidth="1"/>
    <col min="14994" max="14994" width="18.28515625" style="175" customWidth="1"/>
    <col min="14995" max="14995" width="24.28515625" style="175" customWidth="1"/>
    <col min="14996" max="14996" width="22.140625" style="175" customWidth="1"/>
    <col min="14997" max="15241" width="11" style="175"/>
    <col min="15242" max="15242" width="3.7109375" style="175" customWidth="1"/>
    <col min="15243" max="15243" width="9.140625" style="175" customWidth="1"/>
    <col min="15244" max="15244" width="9.85546875" style="175" customWidth="1"/>
    <col min="15245" max="15245" width="9.7109375" style="175" customWidth="1"/>
    <col min="15246" max="15246" width="6" style="175" customWidth="1"/>
    <col min="15247" max="15247" width="44.140625" style="175" customWidth="1"/>
    <col min="15248" max="15248" width="6.42578125" style="175" customWidth="1"/>
    <col min="15249" max="15249" width="14" style="175" customWidth="1"/>
    <col min="15250" max="15250" width="18.28515625" style="175" customWidth="1"/>
    <col min="15251" max="15251" width="24.28515625" style="175" customWidth="1"/>
    <col min="15252" max="15252" width="22.140625" style="175" customWidth="1"/>
    <col min="15253" max="15497" width="11" style="175"/>
    <col min="15498" max="15498" width="3.7109375" style="175" customWidth="1"/>
    <col min="15499" max="15499" width="9.140625" style="175" customWidth="1"/>
    <col min="15500" max="15500" width="9.85546875" style="175" customWidth="1"/>
    <col min="15501" max="15501" width="9.7109375" style="175" customWidth="1"/>
    <col min="15502" max="15502" width="6" style="175" customWidth="1"/>
    <col min="15503" max="15503" width="44.140625" style="175" customWidth="1"/>
    <col min="15504" max="15504" width="6.42578125" style="175" customWidth="1"/>
    <col min="15505" max="15505" width="14" style="175" customWidth="1"/>
    <col min="15506" max="15506" width="18.28515625" style="175" customWidth="1"/>
    <col min="15507" max="15507" width="24.28515625" style="175" customWidth="1"/>
    <col min="15508" max="15508" width="22.140625" style="175" customWidth="1"/>
    <col min="15509" max="15753" width="11" style="175"/>
    <col min="15754" max="15754" width="3.7109375" style="175" customWidth="1"/>
    <col min="15755" max="15755" width="9.140625" style="175" customWidth="1"/>
    <col min="15756" max="15756" width="9.85546875" style="175" customWidth="1"/>
    <col min="15757" max="15757" width="9.7109375" style="175" customWidth="1"/>
    <col min="15758" max="15758" width="6" style="175" customWidth="1"/>
    <col min="15759" max="15759" width="44.140625" style="175" customWidth="1"/>
    <col min="15760" max="15760" width="6.42578125" style="175" customWidth="1"/>
    <col min="15761" max="15761" width="14" style="175" customWidth="1"/>
    <col min="15762" max="15762" width="18.28515625" style="175" customWidth="1"/>
    <col min="15763" max="15763" width="24.28515625" style="175" customWidth="1"/>
    <col min="15764" max="15764" width="22.140625" style="175" customWidth="1"/>
    <col min="15765" max="16009" width="11" style="175"/>
    <col min="16010" max="16010" width="3.7109375" style="175" customWidth="1"/>
    <col min="16011" max="16011" width="9.140625" style="175" customWidth="1"/>
    <col min="16012" max="16012" width="9.85546875" style="175" customWidth="1"/>
    <col min="16013" max="16013" width="9.7109375" style="175" customWidth="1"/>
    <col min="16014" max="16014" width="6" style="175" customWidth="1"/>
    <col min="16015" max="16015" width="44.140625" style="175" customWidth="1"/>
    <col min="16016" max="16016" width="6.42578125" style="175" customWidth="1"/>
    <col min="16017" max="16017" width="14" style="175" customWidth="1"/>
    <col min="16018" max="16018" width="18.28515625" style="175" customWidth="1"/>
    <col min="16019" max="16019" width="24.28515625" style="175" customWidth="1"/>
    <col min="16020" max="16020" width="22.140625" style="175" customWidth="1"/>
    <col min="16021" max="16384" width="11" style="175"/>
  </cols>
  <sheetData>
    <row r="1" spans="1:18" ht="18.75" thickBot="1"/>
    <row r="2" spans="1:18" ht="19.5" thickTop="1" thickBot="1">
      <c r="B2" s="349"/>
      <c r="C2" s="350"/>
      <c r="D2" s="350"/>
      <c r="E2" s="351"/>
      <c r="F2" s="350"/>
      <c r="G2" s="351"/>
      <c r="H2" s="351"/>
      <c r="I2" s="351"/>
      <c r="J2" s="352"/>
      <c r="K2" s="353"/>
      <c r="L2" s="354"/>
      <c r="M2" s="355"/>
    </row>
    <row r="3" spans="1:18" ht="16.5">
      <c r="B3" s="356"/>
      <c r="C3" s="733" t="s">
        <v>1</v>
      </c>
      <c r="D3" s="734"/>
      <c r="E3" s="734"/>
      <c r="F3" s="734"/>
      <c r="G3" s="734"/>
      <c r="H3" s="734"/>
      <c r="I3" s="734"/>
      <c r="J3" s="734"/>
      <c r="K3" s="734"/>
      <c r="L3" s="735"/>
      <c r="M3" s="181"/>
    </row>
    <row r="4" spans="1:18" ht="16.5">
      <c r="B4" s="356"/>
      <c r="C4" s="736" t="s">
        <v>18</v>
      </c>
      <c r="D4" s="737"/>
      <c r="E4" s="737"/>
      <c r="F4" s="737"/>
      <c r="G4" s="737"/>
      <c r="H4" s="737"/>
      <c r="I4" s="737"/>
      <c r="J4" s="737"/>
      <c r="K4" s="737"/>
      <c r="L4" s="738"/>
      <c r="M4" s="181"/>
    </row>
    <row r="5" spans="1:18" ht="16.5">
      <c r="B5" s="356"/>
      <c r="C5" s="736" t="s">
        <v>19</v>
      </c>
      <c r="D5" s="737"/>
      <c r="E5" s="737"/>
      <c r="F5" s="737"/>
      <c r="G5" s="737"/>
      <c r="H5" s="737"/>
      <c r="I5" s="737"/>
      <c r="J5" s="737"/>
      <c r="K5" s="737"/>
      <c r="L5" s="738"/>
      <c r="M5" s="181"/>
    </row>
    <row r="6" spans="1:18" ht="18" customHeight="1">
      <c r="B6" s="356"/>
      <c r="C6" s="739"/>
      <c r="D6" s="740"/>
      <c r="E6" s="740"/>
      <c r="F6" s="740"/>
      <c r="G6" s="740"/>
      <c r="H6" s="741"/>
      <c r="I6" s="741"/>
      <c r="J6" s="741"/>
      <c r="K6" s="741"/>
      <c r="L6" s="742"/>
      <c r="M6" s="181"/>
    </row>
    <row r="7" spans="1:18" ht="93.6" customHeight="1">
      <c r="B7" s="356"/>
      <c r="C7" s="743" t="s">
        <v>734</v>
      </c>
      <c r="D7" s="744"/>
      <c r="E7" s="744"/>
      <c r="F7" s="744"/>
      <c r="G7" s="744"/>
      <c r="H7" s="745"/>
      <c r="I7" s="745"/>
      <c r="J7" s="745"/>
      <c r="K7" s="745"/>
      <c r="L7" s="746"/>
      <c r="M7" s="359"/>
    </row>
    <row r="8" spans="1:18" ht="16.5">
      <c r="B8" s="356"/>
      <c r="C8" s="729"/>
      <c r="D8" s="730"/>
      <c r="E8" s="730"/>
      <c r="F8" s="730"/>
      <c r="G8" s="730"/>
      <c r="H8" s="731"/>
      <c r="I8" s="731"/>
      <c r="J8" s="731"/>
      <c r="K8" s="731"/>
      <c r="L8" s="732"/>
      <c r="M8" s="181"/>
    </row>
    <row r="9" spans="1:18" ht="21" thickBot="1">
      <c r="B9" s="356"/>
      <c r="C9" s="709" t="s">
        <v>731</v>
      </c>
      <c r="D9" s="710"/>
      <c r="E9" s="710"/>
      <c r="F9" s="710"/>
      <c r="G9" s="710"/>
      <c r="H9" s="711"/>
      <c r="I9" s="711"/>
      <c r="J9" s="711"/>
      <c r="K9" s="711"/>
      <c r="L9" s="712"/>
      <c r="M9" s="181"/>
    </row>
    <row r="10" spans="1:18" ht="55.15" customHeight="1" thickBot="1">
      <c r="B10" s="356"/>
      <c r="C10" s="598" t="s">
        <v>471</v>
      </c>
      <c r="D10" s="591"/>
      <c r="E10" s="591"/>
      <c r="F10" s="591"/>
      <c r="G10" s="591"/>
      <c r="H10" s="591"/>
      <c r="I10" s="591"/>
      <c r="J10" s="592"/>
      <c r="K10" s="593"/>
      <c r="L10" s="594"/>
      <c r="M10" s="181"/>
    </row>
    <row r="11" spans="1:18">
      <c r="B11" s="356"/>
      <c r="C11" s="357"/>
      <c r="D11" s="358"/>
      <c r="E11" s="358"/>
      <c r="F11" s="358"/>
      <c r="G11" s="358"/>
      <c r="J11" s="360"/>
      <c r="K11" s="180"/>
      <c r="L11" s="361"/>
      <c r="M11" s="181"/>
    </row>
    <row r="12" spans="1:18" ht="41.25" customHeight="1" thickBot="1">
      <c r="A12" s="182"/>
      <c r="B12" s="619"/>
      <c r="C12" s="587" t="s">
        <v>632</v>
      </c>
      <c r="D12" s="588"/>
      <c r="E12" s="588"/>
      <c r="F12" s="588"/>
      <c r="G12" s="588"/>
      <c r="H12" s="589"/>
      <c r="I12" s="589"/>
      <c r="J12" s="589"/>
      <c r="K12" s="589"/>
      <c r="L12" s="590"/>
      <c r="M12" s="181"/>
    </row>
    <row r="13" spans="1:18" ht="29.25" customHeight="1" thickBot="1">
      <c r="A13" s="182"/>
      <c r="B13" s="619"/>
      <c r="C13" s="362"/>
      <c r="D13" s="183"/>
      <c r="E13" s="363"/>
      <c r="F13" s="676" t="s">
        <v>472</v>
      </c>
      <c r="G13" s="677"/>
      <c r="H13" s="364"/>
      <c r="I13" s="365"/>
      <c r="J13" s="366"/>
      <c r="K13" s="367"/>
      <c r="L13" s="368"/>
      <c r="M13" s="181"/>
    </row>
    <row r="14" spans="1:18" ht="43.5" customHeight="1" thickBot="1">
      <c r="A14" s="182"/>
      <c r="B14" s="619"/>
      <c r="C14" s="184" t="s">
        <v>20</v>
      </c>
      <c r="D14" s="369" t="s">
        <v>473</v>
      </c>
      <c r="E14" s="185" t="s">
        <v>303</v>
      </c>
      <c r="F14" s="370" t="s">
        <v>474</v>
      </c>
      <c r="G14" s="370" t="s">
        <v>475</v>
      </c>
      <c r="H14" s="186" t="s">
        <v>66</v>
      </c>
      <c r="I14" s="186" t="s">
        <v>304</v>
      </c>
      <c r="J14" s="187" t="s">
        <v>23</v>
      </c>
      <c r="K14" s="188" t="s">
        <v>305</v>
      </c>
      <c r="L14" s="189" t="s">
        <v>276</v>
      </c>
      <c r="M14" s="181"/>
    </row>
    <row r="15" spans="1:18" s="192" customFormat="1" ht="49.9" customHeight="1" thickBot="1">
      <c r="A15" s="182"/>
      <c r="B15" s="619"/>
      <c r="C15" s="627"/>
      <c r="D15" s="628" t="s">
        <v>476</v>
      </c>
      <c r="E15" s="629"/>
      <c r="F15" s="630"/>
      <c r="G15" s="631" t="s">
        <v>477</v>
      </c>
      <c r="H15" s="632" t="s">
        <v>478</v>
      </c>
      <c r="I15" s="629" t="s">
        <v>479</v>
      </c>
      <c r="J15" s="633">
        <v>6</v>
      </c>
      <c r="K15" s="634">
        <v>430000000</v>
      </c>
      <c r="L15" s="635">
        <f>J15*K15</f>
        <v>2580000000</v>
      </c>
      <c r="M15" s="191"/>
      <c r="O15" s="634">
        <v>520816494</v>
      </c>
      <c r="P15" s="635">
        <v>3124898964</v>
      </c>
      <c r="R15" s="635">
        <f>P15-Basico_MR</f>
        <v>544898964</v>
      </c>
    </row>
    <row r="16" spans="1:18" ht="29.25" customHeight="1">
      <c r="A16" s="182"/>
      <c r="B16" s="619"/>
      <c r="C16" s="623"/>
      <c r="D16" s="624"/>
      <c r="E16" s="624"/>
      <c r="F16" s="624"/>
      <c r="G16" s="624"/>
      <c r="H16" s="624"/>
      <c r="I16" s="624"/>
      <c r="J16" s="624"/>
      <c r="K16" s="625" t="s">
        <v>480</v>
      </c>
      <c r="L16" s="626">
        <f>SUM(Basico_MR)</f>
        <v>2580000000</v>
      </c>
      <c r="M16" s="181"/>
      <c r="P16" s="626">
        <v>3124898964</v>
      </c>
    </row>
    <row r="17" spans="1:16" ht="29.25" customHeight="1" thickBot="1">
      <c r="A17" s="182"/>
      <c r="B17" s="619"/>
      <c r="C17" s="383"/>
      <c r="D17" s="384"/>
      <c r="E17" s="384"/>
      <c r="F17" s="384"/>
      <c r="G17" s="384"/>
      <c r="H17" s="384"/>
      <c r="I17" s="384"/>
      <c r="J17" s="384"/>
      <c r="K17" s="385" t="s">
        <v>481</v>
      </c>
      <c r="L17" s="386">
        <f>ROUND((L16*0.19),0)</f>
        <v>490200000</v>
      </c>
      <c r="M17" s="387"/>
      <c r="P17" s="386">
        <v>593730803</v>
      </c>
    </row>
    <row r="18" spans="1:16" ht="34.9" customHeight="1" thickTop="1" thickBot="1">
      <c r="A18" s="182"/>
      <c r="B18" s="619"/>
      <c r="C18" s="388"/>
      <c r="D18" s="389"/>
      <c r="E18" s="389"/>
      <c r="F18" s="389"/>
      <c r="G18" s="389"/>
      <c r="H18" s="389"/>
      <c r="I18" s="389"/>
      <c r="J18" s="389"/>
      <c r="K18" s="390" t="s">
        <v>635</v>
      </c>
      <c r="L18" s="391">
        <f>SUM(L16:L17)</f>
        <v>3070200000</v>
      </c>
      <c r="M18" s="181"/>
      <c r="P18" s="391">
        <v>3718629767</v>
      </c>
    </row>
    <row r="19" spans="1:16">
      <c r="A19" s="182"/>
      <c r="B19" s="619"/>
      <c r="C19" s="357"/>
      <c r="D19" s="358"/>
      <c r="E19" s="358"/>
      <c r="F19" s="358"/>
      <c r="G19" s="358"/>
      <c r="J19" s="360"/>
      <c r="K19" s="180"/>
      <c r="L19" s="361"/>
      <c r="M19" s="181"/>
    </row>
    <row r="20" spans="1:16" ht="41.25" customHeight="1" thickBot="1">
      <c r="A20" s="182"/>
      <c r="B20" s="619"/>
      <c r="C20" s="587" t="s">
        <v>633</v>
      </c>
      <c r="D20" s="588"/>
      <c r="E20" s="588"/>
      <c r="F20" s="588"/>
      <c r="G20" s="588"/>
      <c r="H20" s="589"/>
      <c r="I20" s="589"/>
      <c r="J20" s="589"/>
      <c r="K20" s="589"/>
      <c r="L20" s="590"/>
      <c r="M20" s="181"/>
    </row>
    <row r="21" spans="1:16" ht="20.45" customHeight="1">
      <c r="A21" s="182"/>
      <c r="B21" s="619"/>
      <c r="C21" s="713" t="s">
        <v>20</v>
      </c>
      <c r="D21" s="715" t="s">
        <v>636</v>
      </c>
      <c r="E21" s="717" t="s">
        <v>637</v>
      </c>
      <c r="F21" s="717" t="s">
        <v>21</v>
      </c>
      <c r="G21" s="719"/>
      <c r="H21" s="720"/>
      <c r="I21" s="723" t="s">
        <v>22</v>
      </c>
      <c r="J21" s="723" t="s">
        <v>638</v>
      </c>
      <c r="K21" s="725" t="s">
        <v>639</v>
      </c>
      <c r="L21" s="727" t="s">
        <v>640</v>
      </c>
      <c r="M21" s="181"/>
    </row>
    <row r="22" spans="1:16" ht="36.6" customHeight="1" thickBot="1">
      <c r="A22" s="182"/>
      <c r="B22" s="619"/>
      <c r="C22" s="714"/>
      <c r="D22" s="716"/>
      <c r="E22" s="718"/>
      <c r="F22" s="718"/>
      <c r="G22" s="721"/>
      <c r="H22" s="722"/>
      <c r="I22" s="724"/>
      <c r="J22" s="724"/>
      <c r="K22" s="726"/>
      <c r="L22" s="728"/>
      <c r="M22" s="181"/>
    </row>
    <row r="23" spans="1:16" s="183" customFormat="1" ht="29.25" customHeight="1" thickBot="1">
      <c r="A23" s="182"/>
      <c r="B23" s="619"/>
      <c r="C23" s="393"/>
      <c r="D23" s="394"/>
      <c r="E23" s="394"/>
      <c r="F23" s="395"/>
      <c r="G23" s="394"/>
      <c r="H23" s="396"/>
      <c r="I23" s="395"/>
      <c r="J23" s="397"/>
      <c r="K23" s="395"/>
      <c r="L23" s="398"/>
      <c r="M23" s="191"/>
      <c r="O23" s="641"/>
      <c r="P23" s="641"/>
    </row>
    <row r="24" spans="1:16" ht="29.25" customHeight="1">
      <c r="A24" s="182"/>
      <c r="B24" s="619"/>
      <c r="C24" s="399">
        <v>2</v>
      </c>
      <c r="D24" s="400">
        <v>5</v>
      </c>
      <c r="E24" s="595">
        <v>1</v>
      </c>
      <c r="F24" s="700" t="s">
        <v>482</v>
      </c>
      <c r="G24" s="701"/>
      <c r="H24" s="702"/>
      <c r="I24" s="401" t="s">
        <v>479</v>
      </c>
      <c r="J24" s="402">
        <v>6</v>
      </c>
      <c r="K24" s="403">
        <v>38000000</v>
      </c>
      <c r="L24" s="193">
        <f>D24*J24*K24</f>
        <v>1140000000</v>
      </c>
      <c r="M24" s="181"/>
      <c r="O24" s="403">
        <v>43000000</v>
      </c>
      <c r="P24" s="193">
        <v>1290000000</v>
      </c>
    </row>
    <row r="25" spans="1:16" ht="29.25" customHeight="1">
      <c r="A25" s="182"/>
      <c r="B25" s="619"/>
      <c r="C25" s="399">
        <v>3</v>
      </c>
      <c r="D25" s="400">
        <v>4</v>
      </c>
      <c r="E25" s="596">
        <v>1</v>
      </c>
      <c r="F25" s="703" t="s">
        <v>483</v>
      </c>
      <c r="G25" s="704"/>
      <c r="H25" s="705"/>
      <c r="I25" s="401" t="s">
        <v>479</v>
      </c>
      <c r="J25" s="402">
        <v>6</v>
      </c>
      <c r="K25" s="403">
        <v>35000000</v>
      </c>
      <c r="L25" s="193">
        <f>D25*J25*K25</f>
        <v>840000000</v>
      </c>
      <c r="M25" s="181"/>
      <c r="O25" s="403">
        <v>37000000</v>
      </c>
      <c r="P25" s="193">
        <v>888000000</v>
      </c>
    </row>
    <row r="26" spans="1:16" ht="29.25" customHeight="1">
      <c r="A26" s="182"/>
      <c r="B26" s="619"/>
      <c r="C26" s="399">
        <v>4</v>
      </c>
      <c r="D26" s="400">
        <v>4</v>
      </c>
      <c r="E26" s="596">
        <v>1</v>
      </c>
      <c r="F26" s="703" t="s">
        <v>484</v>
      </c>
      <c r="G26" s="704"/>
      <c r="H26" s="705"/>
      <c r="I26" s="401" t="s">
        <v>479</v>
      </c>
      <c r="J26" s="402">
        <v>6</v>
      </c>
      <c r="K26" s="403">
        <v>45000000</v>
      </c>
      <c r="L26" s="193">
        <f>D26*J26*K26</f>
        <v>1080000000</v>
      </c>
      <c r="M26" s="181"/>
      <c r="O26" s="403">
        <v>51000000</v>
      </c>
      <c r="P26" s="193">
        <v>1224000000</v>
      </c>
    </row>
    <row r="27" spans="1:16" ht="29.25" customHeight="1" thickBot="1">
      <c r="A27" s="182"/>
      <c r="B27" s="619"/>
      <c r="C27" s="404">
        <v>5</v>
      </c>
      <c r="D27" s="405">
        <v>1</v>
      </c>
      <c r="E27" s="597">
        <v>1</v>
      </c>
      <c r="F27" s="706" t="s">
        <v>485</v>
      </c>
      <c r="G27" s="707"/>
      <c r="H27" s="708"/>
      <c r="I27" s="405" t="s">
        <v>479</v>
      </c>
      <c r="J27" s="406">
        <v>6</v>
      </c>
      <c r="K27" s="407">
        <v>17000000</v>
      </c>
      <c r="L27" s="193">
        <f>D27*J27*K27</f>
        <v>102000000</v>
      </c>
      <c r="M27" s="181"/>
      <c r="O27" s="407">
        <v>17000000</v>
      </c>
      <c r="P27" s="194">
        <v>102000000</v>
      </c>
    </row>
    <row r="28" spans="1:16" ht="29.25" customHeight="1">
      <c r="A28" s="182"/>
      <c r="B28" s="619"/>
      <c r="C28" s="408"/>
      <c r="D28" s="409"/>
      <c r="E28" s="409"/>
      <c r="F28" s="410"/>
      <c r="G28" s="411"/>
      <c r="H28" s="412"/>
      <c r="I28" s="413"/>
      <c r="J28" s="414"/>
      <c r="K28" s="415" t="s">
        <v>486</v>
      </c>
      <c r="L28" s="416">
        <f>SUM(L24:L27)</f>
        <v>3162000000</v>
      </c>
      <c r="M28" s="181"/>
      <c r="P28" s="416">
        <v>3504000000</v>
      </c>
    </row>
    <row r="29" spans="1:16" ht="29.25" customHeight="1">
      <c r="A29" s="182"/>
      <c r="B29" s="619"/>
      <c r="C29" s="417"/>
      <c r="D29" s="418"/>
      <c r="E29" s="418"/>
      <c r="F29" s="419"/>
      <c r="G29" s="420"/>
      <c r="H29" s="421"/>
      <c r="I29" s="421"/>
      <c r="K29" s="422" t="s">
        <v>487</v>
      </c>
      <c r="L29" s="423">
        <f>L28*0.1</f>
        <v>316200000</v>
      </c>
      <c r="M29" s="181"/>
      <c r="P29" s="423">
        <v>350400000</v>
      </c>
    </row>
    <row r="30" spans="1:16" ht="29.25" customHeight="1">
      <c r="A30" s="182"/>
      <c r="B30" s="619"/>
      <c r="C30" s="424"/>
      <c r="D30" s="425"/>
      <c r="E30" s="425"/>
      <c r="F30" s="426"/>
      <c r="G30" s="427"/>
      <c r="H30" s="428"/>
      <c r="I30" s="429"/>
      <c r="J30" s="429"/>
      <c r="K30" s="430" t="s">
        <v>488</v>
      </c>
      <c r="L30" s="431">
        <f>SUM(L28:L29)</f>
        <v>3478200000</v>
      </c>
      <c r="M30" s="181"/>
      <c r="P30" s="431">
        <v>3854400000</v>
      </c>
    </row>
    <row r="31" spans="1:16" ht="29.25" customHeight="1">
      <c r="A31" s="182"/>
      <c r="B31" s="619"/>
      <c r="C31" s="424"/>
      <c r="D31" s="425"/>
      <c r="E31" s="425"/>
      <c r="F31" s="426"/>
      <c r="G31" s="427"/>
      <c r="H31" s="428"/>
      <c r="I31" s="427"/>
      <c r="J31" s="427"/>
      <c r="K31" s="432" t="s">
        <v>489</v>
      </c>
      <c r="L31" s="423">
        <f>Basico_SAU</f>
        <v>3478200000</v>
      </c>
      <c r="M31" s="181"/>
      <c r="P31" s="423">
        <v>3854400000</v>
      </c>
    </row>
    <row r="32" spans="1:16" ht="29.25" customHeight="1" thickBot="1">
      <c r="A32" s="182"/>
      <c r="B32" s="619"/>
      <c r="C32" s="433"/>
      <c r="D32" s="434"/>
      <c r="E32" s="434"/>
      <c r="F32" s="435"/>
      <c r="G32" s="436"/>
      <c r="H32" s="437"/>
      <c r="I32" s="437"/>
      <c r="J32" s="438"/>
      <c r="K32" s="439" t="s">
        <v>490</v>
      </c>
      <c r="L32" s="440">
        <f>L31*0.19</f>
        <v>660858000</v>
      </c>
      <c r="M32" s="441"/>
      <c r="P32" s="440">
        <v>732336000</v>
      </c>
    </row>
    <row r="33" spans="1:16" ht="28.9" customHeight="1" thickTop="1" thickBot="1">
      <c r="A33" s="182"/>
      <c r="B33" s="619"/>
      <c r="C33" s="388"/>
      <c r="D33" s="389"/>
      <c r="E33" s="389"/>
      <c r="F33" s="389"/>
      <c r="G33" s="389"/>
      <c r="H33" s="389"/>
      <c r="I33" s="389"/>
      <c r="J33" s="389"/>
      <c r="K33" s="390" t="s">
        <v>634</v>
      </c>
      <c r="L33" s="391">
        <f>SUM(L31:L32)</f>
        <v>4139058000</v>
      </c>
      <c r="M33" s="441"/>
      <c r="P33" s="391">
        <v>4586736000</v>
      </c>
    </row>
    <row r="34" spans="1:16">
      <c r="A34" s="182"/>
      <c r="B34" s="619"/>
      <c r="C34" s="442"/>
      <c r="K34" s="443"/>
      <c r="L34" s="361"/>
      <c r="M34" s="181"/>
    </row>
    <row r="35" spans="1:16" ht="39" customHeight="1">
      <c r="A35" s="182"/>
      <c r="B35" s="619"/>
      <c r="C35" s="587" t="s">
        <v>642</v>
      </c>
      <c r="D35" s="588"/>
      <c r="E35" s="588"/>
      <c r="F35" s="588"/>
      <c r="G35" s="588"/>
      <c r="H35" s="589"/>
      <c r="I35" s="589"/>
      <c r="J35" s="589"/>
      <c r="K35" s="589"/>
      <c r="L35" s="590"/>
      <c r="M35" s="181"/>
    </row>
    <row r="36" spans="1:16" ht="9.75" customHeight="1">
      <c r="A36" s="182"/>
      <c r="B36" s="619"/>
      <c r="C36" s="442"/>
      <c r="K36" s="443"/>
      <c r="L36" s="361"/>
      <c r="M36" s="181"/>
    </row>
    <row r="37" spans="1:16" ht="39" customHeight="1" thickBot="1">
      <c r="A37" s="182"/>
      <c r="B37" s="619"/>
      <c r="C37" s="587" t="s">
        <v>491</v>
      </c>
      <c r="D37" s="588"/>
      <c r="E37" s="588"/>
      <c r="F37" s="588"/>
      <c r="G37" s="588"/>
      <c r="H37" s="589"/>
      <c r="I37" s="589"/>
      <c r="J37" s="589"/>
      <c r="K37" s="589"/>
      <c r="L37" s="590"/>
      <c r="M37" s="181"/>
    </row>
    <row r="38" spans="1:16" ht="29.25" customHeight="1" thickBot="1">
      <c r="A38" s="182"/>
      <c r="B38" s="619"/>
      <c r="C38" s="362"/>
      <c r="D38" s="183"/>
      <c r="E38" s="363"/>
      <c r="F38" s="676" t="s">
        <v>472</v>
      </c>
      <c r="G38" s="677"/>
      <c r="H38" s="364"/>
      <c r="I38" s="365"/>
      <c r="J38" s="366"/>
      <c r="K38" s="367"/>
      <c r="L38" s="368"/>
      <c r="M38" s="181"/>
    </row>
    <row r="39" spans="1:16" ht="36" customHeight="1" thickBot="1">
      <c r="A39" s="182"/>
      <c r="B39" s="619"/>
      <c r="C39" s="184" t="s">
        <v>20</v>
      </c>
      <c r="D39" s="392" t="s">
        <v>473</v>
      </c>
      <c r="E39" s="185" t="s">
        <v>303</v>
      </c>
      <c r="F39" s="370" t="s">
        <v>474</v>
      </c>
      <c r="G39" s="370" t="s">
        <v>475</v>
      </c>
      <c r="H39" s="186" t="s">
        <v>66</v>
      </c>
      <c r="I39" s="186" t="s">
        <v>304</v>
      </c>
      <c r="J39" s="187" t="s">
        <v>23</v>
      </c>
      <c r="K39" s="188" t="s">
        <v>24</v>
      </c>
      <c r="L39" s="189" t="s">
        <v>276</v>
      </c>
      <c r="M39" s="181"/>
    </row>
    <row r="40" spans="1:16" s="183" customFormat="1" ht="29.25" customHeight="1" thickBot="1">
      <c r="A40" s="182"/>
      <c r="B40" s="619"/>
      <c r="C40" s="393" t="s">
        <v>492</v>
      </c>
      <c r="D40" s="394"/>
      <c r="E40" s="394"/>
      <c r="F40" s="395"/>
      <c r="G40" s="394"/>
      <c r="H40" s="396"/>
      <c r="I40" s="395"/>
      <c r="J40" s="397"/>
      <c r="K40" s="395"/>
      <c r="L40" s="398">
        <f>SUM(L41:L45)</f>
        <v>30920713</v>
      </c>
      <c r="M40" s="191"/>
      <c r="O40" s="395"/>
      <c r="P40" s="398">
        <v>34453263</v>
      </c>
    </row>
    <row r="41" spans="1:16" ht="29.25" customHeight="1">
      <c r="A41" s="182"/>
      <c r="B41" s="619"/>
      <c r="C41" s="195">
        <v>6</v>
      </c>
      <c r="D41" s="444">
        <v>11602</v>
      </c>
      <c r="E41" s="198" t="s">
        <v>306</v>
      </c>
      <c r="F41" s="444" t="s">
        <v>493</v>
      </c>
      <c r="G41" s="444"/>
      <c r="H41" s="197" t="s">
        <v>512</v>
      </c>
      <c r="I41" s="198" t="s">
        <v>26</v>
      </c>
      <c r="J41" s="199">
        <v>99</v>
      </c>
      <c r="K41" s="200">
        <v>187987</v>
      </c>
      <c r="L41" s="193">
        <f>J41*K41</f>
        <v>18610713</v>
      </c>
      <c r="M41" s="181"/>
      <c r="O41" s="200">
        <v>187987</v>
      </c>
      <c r="P41" s="193">
        <v>18610713</v>
      </c>
    </row>
    <row r="42" spans="1:16" s="192" customFormat="1" ht="29.25" customHeight="1">
      <c r="A42" s="182"/>
      <c r="B42" s="619"/>
      <c r="C42" s="195">
        <v>7</v>
      </c>
      <c r="D42" s="444">
        <v>11602</v>
      </c>
      <c r="E42" s="198" t="s">
        <v>277</v>
      </c>
      <c r="F42" s="444" t="s">
        <v>494</v>
      </c>
      <c r="G42" s="444"/>
      <c r="H42" s="201" t="s">
        <v>470</v>
      </c>
      <c r="I42" s="198" t="s">
        <v>26</v>
      </c>
      <c r="J42" s="202">
        <v>4</v>
      </c>
      <c r="K42" s="200">
        <f>K207</f>
        <v>170000</v>
      </c>
      <c r="L42" s="193">
        <f>J42*K42</f>
        <v>680000</v>
      </c>
      <c r="M42" s="191"/>
      <c r="O42" s="200">
        <v>223934</v>
      </c>
      <c r="P42" s="193">
        <v>895736</v>
      </c>
    </row>
    <row r="43" spans="1:16" s="192" customFormat="1" ht="29.25" customHeight="1">
      <c r="A43" s="182"/>
      <c r="B43" s="619"/>
      <c r="C43" s="195">
        <v>8</v>
      </c>
      <c r="D43" s="445">
        <v>11602</v>
      </c>
      <c r="E43" s="198" t="s">
        <v>279</v>
      </c>
      <c r="F43" s="444" t="s">
        <v>494</v>
      </c>
      <c r="G43" s="198"/>
      <c r="H43" s="197" t="s">
        <v>620</v>
      </c>
      <c r="I43" s="198" t="s">
        <v>26</v>
      </c>
      <c r="J43" s="202">
        <v>17</v>
      </c>
      <c r="K43" s="200">
        <f>K207</f>
        <v>170000</v>
      </c>
      <c r="L43" s="193">
        <f>J43*K43</f>
        <v>2890000</v>
      </c>
      <c r="M43" s="191"/>
      <c r="O43" s="200">
        <v>228128</v>
      </c>
      <c r="P43" s="193">
        <v>3878176</v>
      </c>
    </row>
    <row r="44" spans="1:16" s="192" customFormat="1" ht="29.25" customHeight="1">
      <c r="A44" s="182"/>
      <c r="B44" s="638"/>
      <c r="C44" s="195">
        <v>9</v>
      </c>
      <c r="D44" s="445">
        <v>11602</v>
      </c>
      <c r="E44" s="198" t="s">
        <v>281</v>
      </c>
      <c r="F44" s="198" t="s">
        <v>495</v>
      </c>
      <c r="G44" s="198"/>
      <c r="H44" s="197" t="s">
        <v>513</v>
      </c>
      <c r="I44" s="198" t="s">
        <v>26</v>
      </c>
      <c r="J44" s="202">
        <v>17</v>
      </c>
      <c r="K44" s="200">
        <f>K209</f>
        <v>190000</v>
      </c>
      <c r="L44" s="193">
        <f>J44*K44</f>
        <v>3230000</v>
      </c>
      <c r="M44" s="191"/>
      <c r="O44" s="200">
        <v>240905</v>
      </c>
      <c r="P44" s="193">
        <v>4095385</v>
      </c>
    </row>
    <row r="45" spans="1:16" s="192" customFormat="1" ht="29.25" customHeight="1" thickBot="1">
      <c r="A45" s="182"/>
      <c r="B45" s="619"/>
      <c r="C45" s="195">
        <v>10</v>
      </c>
      <c r="D45" s="445">
        <v>11602</v>
      </c>
      <c r="E45" s="198" t="s">
        <v>283</v>
      </c>
      <c r="F45" s="198" t="s">
        <v>495</v>
      </c>
      <c r="G45" s="198"/>
      <c r="H45" s="197" t="s">
        <v>514</v>
      </c>
      <c r="I45" s="198" t="s">
        <v>26</v>
      </c>
      <c r="J45" s="202">
        <v>29</v>
      </c>
      <c r="K45" s="200">
        <f>K209</f>
        <v>190000</v>
      </c>
      <c r="L45" s="193">
        <f>J45*K45</f>
        <v>5510000</v>
      </c>
      <c r="M45" s="191"/>
      <c r="O45" s="200">
        <v>240457</v>
      </c>
      <c r="P45" s="193">
        <v>6973253</v>
      </c>
    </row>
    <row r="46" spans="1:16" s="183" customFormat="1" ht="29.25" customHeight="1" thickBot="1">
      <c r="A46" s="182"/>
      <c r="B46" s="619"/>
      <c r="C46" s="393" t="s">
        <v>496</v>
      </c>
      <c r="D46" s="394"/>
      <c r="E46" s="394"/>
      <c r="F46" s="395"/>
      <c r="G46" s="394"/>
      <c r="H46" s="396"/>
      <c r="I46" s="395"/>
      <c r="J46" s="395"/>
      <c r="K46" s="395"/>
      <c r="L46" s="398">
        <f>SUM(L47:L58)</f>
        <v>2086216288</v>
      </c>
      <c r="M46" s="191"/>
      <c r="O46" s="395"/>
      <c r="P46" s="398">
        <v>2141990920</v>
      </c>
    </row>
    <row r="47" spans="1:16" s="183" customFormat="1" ht="29.25" customHeight="1">
      <c r="A47" s="182"/>
      <c r="B47" s="619"/>
      <c r="C47" s="203">
        <v>11</v>
      </c>
      <c r="D47" s="446">
        <v>11603</v>
      </c>
      <c r="E47" s="204" t="s">
        <v>311</v>
      </c>
      <c r="F47" s="446" t="s">
        <v>681</v>
      </c>
      <c r="G47" s="446"/>
      <c r="H47" s="205" t="s">
        <v>662</v>
      </c>
      <c r="I47" s="204" t="s">
        <v>27</v>
      </c>
      <c r="J47" s="206">
        <v>2542</v>
      </c>
      <c r="K47" s="207">
        <v>4089</v>
      </c>
      <c r="L47" s="208">
        <f>J47*K47</f>
        <v>10394238</v>
      </c>
      <c r="M47" s="191"/>
      <c r="O47" s="207">
        <v>4089</v>
      </c>
      <c r="P47" s="208">
        <v>10394238</v>
      </c>
    </row>
    <row r="48" spans="1:16" s="192" customFormat="1" ht="29.25" customHeight="1">
      <c r="A48" s="182"/>
      <c r="B48" s="619"/>
      <c r="C48" s="195">
        <v>12</v>
      </c>
      <c r="D48" s="444">
        <v>11603</v>
      </c>
      <c r="E48" s="198" t="s">
        <v>312</v>
      </c>
      <c r="F48" s="444" t="s">
        <v>681</v>
      </c>
      <c r="G48" s="444"/>
      <c r="H48" s="197" t="s">
        <v>663</v>
      </c>
      <c r="I48" s="198" t="s">
        <v>27</v>
      </c>
      <c r="J48" s="199">
        <v>9251</v>
      </c>
      <c r="K48" s="200">
        <v>4674</v>
      </c>
      <c r="L48" s="193">
        <f>J48*K48</f>
        <v>43239174</v>
      </c>
      <c r="M48" s="191"/>
      <c r="O48" s="200">
        <v>4674</v>
      </c>
      <c r="P48" s="193">
        <v>43239174</v>
      </c>
    </row>
    <row r="49" spans="1:16" s="192" customFormat="1" ht="29.25" customHeight="1">
      <c r="A49" s="182"/>
      <c r="B49" s="619"/>
      <c r="C49" s="195">
        <v>13</v>
      </c>
      <c r="D49" s="444">
        <v>11603</v>
      </c>
      <c r="E49" s="198" t="s">
        <v>313</v>
      </c>
      <c r="F49" s="444" t="s">
        <v>682</v>
      </c>
      <c r="G49" s="444"/>
      <c r="H49" s="201" t="s">
        <v>515</v>
      </c>
      <c r="I49" s="198" t="s">
        <v>27</v>
      </c>
      <c r="J49" s="202">
        <v>2276</v>
      </c>
      <c r="K49" s="200">
        <v>2073</v>
      </c>
      <c r="L49" s="193">
        <f>J49*K49</f>
        <v>4718148</v>
      </c>
      <c r="M49" s="191"/>
      <c r="O49" s="200">
        <v>2073</v>
      </c>
      <c r="P49" s="193">
        <v>4718148</v>
      </c>
    </row>
    <row r="50" spans="1:16" s="192" customFormat="1" ht="29.25" customHeight="1">
      <c r="A50" s="182"/>
      <c r="B50" s="619"/>
      <c r="C50" s="195">
        <v>14</v>
      </c>
      <c r="D50" s="444">
        <v>11603</v>
      </c>
      <c r="E50" s="198" t="s">
        <v>314</v>
      </c>
      <c r="F50" s="444" t="s">
        <v>683</v>
      </c>
      <c r="G50" s="198"/>
      <c r="H50" s="197" t="s">
        <v>516</v>
      </c>
      <c r="I50" s="198" t="s">
        <v>26</v>
      </c>
      <c r="J50" s="199">
        <v>99</v>
      </c>
      <c r="K50" s="200">
        <v>1163620</v>
      </c>
      <c r="L50" s="217">
        <f>J50*K50</f>
        <v>115198380</v>
      </c>
      <c r="M50" s="191"/>
      <c r="O50" s="200">
        <v>1163620</v>
      </c>
      <c r="P50" s="193">
        <v>115198380</v>
      </c>
    </row>
    <row r="51" spans="1:16" s="192" customFormat="1" ht="29.25" customHeight="1">
      <c r="A51" s="182"/>
      <c r="B51" s="619"/>
      <c r="C51" s="195">
        <v>15</v>
      </c>
      <c r="D51" s="444">
        <v>11603</v>
      </c>
      <c r="E51" s="198" t="s">
        <v>273</v>
      </c>
      <c r="F51" s="444" t="s">
        <v>683</v>
      </c>
      <c r="G51" s="198"/>
      <c r="H51" s="197" t="s">
        <v>517</v>
      </c>
      <c r="I51" s="198" t="s">
        <v>26</v>
      </c>
      <c r="J51" s="199">
        <v>1279</v>
      </c>
      <c r="K51" s="200">
        <v>1130000</v>
      </c>
      <c r="L51" s="217">
        <f>J51*K51</f>
        <v>1445270000</v>
      </c>
      <c r="M51" s="191"/>
      <c r="O51" s="200">
        <v>1173608</v>
      </c>
      <c r="P51" s="193">
        <v>1501044632</v>
      </c>
    </row>
    <row r="52" spans="1:16" s="192" customFormat="1" ht="29.25" customHeight="1">
      <c r="A52" s="182"/>
      <c r="B52" s="619"/>
      <c r="C52" s="195">
        <v>16</v>
      </c>
      <c r="D52" s="444">
        <v>11603</v>
      </c>
      <c r="E52" s="198" t="s">
        <v>614</v>
      </c>
      <c r="F52" s="444" t="s">
        <v>683</v>
      </c>
      <c r="G52" s="198"/>
      <c r="H52" s="646" t="s">
        <v>616</v>
      </c>
      <c r="I52" s="198" t="s">
        <v>26</v>
      </c>
      <c r="J52" s="199">
        <v>50</v>
      </c>
      <c r="K52" s="200">
        <v>1277365</v>
      </c>
      <c r="L52" s="193">
        <f t="shared" ref="L52:L58" si="0">J52*K52</f>
        <v>63868250</v>
      </c>
      <c r="M52" s="191"/>
      <c r="O52" s="200">
        <v>1277365</v>
      </c>
      <c r="P52" s="193">
        <v>63868250</v>
      </c>
    </row>
    <row r="53" spans="1:16" s="192" customFormat="1" ht="29.25" customHeight="1">
      <c r="A53" s="182"/>
      <c r="B53" s="619"/>
      <c r="C53" s="195">
        <v>17</v>
      </c>
      <c r="D53" s="444">
        <v>11603</v>
      </c>
      <c r="E53" s="198" t="s">
        <v>315</v>
      </c>
      <c r="F53" s="444" t="s">
        <v>683</v>
      </c>
      <c r="G53" s="198"/>
      <c r="H53" s="197" t="s">
        <v>520</v>
      </c>
      <c r="I53" s="198" t="s">
        <v>26</v>
      </c>
      <c r="J53" s="199">
        <v>274</v>
      </c>
      <c r="K53" s="200">
        <v>1249784</v>
      </c>
      <c r="L53" s="193">
        <f t="shared" si="0"/>
        <v>342440816</v>
      </c>
      <c r="M53" s="191"/>
      <c r="O53" s="200">
        <v>1249784</v>
      </c>
      <c r="P53" s="193">
        <v>342440816</v>
      </c>
    </row>
    <row r="54" spans="1:16" s="192" customFormat="1" ht="49.5" customHeight="1">
      <c r="A54" s="182"/>
      <c r="B54" s="619"/>
      <c r="C54" s="195">
        <v>18</v>
      </c>
      <c r="D54" s="444">
        <v>11603</v>
      </c>
      <c r="E54" s="198" t="s">
        <v>316</v>
      </c>
      <c r="F54" s="444" t="s">
        <v>683</v>
      </c>
      <c r="G54" s="198"/>
      <c r="H54" s="197" t="s">
        <v>519</v>
      </c>
      <c r="I54" s="198" t="s">
        <v>26</v>
      </c>
      <c r="J54" s="199">
        <v>23</v>
      </c>
      <c r="K54" s="200">
        <v>1173608</v>
      </c>
      <c r="L54" s="193">
        <f t="shared" si="0"/>
        <v>26992984</v>
      </c>
      <c r="M54" s="191"/>
      <c r="O54" s="200">
        <v>1173608</v>
      </c>
      <c r="P54" s="193">
        <v>26992984</v>
      </c>
    </row>
    <row r="55" spans="1:16" s="192" customFormat="1" ht="29.25" customHeight="1">
      <c r="A55" s="182"/>
      <c r="B55" s="619"/>
      <c r="C55" s="195">
        <v>19</v>
      </c>
      <c r="D55" s="444">
        <v>11601</v>
      </c>
      <c r="E55" s="198" t="s">
        <v>270</v>
      </c>
      <c r="F55" s="444" t="s">
        <v>684</v>
      </c>
      <c r="G55" s="198"/>
      <c r="H55" s="197" t="s">
        <v>148</v>
      </c>
      <c r="I55" s="198" t="s">
        <v>26</v>
      </c>
      <c r="J55" s="199">
        <v>126</v>
      </c>
      <c r="K55" s="200">
        <v>92402</v>
      </c>
      <c r="L55" s="193">
        <f t="shared" si="0"/>
        <v>11642652</v>
      </c>
      <c r="M55" s="191"/>
      <c r="O55" s="200">
        <v>92402</v>
      </c>
      <c r="P55" s="193">
        <v>11642652</v>
      </c>
    </row>
    <row r="56" spans="1:16" s="192" customFormat="1" ht="48" customHeight="1">
      <c r="A56" s="182"/>
      <c r="B56" s="619"/>
      <c r="C56" s="195">
        <v>20</v>
      </c>
      <c r="D56" s="444">
        <v>11601</v>
      </c>
      <c r="E56" s="198" t="s">
        <v>317</v>
      </c>
      <c r="F56" s="444" t="s">
        <v>685</v>
      </c>
      <c r="G56" s="444"/>
      <c r="H56" s="197" t="s">
        <v>617</v>
      </c>
      <c r="I56" s="198" t="s">
        <v>26</v>
      </c>
      <c r="J56" s="199">
        <v>42</v>
      </c>
      <c r="K56" s="200">
        <v>80132</v>
      </c>
      <c r="L56" s="193">
        <f t="shared" si="0"/>
        <v>3365544</v>
      </c>
      <c r="M56" s="191"/>
      <c r="O56" s="200">
        <v>80132</v>
      </c>
      <c r="P56" s="193">
        <v>3365544</v>
      </c>
    </row>
    <row r="57" spans="1:16" s="192" customFormat="1" ht="51.75" customHeight="1">
      <c r="A57" s="182"/>
      <c r="B57" s="619"/>
      <c r="C57" s="195">
        <v>21</v>
      </c>
      <c r="D57" s="444">
        <v>11601</v>
      </c>
      <c r="E57" s="198" t="s">
        <v>318</v>
      </c>
      <c r="F57" s="444" t="s">
        <v>685</v>
      </c>
      <c r="G57" s="444"/>
      <c r="H57" s="197" t="s">
        <v>618</v>
      </c>
      <c r="I57" s="198" t="s">
        <v>26</v>
      </c>
      <c r="J57" s="199">
        <v>6</v>
      </c>
      <c r="K57" s="200">
        <v>31269</v>
      </c>
      <c r="L57" s="193">
        <f t="shared" si="0"/>
        <v>187614</v>
      </c>
      <c r="M57" s="191"/>
      <c r="O57" s="200">
        <v>31269</v>
      </c>
      <c r="P57" s="193">
        <v>187614</v>
      </c>
    </row>
    <row r="58" spans="1:16" ht="54" customHeight="1" thickBot="1">
      <c r="A58" s="182"/>
      <c r="B58" s="619"/>
      <c r="C58" s="209">
        <v>22</v>
      </c>
      <c r="D58" s="447">
        <v>11603</v>
      </c>
      <c r="E58" s="210" t="s">
        <v>319</v>
      </c>
      <c r="F58" s="447" t="s">
        <v>686</v>
      </c>
      <c r="G58" s="210"/>
      <c r="H58" s="211" t="s">
        <v>522</v>
      </c>
      <c r="I58" s="210" t="s">
        <v>26</v>
      </c>
      <c r="J58" s="212">
        <v>14</v>
      </c>
      <c r="K58" s="213">
        <v>1349892</v>
      </c>
      <c r="L58" s="193">
        <f t="shared" si="0"/>
        <v>18898488</v>
      </c>
      <c r="M58" s="181"/>
      <c r="O58" s="213">
        <v>1349892</v>
      </c>
      <c r="P58" s="194">
        <v>18898488</v>
      </c>
    </row>
    <row r="59" spans="1:16" s="183" customFormat="1" ht="29.25" customHeight="1" thickBot="1">
      <c r="A59" s="182"/>
      <c r="B59" s="619"/>
      <c r="C59" s="393" t="s">
        <v>497</v>
      </c>
      <c r="D59" s="394"/>
      <c r="E59" s="394"/>
      <c r="F59" s="395"/>
      <c r="G59" s="394"/>
      <c r="H59" s="396"/>
      <c r="I59" s="395"/>
      <c r="J59" s="395"/>
      <c r="K59" s="395"/>
      <c r="L59" s="398">
        <f>SUM(L60)</f>
        <v>6576258</v>
      </c>
      <c r="M59" s="191"/>
      <c r="O59" s="395"/>
      <c r="P59" s="398">
        <v>6576258</v>
      </c>
    </row>
    <row r="60" spans="1:16" s="192" customFormat="1" ht="29.25" customHeight="1" thickBot="1">
      <c r="A60" s="182"/>
      <c r="B60" s="619"/>
      <c r="C60" s="203">
        <v>23</v>
      </c>
      <c r="D60" s="446">
        <v>11603</v>
      </c>
      <c r="E60" s="204" t="s">
        <v>320</v>
      </c>
      <c r="F60" s="446" t="s">
        <v>687</v>
      </c>
      <c r="G60" s="446"/>
      <c r="H60" s="205" t="s">
        <v>523</v>
      </c>
      <c r="I60" s="210" t="s">
        <v>26</v>
      </c>
      <c r="J60" s="212">
        <v>6</v>
      </c>
      <c r="K60" s="200">
        <v>1096043</v>
      </c>
      <c r="L60" s="208">
        <f>J60*K60</f>
        <v>6576258</v>
      </c>
      <c r="M60" s="191"/>
      <c r="O60" s="200">
        <v>1096043</v>
      </c>
      <c r="P60" s="208">
        <v>6576258</v>
      </c>
    </row>
    <row r="61" spans="1:16" ht="30.75" customHeight="1" thickTop="1" thickBot="1">
      <c r="A61" s="182"/>
      <c r="B61" s="619"/>
      <c r="C61" s="456"/>
      <c r="D61" s="457"/>
      <c r="E61" s="458"/>
      <c r="F61" s="459"/>
      <c r="G61" s="459"/>
      <c r="H61" s="459"/>
      <c r="I61" s="459"/>
      <c r="J61" s="459"/>
      <c r="K61" s="460" t="s">
        <v>498</v>
      </c>
      <c r="L61" s="461">
        <f>SUM(L40+L46+L59)</f>
        <v>2123713259</v>
      </c>
      <c r="M61" s="448"/>
      <c r="P61" s="461">
        <v>2183020441</v>
      </c>
    </row>
    <row r="62" spans="1:16" ht="30.75" customHeight="1" thickBot="1">
      <c r="A62" s="182"/>
      <c r="B62" s="619"/>
      <c r="C62" s="433"/>
      <c r="D62" s="434"/>
      <c r="E62" s="434"/>
      <c r="F62" s="435"/>
      <c r="G62" s="436"/>
      <c r="H62" s="437"/>
      <c r="I62" s="437"/>
      <c r="J62" s="438"/>
      <c r="K62" s="439" t="s">
        <v>646</v>
      </c>
      <c r="L62" s="440">
        <f>ROUND((L61/(1+L387)*L386*0.19),0)</f>
        <v>9762230</v>
      </c>
      <c r="M62" s="441"/>
      <c r="P62" s="440">
        <v>15952842</v>
      </c>
    </row>
    <row r="63" spans="1:16" ht="30.75" customHeight="1" thickTop="1" thickBot="1">
      <c r="A63" s="182"/>
      <c r="B63" s="619"/>
      <c r="C63" s="388"/>
      <c r="D63" s="389"/>
      <c r="E63" s="389"/>
      <c r="F63" s="389"/>
      <c r="G63" s="389"/>
      <c r="H63" s="389"/>
      <c r="I63" s="389"/>
      <c r="J63" s="389"/>
      <c r="K63" s="390" t="s">
        <v>647</v>
      </c>
      <c r="L63" s="391">
        <f>SUM(L61:L62)</f>
        <v>2133475489</v>
      </c>
      <c r="M63" s="441"/>
      <c r="P63" s="391">
        <v>2198973283</v>
      </c>
    </row>
    <row r="64" spans="1:16" ht="30.75" customHeight="1">
      <c r="A64" s="182"/>
      <c r="B64" s="619"/>
      <c r="C64" s="357"/>
      <c r="D64" s="358"/>
      <c r="E64" s="358"/>
      <c r="F64" s="358"/>
      <c r="G64" s="358"/>
      <c r="J64" s="360"/>
      <c r="K64" s="180"/>
      <c r="L64" s="361"/>
      <c r="M64" s="214"/>
    </row>
    <row r="65" spans="1:16" ht="39" customHeight="1" thickBot="1">
      <c r="A65" s="182"/>
      <c r="B65" s="619"/>
      <c r="C65" s="587" t="s">
        <v>500</v>
      </c>
      <c r="D65" s="588"/>
      <c r="E65" s="588"/>
      <c r="F65" s="588"/>
      <c r="G65" s="588"/>
      <c r="H65" s="589"/>
      <c r="I65" s="589"/>
      <c r="J65" s="589"/>
      <c r="K65" s="589"/>
      <c r="L65" s="590"/>
      <c r="M65" s="181"/>
    </row>
    <row r="66" spans="1:16" ht="29.25" customHeight="1" thickBot="1">
      <c r="A66" s="182"/>
      <c r="B66" s="619"/>
      <c r="C66" s="362"/>
      <c r="D66" s="183"/>
      <c r="E66" s="363"/>
      <c r="F66" s="676" t="s">
        <v>472</v>
      </c>
      <c r="G66" s="677"/>
      <c r="H66" s="364"/>
      <c r="I66" s="365"/>
      <c r="J66" s="366"/>
      <c r="K66" s="367"/>
      <c r="L66" s="368"/>
      <c r="M66" s="181"/>
    </row>
    <row r="67" spans="1:16" ht="36" customHeight="1" thickBot="1">
      <c r="A67" s="182"/>
      <c r="B67" s="619"/>
      <c r="C67" s="184" t="s">
        <v>20</v>
      </c>
      <c r="D67" s="392" t="s">
        <v>473</v>
      </c>
      <c r="E67" s="185" t="s">
        <v>303</v>
      </c>
      <c r="F67" s="370" t="s">
        <v>474</v>
      </c>
      <c r="G67" s="370" t="s">
        <v>475</v>
      </c>
      <c r="H67" s="186" t="s">
        <v>66</v>
      </c>
      <c r="I67" s="186" t="s">
        <v>304</v>
      </c>
      <c r="J67" s="187" t="s">
        <v>23</v>
      </c>
      <c r="K67" s="188" t="s">
        <v>24</v>
      </c>
      <c r="L67" s="189" t="s">
        <v>276</v>
      </c>
      <c r="M67" s="181"/>
    </row>
    <row r="68" spans="1:16" ht="29.25" customHeight="1" thickBot="1">
      <c r="A68" s="182"/>
      <c r="B68" s="619"/>
      <c r="C68" s="462" t="s">
        <v>25</v>
      </c>
      <c r="D68" s="463"/>
      <c r="E68" s="463"/>
      <c r="F68" s="464"/>
      <c r="G68" s="463"/>
      <c r="H68" s="463"/>
      <c r="I68" s="463"/>
      <c r="J68" s="463"/>
      <c r="K68" s="463"/>
      <c r="L68" s="465">
        <f>SUM(L69:L71)</f>
        <v>7803924</v>
      </c>
      <c r="M68" s="448"/>
      <c r="O68" s="463"/>
      <c r="P68" s="465">
        <v>7803924</v>
      </c>
    </row>
    <row r="69" spans="1:16" s="192" customFormat="1" ht="29.25" customHeight="1">
      <c r="A69" s="182"/>
      <c r="B69" s="619"/>
      <c r="C69" s="203">
        <v>24</v>
      </c>
      <c r="D69" s="466">
        <v>11601</v>
      </c>
      <c r="E69" s="204" t="s">
        <v>321</v>
      </c>
      <c r="F69" s="467" t="s">
        <v>688</v>
      </c>
      <c r="G69" s="446"/>
      <c r="H69" s="205" t="s">
        <v>578</v>
      </c>
      <c r="I69" s="204" t="s">
        <v>26</v>
      </c>
      <c r="J69" s="215">
        <v>31</v>
      </c>
      <c r="K69" s="207">
        <v>149352</v>
      </c>
      <c r="L69" s="216">
        <f>J69*K69</f>
        <v>4629912</v>
      </c>
      <c r="M69" s="191"/>
      <c r="O69" s="207">
        <v>149352</v>
      </c>
      <c r="P69" s="216">
        <v>4629912</v>
      </c>
    </row>
    <row r="70" spans="1:16" s="192" customFormat="1" ht="29.25" customHeight="1">
      <c r="A70" s="182"/>
      <c r="B70" s="619"/>
      <c r="C70" s="195">
        <v>25</v>
      </c>
      <c r="D70" s="468">
        <v>11601</v>
      </c>
      <c r="E70" s="198" t="s">
        <v>322</v>
      </c>
      <c r="F70" s="198" t="s">
        <v>689</v>
      </c>
      <c r="G70" s="444"/>
      <c r="H70" s="197" t="s">
        <v>602</v>
      </c>
      <c r="I70" s="198" t="s">
        <v>26</v>
      </c>
      <c r="J70" s="202">
        <v>16</v>
      </c>
      <c r="K70" s="200">
        <v>62836</v>
      </c>
      <c r="L70" s="217">
        <f>J70*K70</f>
        <v>1005376</v>
      </c>
      <c r="M70" s="191"/>
      <c r="O70" s="200">
        <v>62836</v>
      </c>
      <c r="P70" s="217">
        <v>1005376</v>
      </c>
    </row>
    <row r="71" spans="1:16" s="192" customFormat="1" ht="29.25" customHeight="1" thickBot="1">
      <c r="A71" s="182"/>
      <c r="B71" s="619"/>
      <c r="C71" s="209">
        <v>26</v>
      </c>
      <c r="D71" s="469">
        <v>11601</v>
      </c>
      <c r="E71" s="218" t="s">
        <v>323</v>
      </c>
      <c r="F71" s="406" t="s">
        <v>689</v>
      </c>
      <c r="G71" s="447"/>
      <c r="H71" s="211" t="s">
        <v>603</v>
      </c>
      <c r="I71" s="210" t="s">
        <v>26</v>
      </c>
      <c r="J71" s="219">
        <v>124</v>
      </c>
      <c r="K71" s="213">
        <v>17489</v>
      </c>
      <c r="L71" s="220">
        <f>J71*K71</f>
        <v>2168636</v>
      </c>
      <c r="M71" s="191"/>
      <c r="O71" s="213">
        <v>17489</v>
      </c>
      <c r="P71" s="220">
        <v>2168636</v>
      </c>
    </row>
    <row r="72" spans="1:16" s="183" customFormat="1" ht="29.25" customHeight="1" thickBot="1">
      <c r="A72" s="182"/>
      <c r="B72" s="619"/>
      <c r="C72" s="393" t="s">
        <v>507</v>
      </c>
      <c r="D72" s="394"/>
      <c r="E72" s="394"/>
      <c r="F72" s="395"/>
      <c r="G72" s="394"/>
      <c r="H72" s="396"/>
      <c r="I72" s="395"/>
      <c r="J72" s="395"/>
      <c r="K72" s="395"/>
      <c r="L72" s="398">
        <f>SUM(L73:L104)</f>
        <v>1320752971</v>
      </c>
      <c r="M72" s="191"/>
      <c r="O72" s="395"/>
      <c r="P72" s="398">
        <v>1320752971</v>
      </c>
    </row>
    <row r="73" spans="1:16" s="192" customFormat="1" ht="29.25" customHeight="1">
      <c r="A73" s="182"/>
      <c r="B73" s="619"/>
      <c r="C73" s="221">
        <v>27</v>
      </c>
      <c r="D73" s="466">
        <v>11606</v>
      </c>
      <c r="E73" s="204" t="s">
        <v>324</v>
      </c>
      <c r="F73" s="204" t="s">
        <v>690</v>
      </c>
      <c r="G73" s="446"/>
      <c r="H73" s="205" t="s">
        <v>526</v>
      </c>
      <c r="I73" s="215" t="s">
        <v>26</v>
      </c>
      <c r="J73" s="215">
        <v>78</v>
      </c>
      <c r="K73" s="207">
        <v>95202</v>
      </c>
      <c r="L73" s="208">
        <f>J73*K73</f>
        <v>7425756</v>
      </c>
      <c r="M73" s="191"/>
      <c r="O73" s="207">
        <v>95202</v>
      </c>
      <c r="P73" s="208">
        <v>7425756</v>
      </c>
    </row>
    <row r="74" spans="1:16" s="192" customFormat="1" ht="29.25" customHeight="1">
      <c r="A74" s="182"/>
      <c r="B74" s="619"/>
      <c r="C74" s="222">
        <v>28</v>
      </c>
      <c r="D74" s="468">
        <v>11606</v>
      </c>
      <c r="E74" s="198" t="s">
        <v>325</v>
      </c>
      <c r="F74" s="198" t="s">
        <v>690</v>
      </c>
      <c r="G74" s="470"/>
      <c r="H74" s="197" t="s">
        <v>607</v>
      </c>
      <c r="I74" s="202" t="s">
        <v>26</v>
      </c>
      <c r="J74" s="202">
        <v>386</v>
      </c>
      <c r="K74" s="200">
        <v>43147</v>
      </c>
      <c r="L74" s="193">
        <f>J74*K74</f>
        <v>16654742</v>
      </c>
      <c r="M74" s="191"/>
      <c r="O74" s="200">
        <v>43147</v>
      </c>
      <c r="P74" s="193">
        <v>16654742</v>
      </c>
    </row>
    <row r="75" spans="1:16" s="192" customFormat="1" ht="29.25" customHeight="1">
      <c r="A75" s="182"/>
      <c r="B75" s="619"/>
      <c r="C75" s="222">
        <v>29</v>
      </c>
      <c r="D75" s="468">
        <v>11606</v>
      </c>
      <c r="E75" s="196" t="s">
        <v>326</v>
      </c>
      <c r="F75" s="198" t="s">
        <v>691</v>
      </c>
      <c r="G75" s="444"/>
      <c r="H75" s="197" t="s">
        <v>527</v>
      </c>
      <c r="I75" s="202" t="s">
        <v>26</v>
      </c>
      <c r="J75" s="202">
        <v>155</v>
      </c>
      <c r="K75" s="200">
        <v>163359</v>
      </c>
      <c r="L75" s="193">
        <f t="shared" ref="L75:L104" si="1">J75*K75</f>
        <v>25320645</v>
      </c>
      <c r="M75" s="191"/>
      <c r="O75" s="200">
        <v>163359</v>
      </c>
      <c r="P75" s="193">
        <v>25320645</v>
      </c>
    </row>
    <row r="76" spans="1:16" s="192" customFormat="1" ht="29.25" customHeight="1">
      <c r="A76" s="182"/>
      <c r="B76" s="619"/>
      <c r="C76" s="222">
        <v>30</v>
      </c>
      <c r="D76" s="468">
        <v>11606</v>
      </c>
      <c r="E76" s="196" t="s">
        <v>327</v>
      </c>
      <c r="F76" s="198" t="s">
        <v>691</v>
      </c>
      <c r="G76" s="444"/>
      <c r="H76" s="197" t="s">
        <v>619</v>
      </c>
      <c r="I76" s="202" t="s">
        <v>26</v>
      </c>
      <c r="J76" s="202">
        <v>31</v>
      </c>
      <c r="K76" s="223">
        <v>153959</v>
      </c>
      <c r="L76" s="193">
        <f t="shared" si="1"/>
        <v>4772729</v>
      </c>
      <c r="M76" s="191"/>
      <c r="O76" s="223">
        <v>153959</v>
      </c>
      <c r="P76" s="193">
        <v>4772729</v>
      </c>
    </row>
    <row r="77" spans="1:16" s="192" customFormat="1" ht="29.25" customHeight="1">
      <c r="A77" s="182"/>
      <c r="B77" s="619"/>
      <c r="C77" s="222">
        <v>31</v>
      </c>
      <c r="D77" s="468">
        <v>11606</v>
      </c>
      <c r="E77" s="196" t="s">
        <v>328</v>
      </c>
      <c r="F77" s="198" t="s">
        <v>691</v>
      </c>
      <c r="G77" s="444"/>
      <c r="H77" s="197" t="s">
        <v>528</v>
      </c>
      <c r="I77" s="202" t="s">
        <v>26</v>
      </c>
      <c r="J77" s="202">
        <v>16</v>
      </c>
      <c r="K77" s="223">
        <v>225888</v>
      </c>
      <c r="L77" s="193">
        <f t="shared" si="1"/>
        <v>3614208</v>
      </c>
      <c r="M77" s="191"/>
      <c r="O77" s="223">
        <v>225888</v>
      </c>
      <c r="P77" s="193">
        <v>3614208</v>
      </c>
    </row>
    <row r="78" spans="1:16" s="192" customFormat="1" ht="29.25" customHeight="1">
      <c r="A78" s="182"/>
      <c r="B78" s="619"/>
      <c r="C78" s="222">
        <v>32</v>
      </c>
      <c r="D78" s="468">
        <v>11606</v>
      </c>
      <c r="E78" s="224" t="s">
        <v>161</v>
      </c>
      <c r="F78" s="198"/>
      <c r="G78" s="224" t="s">
        <v>692</v>
      </c>
      <c r="H78" s="225" t="s">
        <v>531</v>
      </c>
      <c r="I78" s="202" t="s">
        <v>28</v>
      </c>
      <c r="J78" s="202">
        <v>2</v>
      </c>
      <c r="K78" s="223">
        <v>1623528</v>
      </c>
      <c r="L78" s="193">
        <f t="shared" si="1"/>
        <v>3247056</v>
      </c>
      <c r="M78" s="191"/>
      <c r="O78" s="223">
        <v>1623528</v>
      </c>
      <c r="P78" s="193">
        <v>3247056</v>
      </c>
    </row>
    <row r="79" spans="1:16" s="192" customFormat="1" ht="29.25" customHeight="1">
      <c r="A79" s="182"/>
      <c r="B79" s="619"/>
      <c r="C79" s="222">
        <v>33</v>
      </c>
      <c r="D79" s="468">
        <v>11606</v>
      </c>
      <c r="E79" s="224" t="s">
        <v>329</v>
      </c>
      <c r="F79" s="198"/>
      <c r="G79" s="224" t="s">
        <v>692</v>
      </c>
      <c r="H79" s="225" t="s">
        <v>532</v>
      </c>
      <c r="I79" s="202" t="s">
        <v>28</v>
      </c>
      <c r="J79" s="202">
        <v>8</v>
      </c>
      <c r="K79" s="223">
        <v>1824141</v>
      </c>
      <c r="L79" s="193">
        <f t="shared" si="1"/>
        <v>14593128</v>
      </c>
      <c r="M79" s="191"/>
      <c r="O79" s="223">
        <v>1824141</v>
      </c>
      <c r="P79" s="193">
        <v>14593128</v>
      </c>
    </row>
    <row r="80" spans="1:16" s="192" customFormat="1" ht="29.25" customHeight="1">
      <c r="A80" s="182"/>
      <c r="B80" s="619"/>
      <c r="C80" s="222">
        <v>34</v>
      </c>
      <c r="D80" s="468">
        <v>11606</v>
      </c>
      <c r="E80" s="224" t="s">
        <v>330</v>
      </c>
      <c r="F80" s="198"/>
      <c r="G80" s="224" t="s">
        <v>692</v>
      </c>
      <c r="H80" s="225" t="s">
        <v>533</v>
      </c>
      <c r="I80" s="202" t="s">
        <v>28</v>
      </c>
      <c r="J80" s="202">
        <v>47</v>
      </c>
      <c r="K80" s="223">
        <v>2181368</v>
      </c>
      <c r="L80" s="193">
        <f t="shared" si="1"/>
        <v>102524296</v>
      </c>
      <c r="M80" s="191"/>
      <c r="O80" s="223">
        <v>2181368</v>
      </c>
      <c r="P80" s="193">
        <v>102524296</v>
      </c>
    </row>
    <row r="81" spans="1:16" s="192" customFormat="1" ht="29.25" customHeight="1">
      <c r="A81" s="182"/>
      <c r="B81" s="619"/>
      <c r="C81" s="222">
        <v>35</v>
      </c>
      <c r="D81" s="468">
        <v>11606</v>
      </c>
      <c r="E81" s="224" t="s">
        <v>331</v>
      </c>
      <c r="F81" s="198"/>
      <c r="G81" s="224" t="s">
        <v>692</v>
      </c>
      <c r="H81" s="225" t="s">
        <v>534</v>
      </c>
      <c r="I81" s="199" t="s">
        <v>28</v>
      </c>
      <c r="J81" s="199">
        <v>34</v>
      </c>
      <c r="K81" s="200">
        <v>2843151</v>
      </c>
      <c r="L81" s="193">
        <f t="shared" si="1"/>
        <v>96667134</v>
      </c>
      <c r="M81" s="191"/>
      <c r="O81" s="200">
        <v>2843151</v>
      </c>
      <c r="P81" s="217">
        <v>96667134</v>
      </c>
    </row>
    <row r="82" spans="1:16" s="192" customFormat="1" ht="29.25" customHeight="1">
      <c r="A82" s="182"/>
      <c r="B82" s="619"/>
      <c r="C82" s="222">
        <v>36</v>
      </c>
      <c r="D82" s="468">
        <v>11606</v>
      </c>
      <c r="E82" s="224" t="s">
        <v>332</v>
      </c>
      <c r="F82" s="198" t="s">
        <v>693</v>
      </c>
      <c r="G82" s="224"/>
      <c r="H82" s="225" t="s">
        <v>535</v>
      </c>
      <c r="I82" s="199" t="s">
        <v>28</v>
      </c>
      <c r="J82" s="199">
        <v>375</v>
      </c>
      <c r="K82" s="200">
        <v>377070</v>
      </c>
      <c r="L82" s="193">
        <f t="shared" si="1"/>
        <v>141401250</v>
      </c>
      <c r="M82" s="191"/>
      <c r="O82" s="200">
        <v>377070</v>
      </c>
      <c r="P82" s="217">
        <v>141401250</v>
      </c>
    </row>
    <row r="83" spans="1:16" s="192" customFormat="1" ht="29.25" customHeight="1">
      <c r="A83" s="182"/>
      <c r="B83" s="619"/>
      <c r="C83" s="222">
        <v>37</v>
      </c>
      <c r="D83" s="468">
        <v>11604</v>
      </c>
      <c r="E83" s="196" t="s">
        <v>334</v>
      </c>
      <c r="F83" s="198" t="s">
        <v>694</v>
      </c>
      <c r="G83" s="444"/>
      <c r="H83" s="225" t="s">
        <v>542</v>
      </c>
      <c r="I83" s="199" t="s">
        <v>26</v>
      </c>
      <c r="J83" s="199">
        <v>17</v>
      </c>
      <c r="K83" s="200">
        <v>657331</v>
      </c>
      <c r="L83" s="193">
        <f t="shared" si="1"/>
        <v>11174627</v>
      </c>
      <c r="M83" s="191"/>
      <c r="O83" s="200">
        <v>657331</v>
      </c>
      <c r="P83" s="217">
        <v>11174627</v>
      </c>
    </row>
    <row r="84" spans="1:16" s="192" customFormat="1" ht="29.25" customHeight="1">
      <c r="A84" s="182"/>
      <c r="B84" s="619"/>
      <c r="C84" s="222">
        <v>38</v>
      </c>
      <c r="D84" s="468">
        <v>14104</v>
      </c>
      <c r="E84" s="196" t="s">
        <v>333</v>
      </c>
      <c r="F84" s="198" t="s">
        <v>694</v>
      </c>
      <c r="G84" s="444"/>
      <c r="H84" s="225" t="s">
        <v>543</v>
      </c>
      <c r="I84" s="199" t="s">
        <v>26</v>
      </c>
      <c r="J84" s="199">
        <v>5</v>
      </c>
      <c r="K84" s="200">
        <v>429892</v>
      </c>
      <c r="L84" s="193">
        <f t="shared" si="1"/>
        <v>2149460</v>
      </c>
      <c r="M84" s="191"/>
      <c r="O84" s="200">
        <v>429892</v>
      </c>
      <c r="P84" s="217">
        <v>2149460</v>
      </c>
    </row>
    <row r="85" spans="1:16" s="192" customFormat="1" ht="29.25" customHeight="1">
      <c r="A85" s="182"/>
      <c r="B85" s="619"/>
      <c r="C85" s="222">
        <v>39</v>
      </c>
      <c r="D85" s="468">
        <v>11606</v>
      </c>
      <c r="E85" s="196" t="s">
        <v>335</v>
      </c>
      <c r="F85" s="198"/>
      <c r="G85" s="444" t="s">
        <v>695</v>
      </c>
      <c r="H85" s="225" t="s">
        <v>549</v>
      </c>
      <c r="I85" s="199" t="s">
        <v>26</v>
      </c>
      <c r="J85" s="199">
        <v>29</v>
      </c>
      <c r="K85" s="200">
        <v>1090775</v>
      </c>
      <c r="L85" s="193">
        <f t="shared" si="1"/>
        <v>31632475</v>
      </c>
      <c r="M85" s="191"/>
      <c r="O85" s="200">
        <v>1090775</v>
      </c>
      <c r="P85" s="217">
        <v>31632475</v>
      </c>
    </row>
    <row r="86" spans="1:16" s="192" customFormat="1" ht="29.25" customHeight="1">
      <c r="A86" s="182"/>
      <c r="B86" s="619"/>
      <c r="C86" s="222">
        <v>40</v>
      </c>
      <c r="D86" s="468">
        <v>11604</v>
      </c>
      <c r="E86" s="196" t="s">
        <v>336</v>
      </c>
      <c r="F86" s="198" t="s">
        <v>694</v>
      </c>
      <c r="G86" s="444"/>
      <c r="H86" s="225" t="s">
        <v>544</v>
      </c>
      <c r="I86" s="199" t="s">
        <v>26</v>
      </c>
      <c r="J86" s="199">
        <v>214</v>
      </c>
      <c r="K86" s="200">
        <v>840529</v>
      </c>
      <c r="L86" s="193">
        <f t="shared" si="1"/>
        <v>179873206</v>
      </c>
      <c r="M86" s="191"/>
      <c r="O86" s="200">
        <v>840529</v>
      </c>
      <c r="P86" s="217">
        <v>179873206</v>
      </c>
    </row>
    <row r="87" spans="1:16" s="192" customFormat="1" ht="29.25" customHeight="1">
      <c r="A87" s="182"/>
      <c r="B87" s="619"/>
      <c r="C87" s="222">
        <v>41</v>
      </c>
      <c r="D87" s="468">
        <v>11604</v>
      </c>
      <c r="E87" s="196" t="s">
        <v>337</v>
      </c>
      <c r="F87" s="198" t="s">
        <v>694</v>
      </c>
      <c r="G87" s="444"/>
      <c r="H87" s="225" t="s">
        <v>546</v>
      </c>
      <c r="I87" s="199" t="s">
        <v>26</v>
      </c>
      <c r="J87" s="199">
        <v>9</v>
      </c>
      <c r="K87" s="200">
        <v>959517</v>
      </c>
      <c r="L87" s="193">
        <f t="shared" si="1"/>
        <v>8635653</v>
      </c>
      <c r="M87" s="191"/>
      <c r="O87" s="200">
        <v>959517</v>
      </c>
      <c r="P87" s="217">
        <v>8635653</v>
      </c>
    </row>
    <row r="88" spans="1:16" s="192" customFormat="1" ht="29.25" customHeight="1">
      <c r="A88" s="182"/>
      <c r="B88" s="619"/>
      <c r="C88" s="222">
        <v>42</v>
      </c>
      <c r="D88" s="468">
        <v>11604</v>
      </c>
      <c r="E88" s="196" t="s">
        <v>338</v>
      </c>
      <c r="F88" s="198" t="s">
        <v>694</v>
      </c>
      <c r="G88" s="444"/>
      <c r="H88" s="225" t="s">
        <v>545</v>
      </c>
      <c r="I88" s="199" t="s">
        <v>26</v>
      </c>
      <c r="J88" s="199">
        <v>214</v>
      </c>
      <c r="K88" s="200">
        <v>998980</v>
      </c>
      <c r="L88" s="193">
        <f t="shared" si="1"/>
        <v>213781720</v>
      </c>
      <c r="M88" s="191"/>
      <c r="O88" s="200">
        <v>998980</v>
      </c>
      <c r="P88" s="217">
        <v>213781720</v>
      </c>
    </row>
    <row r="89" spans="1:16" s="192" customFormat="1" ht="29.25" customHeight="1">
      <c r="A89" s="182"/>
      <c r="B89" s="619"/>
      <c r="C89" s="222">
        <v>43</v>
      </c>
      <c r="D89" s="468">
        <v>11403</v>
      </c>
      <c r="E89" s="198" t="s">
        <v>339</v>
      </c>
      <c r="F89" s="198" t="s">
        <v>696</v>
      </c>
      <c r="G89" s="444"/>
      <c r="H89" s="225" t="s">
        <v>550</v>
      </c>
      <c r="I89" s="199" t="s">
        <v>30</v>
      </c>
      <c r="J89" s="199">
        <v>35597</v>
      </c>
      <c r="K89" s="200">
        <v>7076</v>
      </c>
      <c r="L89" s="193">
        <f t="shared" si="1"/>
        <v>251884372</v>
      </c>
      <c r="M89" s="191"/>
      <c r="O89" s="200">
        <v>7076</v>
      </c>
      <c r="P89" s="217">
        <v>251884372</v>
      </c>
    </row>
    <row r="90" spans="1:16" s="192" customFormat="1" ht="29.25" customHeight="1">
      <c r="A90" s="182"/>
      <c r="B90" s="619"/>
      <c r="C90" s="222">
        <v>44</v>
      </c>
      <c r="D90" s="468">
        <v>11604</v>
      </c>
      <c r="E90" s="198" t="s">
        <v>340</v>
      </c>
      <c r="F90" s="198" t="s">
        <v>697</v>
      </c>
      <c r="G90" s="444"/>
      <c r="H90" s="225" t="s">
        <v>554</v>
      </c>
      <c r="I90" s="199" t="s">
        <v>302</v>
      </c>
      <c r="J90" s="199">
        <v>493</v>
      </c>
      <c r="K90" s="200">
        <v>2700</v>
      </c>
      <c r="L90" s="193">
        <f t="shared" si="1"/>
        <v>1331100</v>
      </c>
      <c r="M90" s="191"/>
      <c r="O90" s="200">
        <v>2700</v>
      </c>
      <c r="P90" s="217">
        <v>1331100</v>
      </c>
    </row>
    <row r="91" spans="1:16" s="192" customFormat="1" ht="29.25" customHeight="1">
      <c r="A91" s="182"/>
      <c r="B91" s="619"/>
      <c r="C91" s="222">
        <v>45</v>
      </c>
      <c r="D91" s="468">
        <v>11604</v>
      </c>
      <c r="E91" s="196" t="s">
        <v>341</v>
      </c>
      <c r="F91" s="198" t="s">
        <v>696</v>
      </c>
      <c r="G91" s="444"/>
      <c r="H91" s="225" t="s">
        <v>555</v>
      </c>
      <c r="I91" s="199" t="s">
        <v>30</v>
      </c>
      <c r="J91" s="199">
        <v>155</v>
      </c>
      <c r="K91" s="200">
        <v>8547</v>
      </c>
      <c r="L91" s="193">
        <f t="shared" si="1"/>
        <v>1324785</v>
      </c>
      <c r="M91" s="191"/>
      <c r="O91" s="200">
        <v>8547</v>
      </c>
      <c r="P91" s="217">
        <v>1324785</v>
      </c>
    </row>
    <row r="92" spans="1:16" s="192" customFormat="1" ht="29.25" customHeight="1">
      <c r="A92" s="182"/>
      <c r="B92" s="619"/>
      <c r="C92" s="222">
        <v>46</v>
      </c>
      <c r="D92" s="468">
        <v>11604</v>
      </c>
      <c r="E92" s="198" t="s">
        <v>289</v>
      </c>
      <c r="F92" s="198" t="s">
        <v>698</v>
      </c>
      <c r="G92" s="444"/>
      <c r="H92" s="225" t="s">
        <v>558</v>
      </c>
      <c r="I92" s="199" t="s">
        <v>28</v>
      </c>
      <c r="J92" s="199">
        <v>14</v>
      </c>
      <c r="K92" s="200">
        <v>997362</v>
      </c>
      <c r="L92" s="193">
        <f t="shared" si="1"/>
        <v>13963068</v>
      </c>
      <c r="M92" s="191"/>
      <c r="O92" s="200">
        <v>997362</v>
      </c>
      <c r="P92" s="217">
        <v>13963068</v>
      </c>
    </row>
    <row r="93" spans="1:16" s="192" customFormat="1" ht="29.25" customHeight="1">
      <c r="A93" s="182"/>
      <c r="B93" s="619"/>
      <c r="C93" s="222">
        <v>47</v>
      </c>
      <c r="D93" s="468">
        <v>11604</v>
      </c>
      <c r="E93" s="226" t="s">
        <v>342</v>
      </c>
      <c r="F93" s="226"/>
      <c r="G93" s="444" t="s">
        <v>699</v>
      </c>
      <c r="H93" s="225" t="s">
        <v>562</v>
      </c>
      <c r="I93" s="199" t="s">
        <v>28</v>
      </c>
      <c r="J93" s="199">
        <v>12</v>
      </c>
      <c r="K93" s="200">
        <v>197347</v>
      </c>
      <c r="L93" s="193">
        <f t="shared" si="1"/>
        <v>2368164</v>
      </c>
      <c r="M93" s="191"/>
      <c r="O93" s="200">
        <v>197347</v>
      </c>
      <c r="P93" s="217">
        <v>2368164</v>
      </c>
    </row>
    <row r="94" spans="1:16" s="192" customFormat="1" ht="29.25" customHeight="1">
      <c r="A94" s="182"/>
      <c r="B94" s="619"/>
      <c r="C94" s="222">
        <v>48</v>
      </c>
      <c r="D94" s="468">
        <v>11604</v>
      </c>
      <c r="E94" s="198" t="s">
        <v>343</v>
      </c>
      <c r="F94" s="198" t="s">
        <v>700</v>
      </c>
      <c r="G94" s="444"/>
      <c r="H94" s="225" t="s">
        <v>722</v>
      </c>
      <c r="I94" s="199" t="s">
        <v>26</v>
      </c>
      <c r="J94" s="199">
        <v>5</v>
      </c>
      <c r="K94" s="200">
        <v>382854</v>
      </c>
      <c r="L94" s="193">
        <f t="shared" si="1"/>
        <v>1914270</v>
      </c>
      <c r="M94" s="191"/>
      <c r="O94" s="200">
        <v>382854</v>
      </c>
      <c r="P94" s="217">
        <v>1914270</v>
      </c>
    </row>
    <row r="95" spans="1:16" s="192" customFormat="1" ht="29.25" customHeight="1">
      <c r="A95" s="182"/>
      <c r="B95" s="619"/>
      <c r="C95" s="222">
        <v>49</v>
      </c>
      <c r="D95" s="468">
        <v>11604</v>
      </c>
      <c r="E95" s="196" t="s">
        <v>344</v>
      </c>
      <c r="F95" s="196"/>
      <c r="G95" s="444" t="s">
        <v>701</v>
      </c>
      <c r="H95" s="225" t="s">
        <v>563</v>
      </c>
      <c r="I95" s="199" t="s">
        <v>26</v>
      </c>
      <c r="J95" s="199">
        <v>14</v>
      </c>
      <c r="K95" s="200">
        <v>872395</v>
      </c>
      <c r="L95" s="193">
        <f t="shared" si="1"/>
        <v>12213530</v>
      </c>
      <c r="M95" s="191"/>
      <c r="O95" s="200">
        <v>872395</v>
      </c>
      <c r="P95" s="217">
        <v>12213530</v>
      </c>
    </row>
    <row r="96" spans="1:16" s="192" customFormat="1" ht="29.25" customHeight="1">
      <c r="A96" s="182"/>
      <c r="B96" s="619"/>
      <c r="C96" s="222">
        <v>50</v>
      </c>
      <c r="D96" s="468">
        <v>11604</v>
      </c>
      <c r="E96" s="196" t="s">
        <v>345</v>
      </c>
      <c r="F96" s="198"/>
      <c r="G96" s="198" t="s">
        <v>702</v>
      </c>
      <c r="H96" s="225" t="s">
        <v>564</v>
      </c>
      <c r="I96" s="199" t="s">
        <v>26</v>
      </c>
      <c r="J96" s="199">
        <v>124</v>
      </c>
      <c r="K96" s="200">
        <v>646995</v>
      </c>
      <c r="L96" s="193">
        <f t="shared" si="1"/>
        <v>80227380</v>
      </c>
      <c r="M96" s="191"/>
      <c r="O96" s="200">
        <v>646995</v>
      </c>
      <c r="P96" s="217">
        <v>80227380</v>
      </c>
    </row>
    <row r="97" spans="1:16" s="192" customFormat="1" ht="29.25" customHeight="1">
      <c r="A97" s="182"/>
      <c r="B97" s="619"/>
      <c r="C97" s="222">
        <v>51</v>
      </c>
      <c r="D97" s="468">
        <v>11604</v>
      </c>
      <c r="E97" s="196" t="s">
        <v>346</v>
      </c>
      <c r="F97" s="198"/>
      <c r="G97" s="198" t="s">
        <v>702</v>
      </c>
      <c r="H97" s="225" t="s">
        <v>565</v>
      </c>
      <c r="I97" s="199" t="s">
        <v>26</v>
      </c>
      <c r="J97" s="199">
        <v>31</v>
      </c>
      <c r="K97" s="200">
        <v>742101</v>
      </c>
      <c r="L97" s="193">
        <f t="shared" si="1"/>
        <v>23005131</v>
      </c>
      <c r="M97" s="191"/>
      <c r="O97" s="200">
        <v>742101</v>
      </c>
      <c r="P97" s="217">
        <v>23005131</v>
      </c>
    </row>
    <row r="98" spans="1:16" s="192" customFormat="1" ht="29.25" customHeight="1">
      <c r="A98" s="182"/>
      <c r="B98" s="619"/>
      <c r="C98" s="222">
        <v>52</v>
      </c>
      <c r="D98" s="468">
        <v>11604</v>
      </c>
      <c r="E98" s="196" t="s">
        <v>291</v>
      </c>
      <c r="F98" s="198" t="s">
        <v>703</v>
      </c>
      <c r="G98" s="444"/>
      <c r="H98" s="225" t="s">
        <v>566</v>
      </c>
      <c r="I98" s="199" t="s">
        <v>27</v>
      </c>
      <c r="J98" s="199">
        <v>1541</v>
      </c>
      <c r="K98" s="200">
        <v>11922</v>
      </c>
      <c r="L98" s="193">
        <f t="shared" si="1"/>
        <v>18371802</v>
      </c>
      <c r="M98" s="191"/>
      <c r="O98" s="200">
        <v>11922</v>
      </c>
      <c r="P98" s="217">
        <v>18371802</v>
      </c>
    </row>
    <row r="99" spans="1:16" s="192" customFormat="1" ht="29.25" customHeight="1">
      <c r="A99" s="182"/>
      <c r="B99" s="619"/>
      <c r="C99" s="222">
        <v>53</v>
      </c>
      <c r="D99" s="468">
        <v>11604</v>
      </c>
      <c r="E99" s="196" t="s">
        <v>347</v>
      </c>
      <c r="F99" s="198" t="s">
        <v>703</v>
      </c>
      <c r="G99" s="444"/>
      <c r="H99" s="225" t="s">
        <v>567</v>
      </c>
      <c r="I99" s="199" t="s">
        <v>26</v>
      </c>
      <c r="J99" s="199">
        <v>70</v>
      </c>
      <c r="K99" s="200">
        <v>184851</v>
      </c>
      <c r="L99" s="193">
        <f t="shared" si="1"/>
        <v>12939570</v>
      </c>
      <c r="M99" s="191"/>
      <c r="O99" s="200">
        <v>184851</v>
      </c>
      <c r="P99" s="217">
        <v>12939570</v>
      </c>
    </row>
    <row r="100" spans="1:16" s="192" customFormat="1" ht="29.25" customHeight="1">
      <c r="A100" s="182"/>
      <c r="B100" s="619"/>
      <c r="C100" s="222">
        <v>54</v>
      </c>
      <c r="D100" s="468">
        <v>11604</v>
      </c>
      <c r="E100" s="198" t="s">
        <v>293</v>
      </c>
      <c r="F100" s="198" t="s">
        <v>703</v>
      </c>
      <c r="G100" s="444"/>
      <c r="H100" s="225" t="s">
        <v>568</v>
      </c>
      <c r="I100" s="199" t="s">
        <v>26</v>
      </c>
      <c r="J100" s="199">
        <v>16</v>
      </c>
      <c r="K100" s="200">
        <v>218057</v>
      </c>
      <c r="L100" s="193">
        <f t="shared" si="1"/>
        <v>3488912</v>
      </c>
      <c r="M100" s="191"/>
      <c r="O100" s="200">
        <v>218057</v>
      </c>
      <c r="P100" s="217">
        <v>3488912</v>
      </c>
    </row>
    <row r="101" spans="1:16" s="192" customFormat="1" ht="29.25" customHeight="1">
      <c r="A101" s="182"/>
      <c r="B101" s="619"/>
      <c r="C101" s="222">
        <v>55</v>
      </c>
      <c r="D101" s="468">
        <v>11604</v>
      </c>
      <c r="E101" s="228" t="s">
        <v>348</v>
      </c>
      <c r="F101" s="198"/>
      <c r="G101" s="228" t="s">
        <v>704</v>
      </c>
      <c r="H101" s="225" t="s">
        <v>586</v>
      </c>
      <c r="I101" s="199" t="s">
        <v>28</v>
      </c>
      <c r="J101" s="199">
        <v>193</v>
      </c>
      <c r="K101" s="200">
        <v>36708</v>
      </c>
      <c r="L101" s="193">
        <f t="shared" si="1"/>
        <v>7084644</v>
      </c>
      <c r="M101" s="191"/>
      <c r="O101" s="200">
        <v>36708</v>
      </c>
      <c r="P101" s="217">
        <v>7084644</v>
      </c>
    </row>
    <row r="102" spans="1:16" s="192" customFormat="1" ht="29.25" customHeight="1">
      <c r="A102" s="182"/>
      <c r="B102" s="619"/>
      <c r="C102" s="222">
        <v>56</v>
      </c>
      <c r="D102" s="468">
        <v>11604</v>
      </c>
      <c r="E102" s="228" t="s">
        <v>349</v>
      </c>
      <c r="F102" s="198" t="s">
        <v>705</v>
      </c>
      <c r="G102" s="228"/>
      <c r="H102" s="225" t="s">
        <v>569</v>
      </c>
      <c r="I102" s="199" t="s">
        <v>28</v>
      </c>
      <c r="J102" s="199">
        <v>28</v>
      </c>
      <c r="K102" s="200">
        <v>146613</v>
      </c>
      <c r="L102" s="193">
        <f t="shared" si="1"/>
        <v>4105164</v>
      </c>
      <c r="M102" s="191"/>
      <c r="O102" s="200">
        <v>146613</v>
      </c>
      <c r="P102" s="217">
        <v>4105164</v>
      </c>
    </row>
    <row r="103" spans="1:16" s="192" customFormat="1" ht="29.25" customHeight="1">
      <c r="A103" s="182"/>
      <c r="B103" s="619"/>
      <c r="C103" s="222">
        <v>57</v>
      </c>
      <c r="D103" s="468">
        <v>11606</v>
      </c>
      <c r="E103" s="196" t="s">
        <v>350</v>
      </c>
      <c r="F103" s="198" t="s">
        <v>706</v>
      </c>
      <c r="G103" s="444"/>
      <c r="H103" s="225" t="s">
        <v>570</v>
      </c>
      <c r="I103" s="202" t="s">
        <v>26</v>
      </c>
      <c r="J103" s="202">
        <v>50</v>
      </c>
      <c r="K103" s="200">
        <v>375763</v>
      </c>
      <c r="L103" s="193">
        <f t="shared" si="1"/>
        <v>18788150</v>
      </c>
      <c r="M103" s="191"/>
      <c r="O103" s="200">
        <v>375763</v>
      </c>
      <c r="P103" s="193">
        <v>18788150</v>
      </c>
    </row>
    <row r="104" spans="1:16" s="229" customFormat="1" ht="29.25" customHeight="1" thickBot="1">
      <c r="A104" s="182"/>
      <c r="B104" s="619"/>
      <c r="C104" s="222">
        <v>58</v>
      </c>
      <c r="D104" s="468">
        <v>11606</v>
      </c>
      <c r="E104" s="196" t="s">
        <v>351</v>
      </c>
      <c r="F104" s="198" t="s">
        <v>706</v>
      </c>
      <c r="G104" s="444"/>
      <c r="H104" s="225" t="s">
        <v>571</v>
      </c>
      <c r="I104" s="199" t="s">
        <v>26</v>
      </c>
      <c r="J104" s="199">
        <v>12</v>
      </c>
      <c r="K104" s="200">
        <v>356237</v>
      </c>
      <c r="L104" s="193">
        <f t="shared" si="1"/>
        <v>4274844</v>
      </c>
      <c r="M104" s="191"/>
      <c r="O104" s="200">
        <v>356237</v>
      </c>
      <c r="P104" s="217">
        <v>4274844</v>
      </c>
    </row>
    <row r="105" spans="1:16" s="183" customFormat="1" ht="29.25" customHeight="1" thickBot="1">
      <c r="A105" s="182"/>
      <c r="B105" s="619"/>
      <c r="C105" s="393" t="s">
        <v>727</v>
      </c>
      <c r="D105" s="394"/>
      <c r="E105" s="394"/>
      <c r="F105" s="395"/>
      <c r="G105" s="394"/>
      <c r="H105" s="396"/>
      <c r="I105" s="395"/>
      <c r="J105" s="395"/>
      <c r="K105" s="395"/>
      <c r="L105" s="398">
        <f>SUM(L106:L107)</f>
        <v>22043904</v>
      </c>
      <c r="M105" s="191"/>
      <c r="O105" s="395"/>
      <c r="P105" s="398">
        <v>22043904</v>
      </c>
    </row>
    <row r="106" spans="1:16" s="192" customFormat="1" ht="29.25" customHeight="1">
      <c r="A106" s="182"/>
      <c r="B106" s="619"/>
      <c r="C106" s="222">
        <v>59</v>
      </c>
      <c r="D106" s="468">
        <v>11604</v>
      </c>
      <c r="E106" s="228" t="s">
        <v>572</v>
      </c>
      <c r="F106" s="227" t="s">
        <v>707</v>
      </c>
      <c r="G106" s="227"/>
      <c r="H106" s="225" t="s">
        <v>573</v>
      </c>
      <c r="I106" s="227" t="s">
        <v>28</v>
      </c>
      <c r="J106" s="199">
        <v>644</v>
      </c>
      <c r="K106" s="232">
        <v>19665</v>
      </c>
      <c r="L106" s="193">
        <f>J106*K106</f>
        <v>12664260</v>
      </c>
      <c r="M106" s="191"/>
      <c r="O106" s="232">
        <v>19665</v>
      </c>
      <c r="P106" s="193">
        <v>12664260</v>
      </c>
    </row>
    <row r="107" spans="1:16" s="192" customFormat="1" ht="29.25" customHeight="1" thickBot="1">
      <c r="A107" s="182"/>
      <c r="B107" s="619"/>
      <c r="C107" s="222">
        <v>60</v>
      </c>
      <c r="D107" s="468">
        <v>11606</v>
      </c>
      <c r="E107" s="228" t="s">
        <v>574</v>
      </c>
      <c r="F107" s="227" t="s">
        <v>707</v>
      </c>
      <c r="G107" s="227"/>
      <c r="H107" s="225" t="s">
        <v>575</v>
      </c>
      <c r="I107" s="227" t="s">
        <v>28</v>
      </c>
      <c r="J107" s="199">
        <v>58</v>
      </c>
      <c r="K107" s="232">
        <v>161718</v>
      </c>
      <c r="L107" s="193">
        <f>J107*K107</f>
        <v>9379644</v>
      </c>
      <c r="M107" s="191"/>
      <c r="O107" s="232">
        <v>161718</v>
      </c>
      <c r="P107" s="193">
        <v>9379644</v>
      </c>
    </row>
    <row r="108" spans="1:16" s="183" customFormat="1" ht="29.25" customHeight="1" thickBot="1">
      <c r="A108" s="182"/>
      <c r="B108" s="619"/>
      <c r="C108" s="393" t="s">
        <v>31</v>
      </c>
      <c r="D108" s="394"/>
      <c r="E108" s="394"/>
      <c r="F108" s="395"/>
      <c r="G108" s="394"/>
      <c r="H108" s="396"/>
      <c r="I108" s="395"/>
      <c r="J108" s="395"/>
      <c r="K108" s="395"/>
      <c r="L108" s="398">
        <f>SUM(L109)</f>
        <v>4597242</v>
      </c>
      <c r="M108" s="191"/>
      <c r="O108" s="395"/>
      <c r="P108" s="398">
        <v>4597242</v>
      </c>
    </row>
    <row r="109" spans="1:16" s="192" customFormat="1" ht="46.15" customHeight="1" thickBot="1">
      <c r="A109" s="182"/>
      <c r="B109" s="619"/>
      <c r="C109" s="222">
        <v>61</v>
      </c>
      <c r="D109" s="468">
        <v>11608</v>
      </c>
      <c r="E109" s="233" t="s">
        <v>297</v>
      </c>
      <c r="F109" s="233" t="s">
        <v>708</v>
      </c>
      <c r="G109" s="471"/>
      <c r="H109" s="225" t="s">
        <v>576</v>
      </c>
      <c r="I109" s="234" t="s">
        <v>307</v>
      </c>
      <c r="J109" s="235">
        <v>3467</v>
      </c>
      <c r="K109" s="236">
        <v>1326</v>
      </c>
      <c r="L109" s="193">
        <f>J109*K109</f>
        <v>4597242</v>
      </c>
      <c r="M109" s="191"/>
      <c r="O109" s="236">
        <v>1326</v>
      </c>
      <c r="P109" s="193">
        <v>4597242</v>
      </c>
    </row>
    <row r="110" spans="1:16" ht="31.5" customHeight="1" thickTop="1" thickBot="1">
      <c r="A110" s="182"/>
      <c r="B110" s="619"/>
      <c r="C110" s="456"/>
      <c r="D110" s="457"/>
      <c r="E110" s="458"/>
      <c r="F110" s="459"/>
      <c r="G110" s="459"/>
      <c r="H110" s="459"/>
      <c r="I110" s="459"/>
      <c r="J110" s="459"/>
      <c r="K110" s="460" t="s">
        <v>501</v>
      </c>
      <c r="L110" s="461">
        <f>SUM(L68+L72+L105+L108)</f>
        <v>1355198041</v>
      </c>
      <c r="M110" s="448"/>
      <c r="O110" s="460"/>
      <c r="P110" s="461">
        <v>1355198041</v>
      </c>
    </row>
    <row r="111" spans="1:16" ht="31.5" customHeight="1" thickBot="1">
      <c r="A111" s="182"/>
      <c r="B111" s="619"/>
      <c r="C111" s="433"/>
      <c r="D111" s="434"/>
      <c r="E111" s="434"/>
      <c r="F111" s="435"/>
      <c r="G111" s="436"/>
      <c r="H111" s="437"/>
      <c r="I111" s="437"/>
      <c r="J111" s="438"/>
      <c r="K111" s="439" t="s">
        <v>648</v>
      </c>
      <c r="L111" s="440">
        <f>ROUND((L110/(1+L387)*L386*0.19),0)</f>
        <v>6229539</v>
      </c>
      <c r="M111" s="441"/>
      <c r="O111" s="439"/>
      <c r="P111" s="440">
        <v>9903370</v>
      </c>
    </row>
    <row r="112" spans="1:16" ht="31.5" customHeight="1" thickTop="1" thickBot="1">
      <c r="A112" s="182"/>
      <c r="B112" s="619"/>
      <c r="C112" s="388"/>
      <c r="D112" s="389"/>
      <c r="E112" s="389"/>
      <c r="F112" s="389"/>
      <c r="G112" s="389"/>
      <c r="H112" s="389"/>
      <c r="I112" s="389"/>
      <c r="J112" s="389"/>
      <c r="K112" s="390" t="s">
        <v>649</v>
      </c>
      <c r="L112" s="391">
        <f>SUM(L110:L111)</f>
        <v>1361427580</v>
      </c>
      <c r="M112" s="441"/>
      <c r="O112" s="390"/>
      <c r="P112" s="391">
        <v>1365101411</v>
      </c>
    </row>
    <row r="113" spans="1:16">
      <c r="A113" s="182"/>
      <c r="B113" s="619"/>
      <c r="C113" s="477"/>
      <c r="D113" s="478"/>
      <c r="E113" s="478"/>
      <c r="F113" s="479"/>
      <c r="G113" s="478"/>
      <c r="H113" s="478"/>
      <c r="I113" s="478"/>
      <c r="J113" s="480"/>
      <c r="K113" s="443"/>
      <c r="L113" s="481"/>
      <c r="M113" s="181"/>
    </row>
    <row r="114" spans="1:16" ht="41.25" customHeight="1" thickBot="1">
      <c r="A114" s="182"/>
      <c r="B114" s="619"/>
      <c r="C114" s="587" t="s">
        <v>670</v>
      </c>
      <c r="D114" s="588"/>
      <c r="E114" s="588"/>
      <c r="F114" s="588"/>
      <c r="G114" s="588"/>
      <c r="H114" s="589"/>
      <c r="I114" s="589"/>
      <c r="J114" s="589"/>
      <c r="K114" s="589"/>
      <c r="L114" s="590"/>
      <c r="M114" s="181"/>
    </row>
    <row r="115" spans="1:16" ht="29.25" customHeight="1" thickBot="1">
      <c r="A115" s="182"/>
      <c r="B115" s="619"/>
      <c r="C115" s="362"/>
      <c r="D115" s="183"/>
      <c r="E115" s="363"/>
      <c r="F115" s="676" t="s">
        <v>472</v>
      </c>
      <c r="G115" s="677"/>
      <c r="H115" s="364"/>
      <c r="I115" s="365"/>
      <c r="J115" s="366"/>
      <c r="K115" s="367"/>
      <c r="L115" s="368"/>
      <c r="M115" s="181"/>
    </row>
    <row r="116" spans="1:16" ht="36" customHeight="1" thickBot="1">
      <c r="A116" s="182"/>
      <c r="B116" s="619"/>
      <c r="C116" s="184" t="s">
        <v>20</v>
      </c>
      <c r="D116" s="392" t="s">
        <v>473</v>
      </c>
      <c r="E116" s="185" t="s">
        <v>303</v>
      </c>
      <c r="F116" s="370" t="s">
        <v>474</v>
      </c>
      <c r="G116" s="370" t="s">
        <v>475</v>
      </c>
      <c r="H116" s="186" t="s">
        <v>66</v>
      </c>
      <c r="I116" s="186" t="s">
        <v>304</v>
      </c>
      <c r="J116" s="187" t="s">
        <v>23</v>
      </c>
      <c r="K116" s="188" t="s">
        <v>24</v>
      </c>
      <c r="L116" s="189" t="s">
        <v>276</v>
      </c>
      <c r="M116" s="181"/>
    </row>
    <row r="117" spans="1:16" ht="31.5" customHeight="1">
      <c r="A117" s="182"/>
      <c r="B117" s="619"/>
      <c r="C117" s="482" t="s">
        <v>492</v>
      </c>
      <c r="D117" s="483"/>
      <c r="E117" s="484"/>
      <c r="F117" s="485"/>
      <c r="G117" s="486"/>
      <c r="H117" s="487"/>
      <c r="I117" s="488"/>
      <c r="J117" s="489"/>
      <c r="K117" s="490"/>
      <c r="L117" s="585">
        <f>SUM(L118:L119)</f>
        <v>198640000</v>
      </c>
      <c r="M117" s="181"/>
      <c r="O117" s="490"/>
      <c r="P117" s="585">
        <v>241658000</v>
      </c>
    </row>
    <row r="118" spans="1:16" ht="26.25" customHeight="1">
      <c r="A118" s="182"/>
      <c r="B118" s="619"/>
      <c r="C118" s="222">
        <v>62</v>
      </c>
      <c r="D118" s="468">
        <v>11601</v>
      </c>
      <c r="E118" s="237" t="s">
        <v>278</v>
      </c>
      <c r="F118" s="237" t="s">
        <v>494</v>
      </c>
      <c r="G118" s="491"/>
      <c r="H118" s="238" t="s">
        <v>470</v>
      </c>
      <c r="I118" s="239" t="s">
        <v>26</v>
      </c>
      <c r="J118" s="240">
        <v>537</v>
      </c>
      <c r="K118" s="241">
        <f>K207</f>
        <v>170000</v>
      </c>
      <c r="L118" s="217">
        <f>J118*K118</f>
        <v>91290000</v>
      </c>
      <c r="M118" s="181"/>
      <c r="O118" s="241">
        <v>211365</v>
      </c>
      <c r="P118" s="217">
        <v>113503005</v>
      </c>
    </row>
    <row r="119" spans="1:16" ht="26.25" customHeight="1">
      <c r="A119" s="182"/>
      <c r="B119" s="619"/>
      <c r="C119" s="222">
        <v>63</v>
      </c>
      <c r="D119" s="468">
        <v>11601</v>
      </c>
      <c r="E119" s="198" t="s">
        <v>282</v>
      </c>
      <c r="F119" s="611" t="s">
        <v>495</v>
      </c>
      <c r="G119" s="612"/>
      <c r="H119" s="197" t="s">
        <v>513</v>
      </c>
      <c r="I119" s="198" t="s">
        <v>26</v>
      </c>
      <c r="J119" s="199">
        <v>565</v>
      </c>
      <c r="K119" s="200">
        <f>K209</f>
        <v>190000</v>
      </c>
      <c r="L119" s="586">
        <f>J119*K119</f>
        <v>107350000</v>
      </c>
      <c r="M119" s="181"/>
      <c r="O119" s="200">
        <v>226823</v>
      </c>
      <c r="P119" s="586">
        <v>128154995</v>
      </c>
    </row>
    <row r="120" spans="1:16" ht="29.25" customHeight="1">
      <c r="A120" s="182"/>
      <c r="B120" s="619"/>
      <c r="C120" s="482" t="s">
        <v>496</v>
      </c>
      <c r="D120" s="494"/>
      <c r="E120" s="495"/>
      <c r="F120" s="613"/>
      <c r="G120" s="614"/>
      <c r="H120" s="498"/>
      <c r="I120" s="499"/>
      <c r="J120" s="500"/>
      <c r="K120" s="501"/>
      <c r="L120" s="585">
        <f>SUM(L121:L127)</f>
        <v>757667395</v>
      </c>
      <c r="M120" s="181"/>
      <c r="O120" s="501"/>
      <c r="P120" s="585">
        <v>781346539</v>
      </c>
    </row>
    <row r="121" spans="1:16" ht="26.25" customHeight="1">
      <c r="A121" s="182"/>
      <c r="B121" s="619"/>
      <c r="C121" s="222">
        <v>64</v>
      </c>
      <c r="D121" s="468">
        <v>11601</v>
      </c>
      <c r="E121" s="242" t="s">
        <v>664</v>
      </c>
      <c r="F121" s="242" t="s">
        <v>681</v>
      </c>
      <c r="G121" s="444"/>
      <c r="H121" s="201" t="s">
        <v>662</v>
      </c>
      <c r="I121" s="243" t="s">
        <v>27</v>
      </c>
      <c r="J121" s="199">
        <v>255</v>
      </c>
      <c r="K121" s="200">
        <v>4089</v>
      </c>
      <c r="L121" s="217">
        <f>J121*K121</f>
        <v>1042695</v>
      </c>
      <c r="M121" s="181"/>
      <c r="O121" s="200">
        <v>4089</v>
      </c>
      <c r="P121" s="217">
        <v>1042695</v>
      </c>
    </row>
    <row r="122" spans="1:16" ht="26.25" customHeight="1">
      <c r="A122" s="182"/>
      <c r="B122" s="619"/>
      <c r="C122" s="222">
        <v>65</v>
      </c>
      <c r="D122" s="468">
        <v>11601</v>
      </c>
      <c r="E122" s="242" t="s">
        <v>352</v>
      </c>
      <c r="F122" s="242" t="s">
        <v>681</v>
      </c>
      <c r="G122" s="444"/>
      <c r="H122" s="201" t="s">
        <v>663</v>
      </c>
      <c r="I122" s="243" t="s">
        <v>27</v>
      </c>
      <c r="J122" s="199">
        <v>2500</v>
      </c>
      <c r="K122" s="200">
        <v>4674</v>
      </c>
      <c r="L122" s="217">
        <f>J122*K122</f>
        <v>11685000</v>
      </c>
      <c r="M122" s="181"/>
      <c r="O122" s="200">
        <v>4674</v>
      </c>
      <c r="P122" s="217">
        <v>11685000</v>
      </c>
    </row>
    <row r="123" spans="1:16" ht="26.25" customHeight="1">
      <c r="A123" s="182"/>
      <c r="B123" s="619"/>
      <c r="C123" s="222">
        <v>66</v>
      </c>
      <c r="D123" s="468">
        <v>11601</v>
      </c>
      <c r="E123" s="242" t="s">
        <v>353</v>
      </c>
      <c r="F123" s="242" t="s">
        <v>682</v>
      </c>
      <c r="G123" s="444"/>
      <c r="H123" s="201" t="s">
        <v>515</v>
      </c>
      <c r="I123" s="242" t="s">
        <v>27</v>
      </c>
      <c r="J123" s="199">
        <v>1199</v>
      </c>
      <c r="K123" s="200">
        <v>2073</v>
      </c>
      <c r="L123" s="217">
        <f t="shared" ref="L123:L127" si="2">J123*K123</f>
        <v>2485527</v>
      </c>
      <c r="M123" s="181"/>
      <c r="O123" s="200">
        <v>2073</v>
      </c>
      <c r="P123" s="217">
        <v>2485527</v>
      </c>
    </row>
    <row r="124" spans="1:16" ht="26.25" customHeight="1">
      <c r="A124" s="182"/>
      <c r="B124" s="619"/>
      <c r="C124" s="222">
        <v>67</v>
      </c>
      <c r="D124" s="468">
        <v>11601</v>
      </c>
      <c r="E124" s="198" t="s">
        <v>274</v>
      </c>
      <c r="F124" s="198" t="s">
        <v>683</v>
      </c>
      <c r="G124" s="444"/>
      <c r="H124" s="201" t="s">
        <v>517</v>
      </c>
      <c r="I124" s="198" t="s">
        <v>26</v>
      </c>
      <c r="J124" s="199">
        <v>543</v>
      </c>
      <c r="K124" s="200">
        <f>K51</f>
        <v>1130000</v>
      </c>
      <c r="L124" s="217">
        <f t="shared" si="2"/>
        <v>613590000</v>
      </c>
      <c r="M124" s="181"/>
      <c r="O124" s="200">
        <v>1173608</v>
      </c>
      <c r="P124" s="217">
        <v>637269144</v>
      </c>
    </row>
    <row r="125" spans="1:16" ht="26.25" customHeight="1">
      <c r="A125" s="182"/>
      <c r="B125" s="619"/>
      <c r="C125" s="222">
        <v>68</v>
      </c>
      <c r="D125" s="468">
        <v>11601</v>
      </c>
      <c r="E125" s="244" t="s">
        <v>354</v>
      </c>
      <c r="F125" s="492" t="s">
        <v>684</v>
      </c>
      <c r="G125" s="493"/>
      <c r="H125" s="245" t="s">
        <v>148</v>
      </c>
      <c r="I125" s="246" t="s">
        <v>26</v>
      </c>
      <c r="J125" s="199">
        <v>1325</v>
      </c>
      <c r="K125" s="231">
        <v>92402</v>
      </c>
      <c r="L125" s="217">
        <f t="shared" si="2"/>
        <v>122432650</v>
      </c>
      <c r="M125" s="181"/>
      <c r="O125" s="231">
        <v>92402</v>
      </c>
      <c r="P125" s="217">
        <v>122432650</v>
      </c>
    </row>
    <row r="126" spans="1:16" ht="34.5" customHeight="1">
      <c r="A126" s="182"/>
      <c r="B126" s="619"/>
      <c r="C126" s="222">
        <v>69</v>
      </c>
      <c r="D126" s="468">
        <v>11601</v>
      </c>
      <c r="E126" s="244" t="s">
        <v>355</v>
      </c>
      <c r="F126" s="492" t="s">
        <v>685</v>
      </c>
      <c r="G126" s="493"/>
      <c r="H126" s="245" t="s">
        <v>623</v>
      </c>
      <c r="I126" s="246" t="s">
        <v>26</v>
      </c>
      <c r="J126" s="199">
        <v>53</v>
      </c>
      <c r="K126" s="200">
        <v>80132</v>
      </c>
      <c r="L126" s="217">
        <f t="shared" si="2"/>
        <v>4246996</v>
      </c>
      <c r="M126" s="181"/>
      <c r="O126" s="200">
        <v>80132</v>
      </c>
      <c r="P126" s="217">
        <v>4246996</v>
      </c>
    </row>
    <row r="127" spans="1:16" ht="26.25" customHeight="1">
      <c r="A127" s="182"/>
      <c r="B127" s="619"/>
      <c r="C127" s="222">
        <v>70</v>
      </c>
      <c r="D127" s="468">
        <v>11601</v>
      </c>
      <c r="E127" s="244" t="s">
        <v>665</v>
      </c>
      <c r="F127" s="492" t="s">
        <v>709</v>
      </c>
      <c r="G127" s="493"/>
      <c r="H127" s="245" t="s">
        <v>605</v>
      </c>
      <c r="I127" s="246" t="s">
        <v>28</v>
      </c>
      <c r="J127" s="199">
        <v>127</v>
      </c>
      <c r="K127" s="231">
        <v>17201</v>
      </c>
      <c r="L127" s="217">
        <f t="shared" si="2"/>
        <v>2184527</v>
      </c>
      <c r="M127" s="181"/>
      <c r="O127" s="231">
        <v>17201</v>
      </c>
      <c r="P127" s="586">
        <v>2184527</v>
      </c>
    </row>
    <row r="128" spans="1:16" ht="29.25" customHeight="1">
      <c r="A128" s="182"/>
      <c r="B128" s="619"/>
      <c r="C128" s="482" t="s">
        <v>506</v>
      </c>
      <c r="D128" s="494"/>
      <c r="E128" s="495"/>
      <c r="F128" s="496"/>
      <c r="G128" s="497"/>
      <c r="H128" s="498"/>
      <c r="I128" s="499"/>
      <c r="J128" s="500"/>
      <c r="K128" s="501"/>
      <c r="L128" s="585">
        <f>SUM(L129)</f>
        <v>2518728</v>
      </c>
      <c r="M128" s="181"/>
      <c r="O128" s="501"/>
      <c r="P128" s="585">
        <v>2518728</v>
      </c>
    </row>
    <row r="129" spans="1:16" ht="29.25" customHeight="1">
      <c r="A129" s="182"/>
      <c r="B129" s="619"/>
      <c r="C129" s="222">
        <v>71</v>
      </c>
      <c r="D129" s="468">
        <v>11602</v>
      </c>
      <c r="E129" s="247" t="s">
        <v>666</v>
      </c>
      <c r="F129" s="615" t="s">
        <v>710</v>
      </c>
      <c r="G129" s="616"/>
      <c r="H129" s="238" t="s">
        <v>606</v>
      </c>
      <c r="I129" s="247" t="s">
        <v>27</v>
      </c>
      <c r="J129" s="248">
        <v>24</v>
      </c>
      <c r="K129" s="241">
        <v>104947</v>
      </c>
      <c r="L129" s="620">
        <f>J129*K129</f>
        <v>2518728</v>
      </c>
      <c r="M129" s="181"/>
      <c r="O129" s="241">
        <v>104947</v>
      </c>
      <c r="P129" s="620">
        <v>2518728</v>
      </c>
    </row>
    <row r="130" spans="1:16" ht="29.25" customHeight="1">
      <c r="A130" s="182"/>
      <c r="B130" s="619"/>
      <c r="C130" s="482" t="s">
        <v>507</v>
      </c>
      <c r="D130" s="494"/>
      <c r="E130" s="503"/>
      <c r="F130" s="485"/>
      <c r="G130" s="486"/>
      <c r="H130" s="504"/>
      <c r="I130" s="505"/>
      <c r="J130" s="506"/>
      <c r="K130" s="507"/>
      <c r="L130" s="585">
        <f>SUM(L131:L145)</f>
        <v>163094560</v>
      </c>
      <c r="M130" s="181"/>
      <c r="O130" s="507"/>
      <c r="P130" s="585">
        <v>163094560</v>
      </c>
    </row>
    <row r="131" spans="1:16" ht="29.25" customHeight="1">
      <c r="A131" s="182"/>
      <c r="B131" s="619"/>
      <c r="C131" s="222">
        <v>72</v>
      </c>
      <c r="D131" s="468">
        <v>11602</v>
      </c>
      <c r="E131" s="246" t="s">
        <v>356</v>
      </c>
      <c r="F131" s="246" t="s">
        <v>690</v>
      </c>
      <c r="G131" s="246"/>
      <c r="H131" s="201" t="s">
        <v>526</v>
      </c>
      <c r="I131" s="198" t="s">
        <v>26</v>
      </c>
      <c r="J131" s="202">
        <v>39</v>
      </c>
      <c r="K131" s="231">
        <v>95202</v>
      </c>
      <c r="L131" s="193">
        <f>J131*K131</f>
        <v>3712878</v>
      </c>
      <c r="M131" s="181"/>
      <c r="O131" s="231">
        <v>95202</v>
      </c>
      <c r="P131" s="193">
        <v>3712878</v>
      </c>
    </row>
    <row r="132" spans="1:16" ht="29.25" customHeight="1">
      <c r="A132" s="182"/>
      <c r="B132" s="619"/>
      <c r="C132" s="222">
        <v>73</v>
      </c>
      <c r="D132" s="468">
        <v>11602</v>
      </c>
      <c r="E132" s="198" t="s">
        <v>667</v>
      </c>
      <c r="F132" s="198" t="s">
        <v>690</v>
      </c>
      <c r="G132" s="198"/>
      <c r="H132" s="201" t="s">
        <v>609</v>
      </c>
      <c r="I132" s="198" t="s">
        <v>26</v>
      </c>
      <c r="J132" s="202">
        <v>7</v>
      </c>
      <c r="K132" s="200">
        <v>197330</v>
      </c>
      <c r="L132" s="193">
        <f>J132*K132</f>
        <v>1381310</v>
      </c>
      <c r="M132" s="181"/>
      <c r="O132" s="200">
        <v>197330</v>
      </c>
      <c r="P132" s="193">
        <v>1381310</v>
      </c>
    </row>
    <row r="133" spans="1:16" ht="29.25" customHeight="1">
      <c r="A133" s="182"/>
      <c r="B133" s="619"/>
      <c r="C133" s="222">
        <v>74</v>
      </c>
      <c r="D133" s="468">
        <v>11603</v>
      </c>
      <c r="E133" s="249" t="s">
        <v>357</v>
      </c>
      <c r="F133" s="508" t="s">
        <v>690</v>
      </c>
      <c r="G133" s="508"/>
      <c r="H133" s="190" t="s">
        <v>608</v>
      </c>
      <c r="I133" s="249" t="s">
        <v>26</v>
      </c>
      <c r="J133" s="202">
        <v>191</v>
      </c>
      <c r="K133" s="250">
        <v>43147</v>
      </c>
      <c r="L133" s="193">
        <f t="shared" ref="L133:L145" si="3">J133*K133</f>
        <v>8241077</v>
      </c>
      <c r="M133" s="181"/>
      <c r="O133" s="250">
        <v>43147</v>
      </c>
      <c r="P133" s="193">
        <v>8241077</v>
      </c>
    </row>
    <row r="134" spans="1:16" ht="29.25" customHeight="1">
      <c r="A134" s="182"/>
      <c r="B134" s="619"/>
      <c r="C134" s="222">
        <v>75</v>
      </c>
      <c r="D134" s="468">
        <v>11603</v>
      </c>
      <c r="E134" s="198" t="s">
        <v>668</v>
      </c>
      <c r="F134" s="444" t="s">
        <v>690</v>
      </c>
      <c r="G134" s="444"/>
      <c r="H134" s="201" t="s">
        <v>611</v>
      </c>
      <c r="I134" s="198" t="s">
        <v>26</v>
      </c>
      <c r="J134" s="202">
        <v>7</v>
      </c>
      <c r="K134" s="223">
        <v>50604</v>
      </c>
      <c r="L134" s="193">
        <f t="shared" si="3"/>
        <v>354228</v>
      </c>
      <c r="M134" s="181"/>
      <c r="O134" s="223">
        <v>50604</v>
      </c>
      <c r="P134" s="193">
        <v>354228</v>
      </c>
    </row>
    <row r="135" spans="1:16" ht="29.25" customHeight="1">
      <c r="A135" s="182"/>
      <c r="B135" s="619"/>
      <c r="C135" s="222">
        <v>76</v>
      </c>
      <c r="D135" s="468">
        <v>11603</v>
      </c>
      <c r="E135" s="198" t="s">
        <v>358</v>
      </c>
      <c r="F135" s="444" t="s">
        <v>691</v>
      </c>
      <c r="G135" s="444"/>
      <c r="H135" s="197" t="s">
        <v>527</v>
      </c>
      <c r="I135" s="198" t="s">
        <v>26</v>
      </c>
      <c r="J135" s="202">
        <v>14</v>
      </c>
      <c r="K135" s="223">
        <v>163359</v>
      </c>
      <c r="L135" s="193">
        <f t="shared" si="3"/>
        <v>2287026</v>
      </c>
      <c r="M135" s="181"/>
      <c r="O135" s="223">
        <v>163359</v>
      </c>
      <c r="P135" s="193">
        <v>2287026</v>
      </c>
    </row>
    <row r="136" spans="1:16" ht="29.25" customHeight="1">
      <c r="A136" s="182"/>
      <c r="B136" s="619"/>
      <c r="C136" s="222">
        <v>77</v>
      </c>
      <c r="D136" s="468">
        <v>11603</v>
      </c>
      <c r="E136" s="198" t="s">
        <v>359</v>
      </c>
      <c r="F136" s="444" t="s">
        <v>691</v>
      </c>
      <c r="G136" s="444"/>
      <c r="H136" s="201" t="s">
        <v>624</v>
      </c>
      <c r="I136" s="198" t="s">
        <v>26</v>
      </c>
      <c r="J136" s="202">
        <v>119</v>
      </c>
      <c r="K136" s="223">
        <v>153959</v>
      </c>
      <c r="L136" s="193">
        <f t="shared" si="3"/>
        <v>18321121</v>
      </c>
      <c r="M136" s="181"/>
      <c r="O136" s="223">
        <v>153959</v>
      </c>
      <c r="P136" s="193">
        <v>18321121</v>
      </c>
    </row>
    <row r="137" spans="1:16" ht="29.25" customHeight="1">
      <c r="A137" s="182"/>
      <c r="B137" s="619"/>
      <c r="C137" s="222">
        <v>78</v>
      </c>
      <c r="D137" s="468">
        <v>11601</v>
      </c>
      <c r="E137" s="198" t="s">
        <v>362</v>
      </c>
      <c r="F137" s="444" t="s">
        <v>694</v>
      </c>
      <c r="G137" s="198"/>
      <c r="H137" s="201" t="s">
        <v>542</v>
      </c>
      <c r="I137" s="198" t="s">
        <v>26</v>
      </c>
      <c r="J137" s="202">
        <v>16</v>
      </c>
      <c r="K137" s="200">
        <v>657331</v>
      </c>
      <c r="L137" s="193">
        <f t="shared" si="3"/>
        <v>10517296</v>
      </c>
      <c r="M137" s="181"/>
      <c r="O137" s="200">
        <v>657331</v>
      </c>
      <c r="P137" s="193">
        <v>10517296</v>
      </c>
    </row>
    <row r="138" spans="1:16" ht="51" customHeight="1">
      <c r="A138" s="182"/>
      <c r="B138" s="619"/>
      <c r="C138" s="222">
        <v>79</v>
      </c>
      <c r="D138" s="468">
        <v>11603</v>
      </c>
      <c r="E138" s="198" t="s">
        <v>361</v>
      </c>
      <c r="F138" s="444" t="s">
        <v>694</v>
      </c>
      <c r="G138" s="444"/>
      <c r="H138" s="251" t="s">
        <v>544</v>
      </c>
      <c r="I138" s="198" t="s">
        <v>26</v>
      </c>
      <c r="J138" s="202">
        <v>46</v>
      </c>
      <c r="K138" s="200">
        <v>840529</v>
      </c>
      <c r="L138" s="193">
        <f t="shared" si="3"/>
        <v>38664334</v>
      </c>
      <c r="M138" s="181"/>
      <c r="O138" s="200">
        <v>840529</v>
      </c>
      <c r="P138" s="193">
        <v>38664334</v>
      </c>
    </row>
    <row r="139" spans="1:16" ht="48.75" customHeight="1">
      <c r="A139" s="182"/>
      <c r="B139" s="619"/>
      <c r="C139" s="222">
        <v>80</v>
      </c>
      <c r="D139" s="468">
        <v>11603</v>
      </c>
      <c r="E139" s="198" t="s">
        <v>360</v>
      </c>
      <c r="F139" s="491" t="s">
        <v>694</v>
      </c>
      <c r="G139" s="491"/>
      <c r="H139" s="252" t="s">
        <v>545</v>
      </c>
      <c r="I139" s="247" t="s">
        <v>26</v>
      </c>
      <c r="J139" s="199">
        <v>6</v>
      </c>
      <c r="K139" s="241">
        <v>998980</v>
      </c>
      <c r="L139" s="193">
        <f t="shared" si="3"/>
        <v>5993880</v>
      </c>
      <c r="M139" s="181"/>
      <c r="O139" s="241">
        <v>998980</v>
      </c>
      <c r="P139" s="193">
        <v>5993880</v>
      </c>
    </row>
    <row r="140" spans="1:16" ht="29.25" customHeight="1">
      <c r="A140" s="182"/>
      <c r="B140" s="619"/>
      <c r="C140" s="222">
        <v>81</v>
      </c>
      <c r="D140" s="468">
        <v>11606</v>
      </c>
      <c r="E140" s="249" t="s">
        <v>363</v>
      </c>
      <c r="F140" s="249" t="s">
        <v>696</v>
      </c>
      <c r="G140" s="508"/>
      <c r="H140" s="190" t="s">
        <v>551</v>
      </c>
      <c r="I140" s="249" t="s">
        <v>30</v>
      </c>
      <c r="J140" s="202">
        <v>1461</v>
      </c>
      <c r="K140" s="253">
        <v>7076</v>
      </c>
      <c r="L140" s="193">
        <f t="shared" si="3"/>
        <v>10338036</v>
      </c>
      <c r="M140" s="181"/>
      <c r="O140" s="253">
        <v>7076</v>
      </c>
      <c r="P140" s="193">
        <v>10338036</v>
      </c>
    </row>
    <row r="141" spans="1:16" ht="29.25" customHeight="1">
      <c r="A141" s="182"/>
      <c r="B141" s="619"/>
      <c r="C141" s="222">
        <v>82</v>
      </c>
      <c r="D141" s="468">
        <v>11606</v>
      </c>
      <c r="E141" s="198" t="s">
        <v>364</v>
      </c>
      <c r="F141" s="198" t="s">
        <v>711</v>
      </c>
      <c r="G141" s="470"/>
      <c r="H141" s="197" t="s">
        <v>564</v>
      </c>
      <c r="I141" s="198" t="s">
        <v>26</v>
      </c>
      <c r="J141" s="202">
        <v>53</v>
      </c>
      <c r="K141" s="200">
        <v>646995</v>
      </c>
      <c r="L141" s="193">
        <f t="shared" si="3"/>
        <v>34290735</v>
      </c>
      <c r="M141" s="181"/>
      <c r="O141" s="200">
        <v>646995</v>
      </c>
      <c r="P141" s="193">
        <v>34290735</v>
      </c>
    </row>
    <row r="142" spans="1:16" ht="29.25" customHeight="1">
      <c r="A142" s="182"/>
      <c r="B142" s="619"/>
      <c r="C142" s="222">
        <v>83</v>
      </c>
      <c r="D142" s="468">
        <v>11606</v>
      </c>
      <c r="E142" s="196" t="s">
        <v>292</v>
      </c>
      <c r="F142" s="198" t="s">
        <v>703</v>
      </c>
      <c r="G142" s="444"/>
      <c r="H142" s="201" t="s">
        <v>566</v>
      </c>
      <c r="I142" s="198" t="s">
        <v>27</v>
      </c>
      <c r="J142" s="202">
        <v>48</v>
      </c>
      <c r="K142" s="200">
        <v>11922</v>
      </c>
      <c r="L142" s="193">
        <f t="shared" si="3"/>
        <v>572256</v>
      </c>
      <c r="M142" s="214"/>
      <c r="O142" s="200">
        <v>11922</v>
      </c>
      <c r="P142" s="193">
        <v>572256</v>
      </c>
    </row>
    <row r="143" spans="1:16" ht="29.25" customHeight="1">
      <c r="A143" s="182"/>
      <c r="B143" s="619"/>
      <c r="C143" s="222">
        <v>84</v>
      </c>
      <c r="D143" s="468">
        <v>11606</v>
      </c>
      <c r="E143" s="196" t="s">
        <v>365</v>
      </c>
      <c r="F143" s="198" t="s">
        <v>703</v>
      </c>
      <c r="G143" s="444"/>
      <c r="H143" s="201" t="s">
        <v>567</v>
      </c>
      <c r="I143" s="198" t="s">
        <v>26</v>
      </c>
      <c r="J143" s="202">
        <v>30</v>
      </c>
      <c r="K143" s="223">
        <v>184851</v>
      </c>
      <c r="L143" s="193">
        <f t="shared" si="3"/>
        <v>5545530</v>
      </c>
      <c r="M143" s="214"/>
      <c r="O143" s="223">
        <v>184851</v>
      </c>
      <c r="P143" s="193">
        <v>5545530</v>
      </c>
    </row>
    <row r="144" spans="1:16" ht="29.25" customHeight="1">
      <c r="A144" s="182"/>
      <c r="B144" s="619"/>
      <c r="C144" s="222">
        <v>85</v>
      </c>
      <c r="D144" s="468">
        <v>11606</v>
      </c>
      <c r="E144" s="196" t="s">
        <v>366</v>
      </c>
      <c r="F144" s="198" t="s">
        <v>703</v>
      </c>
      <c r="G144" s="444"/>
      <c r="H144" s="201" t="s">
        <v>569</v>
      </c>
      <c r="I144" s="198" t="s">
        <v>28</v>
      </c>
      <c r="J144" s="202">
        <v>33</v>
      </c>
      <c r="K144" s="223">
        <v>146613</v>
      </c>
      <c r="L144" s="193">
        <f t="shared" si="3"/>
        <v>4838229</v>
      </c>
      <c r="M144" s="214"/>
      <c r="O144" s="223">
        <v>146613</v>
      </c>
      <c r="P144" s="193">
        <v>4838229</v>
      </c>
    </row>
    <row r="145" spans="1:16" ht="46.5" customHeight="1">
      <c r="A145" s="182"/>
      <c r="B145" s="619"/>
      <c r="C145" s="222">
        <v>86</v>
      </c>
      <c r="D145" s="468">
        <v>11606</v>
      </c>
      <c r="E145" s="224" t="s">
        <v>669</v>
      </c>
      <c r="F145" s="198" t="s">
        <v>706</v>
      </c>
      <c r="G145" s="224"/>
      <c r="H145" s="201" t="s">
        <v>570</v>
      </c>
      <c r="I145" s="198" t="s">
        <v>26</v>
      </c>
      <c r="J145" s="202">
        <v>48</v>
      </c>
      <c r="K145" s="223">
        <v>375763</v>
      </c>
      <c r="L145" s="193">
        <f t="shared" si="3"/>
        <v>18036624</v>
      </c>
      <c r="M145" s="254"/>
      <c r="O145" s="223">
        <v>375763</v>
      </c>
      <c r="P145" s="193">
        <v>18036624</v>
      </c>
    </row>
    <row r="146" spans="1:16" ht="29.25" customHeight="1">
      <c r="A146" s="182"/>
      <c r="B146" s="619"/>
      <c r="C146" s="482" t="s">
        <v>31</v>
      </c>
      <c r="D146" s="494"/>
      <c r="E146" s="495"/>
      <c r="F146" s="496"/>
      <c r="G146" s="497"/>
      <c r="H146" s="498"/>
      <c r="I146" s="499"/>
      <c r="J146" s="500"/>
      <c r="K146" s="501"/>
      <c r="L146" s="502">
        <f>SUM(L147)</f>
        <v>179630568</v>
      </c>
      <c r="M146" s="181"/>
      <c r="O146" s="501"/>
      <c r="P146" s="502">
        <v>179630568</v>
      </c>
    </row>
    <row r="147" spans="1:16" ht="46.5" customHeight="1" thickBot="1">
      <c r="A147" s="182"/>
      <c r="B147" s="619"/>
      <c r="C147" s="195">
        <v>87</v>
      </c>
      <c r="D147" s="468">
        <v>11606</v>
      </c>
      <c r="E147" s="224" t="s">
        <v>298</v>
      </c>
      <c r="F147" s="198" t="s">
        <v>708</v>
      </c>
      <c r="G147" s="224"/>
      <c r="H147" s="201" t="s">
        <v>576</v>
      </c>
      <c r="I147" s="198" t="s">
        <v>32</v>
      </c>
      <c r="J147" s="202">
        <v>135468</v>
      </c>
      <c r="K147" s="200">
        <v>1326</v>
      </c>
      <c r="L147" s="217">
        <f>J147*K147</f>
        <v>179630568</v>
      </c>
      <c r="M147" s="214"/>
      <c r="O147" s="200">
        <v>1326</v>
      </c>
      <c r="P147" s="217">
        <v>179630568</v>
      </c>
    </row>
    <row r="148" spans="1:16" ht="30.75" customHeight="1" thickTop="1" thickBot="1">
      <c r="A148" s="182"/>
      <c r="B148" s="619"/>
      <c r="C148" s="456"/>
      <c r="D148" s="457"/>
      <c r="E148" s="458"/>
      <c r="F148" s="459"/>
      <c r="G148" s="459"/>
      <c r="H148" s="459"/>
      <c r="I148" s="459"/>
      <c r="J148" s="459"/>
      <c r="K148" s="460" t="s">
        <v>726</v>
      </c>
      <c r="L148" s="461">
        <f>SUM(L117+L120+L128+L130+L146)</f>
        <v>1301551251</v>
      </c>
      <c r="M148" s="214"/>
      <c r="P148" s="461">
        <v>1368248395</v>
      </c>
    </row>
    <row r="149" spans="1:16" ht="31.5" customHeight="1" thickBot="1">
      <c r="A149" s="182"/>
      <c r="B149" s="619"/>
      <c r="C149" s="433"/>
      <c r="D149" s="434"/>
      <c r="E149" s="434"/>
      <c r="F149" s="435"/>
      <c r="G149" s="436"/>
      <c r="H149" s="437"/>
      <c r="I149" s="437"/>
      <c r="J149" s="438"/>
      <c r="K149" s="439" t="s">
        <v>650</v>
      </c>
      <c r="L149" s="440">
        <f>ROUND((L148/(1+L387)*L386*0.19),0)</f>
        <v>5982937</v>
      </c>
      <c r="M149" s="441"/>
      <c r="P149" s="440">
        <v>9998738</v>
      </c>
    </row>
    <row r="150" spans="1:16" ht="31.5" customHeight="1" thickTop="1" thickBot="1">
      <c r="A150" s="182"/>
      <c r="B150" s="619"/>
      <c r="C150" s="388"/>
      <c r="D150" s="389"/>
      <c r="E150" s="389"/>
      <c r="F150" s="389"/>
      <c r="G150" s="389"/>
      <c r="H150" s="389"/>
      <c r="I150" s="389"/>
      <c r="J150" s="389"/>
      <c r="K150" s="390" t="s">
        <v>674</v>
      </c>
      <c r="L150" s="391">
        <f>SUM(L148:L149)</f>
        <v>1307534188</v>
      </c>
      <c r="M150" s="441"/>
      <c r="P150" s="391">
        <v>1378247133</v>
      </c>
    </row>
    <row r="151" spans="1:16" ht="20.25" customHeight="1" thickBot="1">
      <c r="A151" s="182"/>
      <c r="B151" s="619"/>
      <c r="C151" s="513"/>
      <c r="D151" s="514"/>
      <c r="E151" s="515"/>
      <c r="F151" s="514"/>
      <c r="G151" s="515"/>
      <c r="H151" s="515"/>
      <c r="I151" s="515"/>
      <c r="J151" s="516"/>
      <c r="K151" s="517"/>
      <c r="L151" s="518"/>
      <c r="M151" s="181"/>
    </row>
    <row r="152" spans="1:16" ht="36.75" customHeight="1" thickBot="1">
      <c r="A152" s="182"/>
      <c r="B152" s="619"/>
      <c r="C152" s="587" t="s">
        <v>272</v>
      </c>
      <c r="D152" s="588"/>
      <c r="E152" s="588"/>
      <c r="F152" s="588"/>
      <c r="G152" s="588"/>
      <c r="H152" s="589"/>
      <c r="I152" s="589"/>
      <c r="J152" s="589"/>
      <c r="K152" s="589"/>
      <c r="L152" s="590"/>
      <c r="M152" s="181"/>
    </row>
    <row r="153" spans="1:16" ht="29.25" customHeight="1" thickBot="1">
      <c r="A153" s="182"/>
      <c r="B153" s="619"/>
      <c r="C153" s="519"/>
      <c r="D153" s="520"/>
      <c r="E153" s="363"/>
      <c r="F153" s="676" t="s">
        <v>472</v>
      </c>
      <c r="G153" s="677"/>
      <c r="H153" s="364"/>
      <c r="I153" s="365"/>
      <c r="J153" s="366"/>
      <c r="K153" s="367"/>
      <c r="L153" s="368"/>
      <c r="M153" s="181"/>
    </row>
    <row r="154" spans="1:16" ht="36" customHeight="1" thickBot="1">
      <c r="A154" s="182"/>
      <c r="B154" s="619"/>
      <c r="C154" s="184" t="s">
        <v>20</v>
      </c>
      <c r="D154" s="392" t="s">
        <v>473</v>
      </c>
      <c r="E154" s="185" t="s">
        <v>303</v>
      </c>
      <c r="F154" s="370" t="s">
        <v>474</v>
      </c>
      <c r="G154" s="370" t="s">
        <v>475</v>
      </c>
      <c r="H154" s="186" t="s">
        <v>66</v>
      </c>
      <c r="I154" s="186" t="s">
        <v>304</v>
      </c>
      <c r="J154" s="187" t="s">
        <v>23</v>
      </c>
      <c r="K154" s="188" t="s">
        <v>24</v>
      </c>
      <c r="L154" s="189" t="s">
        <v>276</v>
      </c>
      <c r="M154" s="181"/>
    </row>
    <row r="155" spans="1:16" ht="29.25" customHeight="1">
      <c r="A155" s="182"/>
      <c r="B155" s="619"/>
      <c r="C155" s="221">
        <v>88</v>
      </c>
      <c r="D155" s="466">
        <v>11607</v>
      </c>
      <c r="E155" s="256" t="s">
        <v>367</v>
      </c>
      <c r="F155" s="256" t="s">
        <v>712</v>
      </c>
      <c r="G155" s="521"/>
      <c r="H155" s="257" t="s">
        <v>149</v>
      </c>
      <c r="I155" s="204" t="s">
        <v>28</v>
      </c>
      <c r="J155" s="206">
        <v>310431</v>
      </c>
      <c r="K155" s="207">
        <v>2513</v>
      </c>
      <c r="L155" s="216">
        <f>J155*K155</f>
        <v>780113103</v>
      </c>
      <c r="M155" s="181"/>
      <c r="O155" s="207">
        <v>2513</v>
      </c>
      <c r="P155" s="216">
        <v>780113103</v>
      </c>
    </row>
    <row r="156" spans="1:16" ht="29.25" customHeight="1">
      <c r="A156" s="182"/>
      <c r="B156" s="619"/>
      <c r="C156" s="222">
        <v>89</v>
      </c>
      <c r="D156" s="468">
        <v>11607</v>
      </c>
      <c r="E156" s="255" t="s">
        <v>368</v>
      </c>
      <c r="F156" s="255" t="s">
        <v>712</v>
      </c>
      <c r="G156" s="522"/>
      <c r="H156" s="201" t="s">
        <v>587</v>
      </c>
      <c r="I156" s="198" t="s">
        <v>28</v>
      </c>
      <c r="J156" s="199">
        <v>26802</v>
      </c>
      <c r="K156" s="200">
        <v>2058</v>
      </c>
      <c r="L156" s="217">
        <f>J156*K156</f>
        <v>55158516</v>
      </c>
      <c r="M156" s="181"/>
      <c r="O156" s="200">
        <v>2058</v>
      </c>
      <c r="P156" s="217">
        <v>55158516</v>
      </c>
    </row>
    <row r="157" spans="1:16" ht="29.25" customHeight="1">
      <c r="A157" s="182"/>
      <c r="B157" s="619"/>
      <c r="C157" s="222">
        <v>90</v>
      </c>
      <c r="D157" s="468">
        <v>11607</v>
      </c>
      <c r="E157" s="196" t="s">
        <v>369</v>
      </c>
      <c r="F157" s="198" t="s">
        <v>712</v>
      </c>
      <c r="G157" s="444"/>
      <c r="H157" s="201" t="s">
        <v>588</v>
      </c>
      <c r="I157" s="198" t="s">
        <v>27</v>
      </c>
      <c r="J157" s="199">
        <v>138</v>
      </c>
      <c r="K157" s="200">
        <v>41058</v>
      </c>
      <c r="L157" s="217">
        <f t="shared" ref="L157:L167" si="4">J157*K157</f>
        <v>5666004</v>
      </c>
      <c r="M157" s="181"/>
      <c r="O157" s="200">
        <v>41058</v>
      </c>
      <c r="P157" s="217">
        <v>5666004</v>
      </c>
    </row>
    <row r="158" spans="1:16" ht="29.25" customHeight="1">
      <c r="A158" s="182"/>
      <c r="B158" s="619"/>
      <c r="C158" s="222">
        <v>91</v>
      </c>
      <c r="D158" s="468">
        <v>11607</v>
      </c>
      <c r="E158" s="196" t="s">
        <v>370</v>
      </c>
      <c r="F158" s="198" t="s">
        <v>712</v>
      </c>
      <c r="G158" s="444"/>
      <c r="H158" s="201" t="s">
        <v>589</v>
      </c>
      <c r="I158" s="198" t="s">
        <v>27</v>
      </c>
      <c r="J158" s="199">
        <v>101</v>
      </c>
      <c r="K158" s="200">
        <v>60518</v>
      </c>
      <c r="L158" s="217">
        <f t="shared" si="4"/>
        <v>6112318</v>
      </c>
      <c r="M158" s="181"/>
      <c r="O158" s="200">
        <v>60518</v>
      </c>
      <c r="P158" s="217">
        <v>6112318</v>
      </c>
    </row>
    <row r="159" spans="1:16" ht="29.25" customHeight="1">
      <c r="A159" s="182"/>
      <c r="B159" s="619"/>
      <c r="C159" s="222">
        <v>92</v>
      </c>
      <c r="D159" s="468">
        <v>11607</v>
      </c>
      <c r="E159" s="196" t="s">
        <v>295</v>
      </c>
      <c r="F159" s="198" t="s">
        <v>155</v>
      </c>
      <c r="G159" s="444"/>
      <c r="H159" s="201" t="s">
        <v>268</v>
      </c>
      <c r="I159" s="198" t="s">
        <v>29</v>
      </c>
      <c r="J159" s="199">
        <v>872</v>
      </c>
      <c r="K159" s="200">
        <v>9121</v>
      </c>
      <c r="L159" s="217">
        <f t="shared" si="4"/>
        <v>7953512</v>
      </c>
      <c r="M159" s="181"/>
      <c r="O159" s="200">
        <v>9121</v>
      </c>
      <c r="P159" s="217">
        <v>7953512</v>
      </c>
    </row>
    <row r="160" spans="1:16" ht="42" customHeight="1">
      <c r="A160" s="182"/>
      <c r="B160" s="619"/>
      <c r="C160" s="222">
        <v>93</v>
      </c>
      <c r="D160" s="468">
        <v>11607</v>
      </c>
      <c r="E160" s="196" t="s">
        <v>371</v>
      </c>
      <c r="F160" s="198" t="s">
        <v>713</v>
      </c>
      <c r="G160" s="444"/>
      <c r="H160" s="201" t="s">
        <v>590</v>
      </c>
      <c r="I160" s="198" t="s">
        <v>271</v>
      </c>
      <c r="J160" s="199">
        <v>34</v>
      </c>
      <c r="K160" s="200">
        <v>660522</v>
      </c>
      <c r="L160" s="217">
        <f t="shared" si="4"/>
        <v>22457748</v>
      </c>
      <c r="M160" s="181"/>
      <c r="O160" s="200">
        <v>660522</v>
      </c>
      <c r="P160" s="217">
        <v>22457748</v>
      </c>
    </row>
    <row r="161" spans="1:16" ht="40.5" customHeight="1">
      <c r="A161" s="182"/>
      <c r="B161" s="619"/>
      <c r="C161" s="222">
        <v>94</v>
      </c>
      <c r="D161" s="468">
        <v>11607</v>
      </c>
      <c r="E161" s="255" t="s">
        <v>372</v>
      </c>
      <c r="F161" s="255" t="s">
        <v>713</v>
      </c>
      <c r="G161" s="255"/>
      <c r="H161" s="201" t="s">
        <v>591</v>
      </c>
      <c r="I161" s="198" t="s">
        <v>271</v>
      </c>
      <c r="J161" s="199">
        <v>101</v>
      </c>
      <c r="K161" s="200">
        <v>630064</v>
      </c>
      <c r="L161" s="217">
        <f t="shared" si="4"/>
        <v>63636464</v>
      </c>
      <c r="M161" s="214"/>
      <c r="O161" s="200">
        <v>630064</v>
      </c>
      <c r="P161" s="217">
        <v>63636464</v>
      </c>
    </row>
    <row r="162" spans="1:16" ht="37.5" customHeight="1">
      <c r="A162" s="182"/>
      <c r="B162" s="619"/>
      <c r="C162" s="222">
        <v>95</v>
      </c>
      <c r="D162" s="468">
        <v>11607</v>
      </c>
      <c r="E162" s="196" t="s">
        <v>373</v>
      </c>
      <c r="F162" s="198" t="s">
        <v>713</v>
      </c>
      <c r="G162" s="444"/>
      <c r="H162" s="201" t="s">
        <v>592</v>
      </c>
      <c r="I162" s="198" t="s">
        <v>271</v>
      </c>
      <c r="J162" s="199">
        <v>21</v>
      </c>
      <c r="K162" s="200">
        <v>725610</v>
      </c>
      <c r="L162" s="217">
        <f t="shared" si="4"/>
        <v>15237810</v>
      </c>
      <c r="M162" s="181"/>
      <c r="O162" s="200">
        <v>725610</v>
      </c>
      <c r="P162" s="217">
        <v>15237810</v>
      </c>
    </row>
    <row r="163" spans="1:16" ht="29.25" customHeight="1">
      <c r="A163" s="182"/>
      <c r="B163" s="619"/>
      <c r="C163" s="222">
        <v>96</v>
      </c>
      <c r="D163" s="468">
        <v>11607</v>
      </c>
      <c r="E163" s="196" t="s">
        <v>374</v>
      </c>
      <c r="F163" s="198" t="s">
        <v>713</v>
      </c>
      <c r="G163" s="444"/>
      <c r="H163" s="201" t="s">
        <v>593</v>
      </c>
      <c r="I163" s="198" t="s">
        <v>27</v>
      </c>
      <c r="J163" s="199">
        <v>21</v>
      </c>
      <c r="K163" s="200">
        <v>1051212</v>
      </c>
      <c r="L163" s="217">
        <f t="shared" si="4"/>
        <v>22075452</v>
      </c>
      <c r="M163" s="181"/>
      <c r="O163" s="200">
        <v>1051212</v>
      </c>
      <c r="P163" s="217">
        <v>22075452</v>
      </c>
    </row>
    <row r="164" spans="1:16" s="192" customFormat="1" ht="55.5" customHeight="1">
      <c r="A164" s="182"/>
      <c r="B164" s="619"/>
      <c r="C164" s="222">
        <v>97</v>
      </c>
      <c r="D164" s="468">
        <v>11607</v>
      </c>
      <c r="E164" s="196" t="s">
        <v>375</v>
      </c>
      <c r="F164" s="198" t="s">
        <v>714</v>
      </c>
      <c r="G164" s="444"/>
      <c r="H164" s="225" t="s">
        <v>594</v>
      </c>
      <c r="I164" s="198" t="s">
        <v>28</v>
      </c>
      <c r="J164" s="199">
        <v>149</v>
      </c>
      <c r="K164" s="200">
        <v>553094</v>
      </c>
      <c r="L164" s="217">
        <f t="shared" si="4"/>
        <v>82411006</v>
      </c>
      <c r="M164" s="191"/>
      <c r="O164" s="200">
        <v>553094</v>
      </c>
      <c r="P164" s="217">
        <v>82411006</v>
      </c>
    </row>
    <row r="165" spans="1:16" s="192" customFormat="1" ht="29.25" customHeight="1">
      <c r="A165" s="182"/>
      <c r="B165" s="619"/>
      <c r="C165" s="222">
        <v>98</v>
      </c>
      <c r="D165" s="468">
        <v>11607</v>
      </c>
      <c r="E165" s="196" t="s">
        <v>376</v>
      </c>
      <c r="F165" s="198" t="s">
        <v>714</v>
      </c>
      <c r="G165" s="444"/>
      <c r="H165" s="225" t="s">
        <v>595</v>
      </c>
      <c r="I165" s="198" t="s">
        <v>29</v>
      </c>
      <c r="J165" s="199">
        <v>47</v>
      </c>
      <c r="K165" s="200">
        <v>87886</v>
      </c>
      <c r="L165" s="217">
        <f t="shared" si="4"/>
        <v>4130642</v>
      </c>
      <c r="M165" s="191"/>
      <c r="O165" s="200">
        <v>87886</v>
      </c>
      <c r="P165" s="217">
        <v>4130642</v>
      </c>
    </row>
    <row r="166" spans="1:16" s="192" customFormat="1" ht="29.25" customHeight="1">
      <c r="A166" s="182"/>
      <c r="B166" s="619"/>
      <c r="C166" s="222">
        <v>99</v>
      </c>
      <c r="D166" s="468">
        <v>11607</v>
      </c>
      <c r="E166" s="196" t="s">
        <v>598</v>
      </c>
      <c r="F166" s="198"/>
      <c r="G166" s="444" t="s">
        <v>715</v>
      </c>
      <c r="H166" s="225" t="s">
        <v>596</v>
      </c>
      <c r="I166" s="198" t="s">
        <v>29</v>
      </c>
      <c r="J166" s="199">
        <v>41</v>
      </c>
      <c r="K166" s="200">
        <v>12391</v>
      </c>
      <c r="L166" s="217">
        <f t="shared" si="4"/>
        <v>508031</v>
      </c>
      <c r="M166" s="191"/>
      <c r="O166" s="200">
        <v>12391</v>
      </c>
      <c r="P166" s="217">
        <v>508031</v>
      </c>
    </row>
    <row r="167" spans="1:16" s="192" customFormat="1" ht="29.25" customHeight="1" thickBot="1">
      <c r="A167" s="182"/>
      <c r="B167" s="619"/>
      <c r="C167" s="258">
        <v>100</v>
      </c>
      <c r="D167" s="469">
        <v>11607</v>
      </c>
      <c r="E167" s="259" t="s">
        <v>377</v>
      </c>
      <c r="F167" s="523" t="s">
        <v>716</v>
      </c>
      <c r="G167" s="447"/>
      <c r="H167" s="230" t="s">
        <v>600</v>
      </c>
      <c r="I167" s="210" t="s">
        <v>29</v>
      </c>
      <c r="J167" s="212">
        <v>134</v>
      </c>
      <c r="K167" s="213">
        <v>13770</v>
      </c>
      <c r="L167" s="217">
        <f t="shared" si="4"/>
        <v>1845180</v>
      </c>
      <c r="M167" s="191"/>
      <c r="O167" s="213">
        <v>13770</v>
      </c>
      <c r="P167" s="220">
        <v>1845180</v>
      </c>
    </row>
    <row r="168" spans="1:16" ht="29.25" customHeight="1" thickTop="1" thickBot="1">
      <c r="A168" s="182"/>
      <c r="B168" s="619"/>
      <c r="C168" s="456"/>
      <c r="D168" s="457"/>
      <c r="E168" s="458"/>
      <c r="F168" s="459"/>
      <c r="G168" s="459"/>
      <c r="H168" s="459"/>
      <c r="I168" s="459"/>
      <c r="J168" s="459"/>
      <c r="K168" s="460" t="s">
        <v>621</v>
      </c>
      <c r="L168" s="461">
        <f>SUM(L155:L167)</f>
        <v>1067305786</v>
      </c>
      <c r="M168" s="181"/>
      <c r="O168" s="460"/>
      <c r="P168" s="461">
        <v>1067305786</v>
      </c>
    </row>
    <row r="169" spans="1:16" ht="31.5" customHeight="1" thickBot="1">
      <c r="A169" s="182"/>
      <c r="B169" s="619"/>
      <c r="C169" s="433"/>
      <c r="D169" s="434"/>
      <c r="E169" s="434"/>
      <c r="F169" s="435"/>
      <c r="G169" s="436"/>
      <c r="H169" s="437"/>
      <c r="I169" s="437"/>
      <c r="J169" s="438"/>
      <c r="K169" s="439" t="s">
        <v>651</v>
      </c>
      <c r="L169" s="440">
        <f>ROUND((L168/(1+L387)*L386*0.19),0)</f>
        <v>4906164</v>
      </c>
      <c r="M169" s="441"/>
      <c r="O169" s="439"/>
      <c r="P169" s="440">
        <v>7799542</v>
      </c>
    </row>
    <row r="170" spans="1:16" ht="31.5" customHeight="1" thickTop="1" thickBot="1">
      <c r="A170" s="182"/>
      <c r="B170" s="619"/>
      <c r="C170" s="388"/>
      <c r="D170" s="389"/>
      <c r="E170" s="389"/>
      <c r="F170" s="389"/>
      <c r="G170" s="389"/>
      <c r="H170" s="389"/>
      <c r="I170" s="389"/>
      <c r="J170" s="389"/>
      <c r="K170" s="390" t="s">
        <v>652</v>
      </c>
      <c r="L170" s="391">
        <f>SUM(L168:L169)</f>
        <v>1072211950</v>
      </c>
      <c r="M170" s="441"/>
      <c r="O170" s="390"/>
      <c r="P170" s="391">
        <v>1075105328</v>
      </c>
    </row>
    <row r="171" spans="1:16">
      <c r="A171" s="182"/>
      <c r="B171" s="619"/>
      <c r="C171" s="530"/>
      <c r="D171" s="531"/>
      <c r="E171" s="532"/>
      <c r="F171" s="533"/>
      <c r="G171" s="533"/>
      <c r="H171" s="533"/>
      <c r="I171" s="533"/>
      <c r="J171" s="534"/>
      <c r="K171" s="535"/>
      <c r="L171" s="536"/>
      <c r="M171" s="181"/>
    </row>
    <row r="172" spans="1:16" ht="36.75" customHeight="1" thickBot="1">
      <c r="A172" s="182"/>
      <c r="B172" s="619"/>
      <c r="C172" s="587" t="s">
        <v>502</v>
      </c>
      <c r="D172" s="588"/>
      <c r="E172" s="588"/>
      <c r="F172" s="588"/>
      <c r="G172" s="588"/>
      <c r="H172" s="589"/>
      <c r="I172" s="589"/>
      <c r="J172" s="589"/>
      <c r="K172" s="589"/>
      <c r="L172" s="590"/>
      <c r="M172" s="181"/>
    </row>
    <row r="173" spans="1:16" ht="29.25" customHeight="1" thickBot="1">
      <c r="A173" s="182"/>
      <c r="B173" s="619"/>
      <c r="C173" s="362"/>
      <c r="D173" s="183"/>
      <c r="E173" s="363"/>
      <c r="F173" s="676" t="s">
        <v>472</v>
      </c>
      <c r="G173" s="677"/>
      <c r="H173" s="364"/>
      <c r="I173" s="365"/>
      <c r="J173" s="366"/>
      <c r="K173" s="367"/>
      <c r="L173" s="368"/>
      <c r="M173" s="181"/>
    </row>
    <row r="174" spans="1:16" ht="36" customHeight="1" thickBot="1">
      <c r="A174" s="182"/>
      <c r="B174" s="619"/>
      <c r="C174" s="184" t="s">
        <v>20</v>
      </c>
      <c r="D174" s="392" t="s">
        <v>473</v>
      </c>
      <c r="E174" s="185" t="s">
        <v>303</v>
      </c>
      <c r="F174" s="370" t="s">
        <v>474</v>
      </c>
      <c r="G174" s="370" t="s">
        <v>475</v>
      </c>
      <c r="H174" s="186" t="s">
        <v>66</v>
      </c>
      <c r="I174" s="186" t="s">
        <v>304</v>
      </c>
      <c r="J174" s="187" t="s">
        <v>23</v>
      </c>
      <c r="K174" s="188" t="s">
        <v>24</v>
      </c>
      <c r="L174" s="189" t="s">
        <v>276</v>
      </c>
      <c r="M174" s="181"/>
    </row>
    <row r="175" spans="1:16" ht="29.25" customHeight="1" thickBot="1">
      <c r="A175" s="182"/>
      <c r="B175" s="619"/>
      <c r="C175" s="537" t="s">
        <v>25</v>
      </c>
      <c r="D175" s="538"/>
      <c r="E175" s="538"/>
      <c r="F175" s="539"/>
      <c r="G175" s="538"/>
      <c r="H175" s="538"/>
      <c r="I175" s="538"/>
      <c r="J175" s="538"/>
      <c r="K175" s="538"/>
      <c r="L175" s="540">
        <f>SUM(L176:L177)</f>
        <v>95374876</v>
      </c>
      <c r="M175" s="181"/>
      <c r="O175" s="538"/>
      <c r="P175" s="540">
        <v>95374876</v>
      </c>
    </row>
    <row r="176" spans="1:16" ht="29.25" customHeight="1">
      <c r="A176" s="182"/>
      <c r="B176" s="619"/>
      <c r="C176" s="203">
        <v>101</v>
      </c>
      <c r="D176" s="466">
        <v>11601</v>
      </c>
      <c r="E176" s="260" t="s">
        <v>378</v>
      </c>
      <c r="F176" s="204" t="s">
        <v>717</v>
      </c>
      <c r="G176" s="446"/>
      <c r="H176" s="205" t="s">
        <v>601</v>
      </c>
      <c r="I176" s="204" t="s">
        <v>26</v>
      </c>
      <c r="J176" s="215">
        <v>4610</v>
      </c>
      <c r="K176" s="207">
        <v>20198</v>
      </c>
      <c r="L176" s="208">
        <f>J176*K176</f>
        <v>93112780</v>
      </c>
      <c r="M176" s="181"/>
      <c r="O176" s="207">
        <v>20198</v>
      </c>
      <c r="P176" s="208">
        <v>93112780</v>
      </c>
    </row>
    <row r="177" spans="1:16" ht="29.25" customHeight="1" thickBot="1">
      <c r="A177" s="182"/>
      <c r="B177" s="619"/>
      <c r="C177" s="209">
        <v>102</v>
      </c>
      <c r="D177" s="469">
        <v>11601</v>
      </c>
      <c r="E177" s="218" t="s">
        <v>379</v>
      </c>
      <c r="F177" s="210"/>
      <c r="G177" s="447" t="s">
        <v>718</v>
      </c>
      <c r="H177" s="211" t="s">
        <v>604</v>
      </c>
      <c r="I177" s="210" t="s">
        <v>26</v>
      </c>
      <c r="J177" s="219">
        <v>36</v>
      </c>
      <c r="K177" s="213">
        <v>62836</v>
      </c>
      <c r="L177" s="194">
        <f>J177*K177</f>
        <v>2262096</v>
      </c>
      <c r="M177" s="181"/>
      <c r="O177" s="213">
        <v>62836</v>
      </c>
      <c r="P177" s="194">
        <v>2262096</v>
      </c>
    </row>
    <row r="178" spans="1:16" ht="29.25" customHeight="1" thickBot="1">
      <c r="A178" s="182"/>
      <c r="B178" s="619"/>
      <c r="C178" s="541" t="s">
        <v>31</v>
      </c>
      <c r="D178" s="542"/>
      <c r="E178" s="542"/>
      <c r="F178" s="543"/>
      <c r="G178" s="542"/>
      <c r="H178" s="544"/>
      <c r="I178" s="543"/>
      <c r="J178" s="543"/>
      <c r="K178" s="543"/>
      <c r="L178" s="545">
        <f>SUM(L179)</f>
        <v>92099384</v>
      </c>
      <c r="M178" s="181"/>
      <c r="O178" s="543"/>
      <c r="P178" s="545">
        <v>92099384</v>
      </c>
    </row>
    <row r="179" spans="1:16" ht="33" customHeight="1" thickBot="1">
      <c r="A179" s="182"/>
      <c r="B179" s="619"/>
      <c r="C179" s="261">
        <v>103</v>
      </c>
      <c r="D179" s="468">
        <v>11608</v>
      </c>
      <c r="E179" s="262" t="s">
        <v>300</v>
      </c>
      <c r="F179" s="546" t="s">
        <v>708</v>
      </c>
      <c r="G179" s="547"/>
      <c r="H179" s="263" t="s">
        <v>577</v>
      </c>
      <c r="I179" s="264" t="s">
        <v>307</v>
      </c>
      <c r="J179" s="215">
        <v>62738</v>
      </c>
      <c r="K179" s="265">
        <v>1468</v>
      </c>
      <c r="L179" s="193">
        <f>J179*K179</f>
        <v>92099384</v>
      </c>
      <c r="M179" s="181"/>
      <c r="O179" s="265">
        <v>1468</v>
      </c>
      <c r="P179" s="193">
        <v>92099384</v>
      </c>
    </row>
    <row r="180" spans="1:16" ht="29.25" customHeight="1" thickTop="1" thickBot="1">
      <c r="A180" s="182"/>
      <c r="B180" s="619"/>
      <c r="C180" s="456"/>
      <c r="D180" s="457"/>
      <c r="E180" s="458"/>
      <c r="F180" s="548"/>
      <c r="G180" s="459"/>
      <c r="H180" s="459"/>
      <c r="I180" s="459"/>
      <c r="J180" s="459"/>
      <c r="K180" s="460" t="s">
        <v>622</v>
      </c>
      <c r="L180" s="461">
        <f>SUM(L175+L178)</f>
        <v>187474260</v>
      </c>
      <c r="M180" s="181"/>
      <c r="P180" s="461">
        <v>187474260</v>
      </c>
    </row>
    <row r="181" spans="1:16" ht="31.5" customHeight="1" thickBot="1">
      <c r="A181" s="182"/>
      <c r="B181" s="619"/>
      <c r="C181" s="433"/>
      <c r="D181" s="434"/>
      <c r="E181" s="434"/>
      <c r="F181" s="435"/>
      <c r="G181" s="436"/>
      <c r="H181" s="437"/>
      <c r="I181" s="437"/>
      <c r="J181" s="438"/>
      <c r="K181" s="439" t="s">
        <v>651</v>
      </c>
      <c r="L181" s="440">
        <f>ROUND((L180/(1+L387)*L386*0.19),0)</f>
        <v>861777</v>
      </c>
      <c r="M181" s="441"/>
      <c r="P181" s="440">
        <v>1370004</v>
      </c>
    </row>
    <row r="182" spans="1:16" ht="31.5" customHeight="1" thickTop="1" thickBot="1">
      <c r="A182" s="182"/>
      <c r="B182" s="619"/>
      <c r="C182" s="388"/>
      <c r="D182" s="389"/>
      <c r="E182" s="389"/>
      <c r="F182" s="389"/>
      <c r="G182" s="389"/>
      <c r="H182" s="389"/>
      <c r="I182" s="389"/>
      <c r="J182" s="389"/>
      <c r="K182" s="390" t="s">
        <v>661</v>
      </c>
      <c r="L182" s="391">
        <f>SUM(L180:L181)</f>
        <v>188336037</v>
      </c>
      <c r="M182" s="441"/>
      <c r="P182" s="391">
        <v>188844264</v>
      </c>
    </row>
    <row r="183" spans="1:16" ht="18.75" thickBot="1">
      <c r="A183" s="182"/>
      <c r="B183" s="619"/>
      <c r="C183" s="530"/>
      <c r="D183" s="531"/>
      <c r="E183" s="532"/>
      <c r="F183" s="533"/>
      <c r="G183" s="533"/>
      <c r="H183" s="533"/>
      <c r="I183" s="533"/>
      <c r="J183" s="534"/>
      <c r="K183" s="535"/>
      <c r="L183" s="536"/>
      <c r="M183" s="181"/>
      <c r="P183" s="536"/>
    </row>
    <row r="184" spans="1:16" s="9" customFormat="1" ht="30" customHeight="1" thickBot="1">
      <c r="B184" s="619"/>
      <c r="C184" s="10"/>
      <c r="D184" s="10"/>
      <c r="E184" s="10"/>
      <c r="F184" s="10"/>
      <c r="G184" s="10"/>
      <c r="H184" s="678" t="s">
        <v>679</v>
      </c>
      <c r="I184" s="679"/>
      <c r="J184" s="679"/>
      <c r="K184" s="680"/>
      <c r="L184" s="148">
        <f>SUM(L63+L112+L150+L170+L182)</f>
        <v>6062985244</v>
      </c>
      <c r="M184" s="8"/>
      <c r="O184" s="642"/>
      <c r="P184" s="148">
        <v>6206271419</v>
      </c>
    </row>
    <row r="185" spans="1:16" s="9" customFormat="1" ht="36" customHeight="1" thickBot="1">
      <c r="B185" s="619"/>
      <c r="C185" s="11"/>
      <c r="D185" s="12"/>
      <c r="E185" s="12"/>
      <c r="F185" s="11"/>
      <c r="G185" s="13"/>
      <c r="H185" s="681" t="s">
        <v>680</v>
      </c>
      <c r="I185" s="682"/>
      <c r="J185" s="682"/>
      <c r="K185" s="145" t="s">
        <v>33</v>
      </c>
      <c r="L185" s="149">
        <v>206953367</v>
      </c>
      <c r="M185" s="8"/>
      <c r="O185" s="642"/>
      <c r="P185" s="149">
        <v>206953367</v>
      </c>
    </row>
    <row r="186" spans="1:16" s="9" customFormat="1" ht="30" customHeight="1" thickBot="1">
      <c r="B186" s="619"/>
      <c r="C186" s="11"/>
      <c r="D186" s="5"/>
      <c r="E186" s="5"/>
      <c r="F186" s="5"/>
      <c r="G186" s="5"/>
      <c r="H186" s="131" t="s">
        <v>671</v>
      </c>
      <c r="I186" s="132"/>
      <c r="J186" s="133"/>
      <c r="K186" s="134"/>
      <c r="L186" s="150">
        <f>SUM(L184:L185)</f>
        <v>6269938611</v>
      </c>
      <c r="M186" s="8"/>
      <c r="O186" s="642"/>
      <c r="P186" s="150">
        <v>6413224786</v>
      </c>
    </row>
    <row r="187" spans="1:16" s="9" customFormat="1" ht="33" customHeight="1" thickBot="1">
      <c r="B187" s="619"/>
      <c r="C187" s="11"/>
      <c r="D187" s="12"/>
      <c r="E187" s="12"/>
      <c r="F187" s="11"/>
      <c r="G187" s="13"/>
      <c r="H187" s="683" t="s">
        <v>672</v>
      </c>
      <c r="I187" s="684"/>
      <c r="J187" s="684"/>
      <c r="K187" s="146" t="s">
        <v>33</v>
      </c>
      <c r="L187" s="151">
        <v>291074130</v>
      </c>
      <c r="M187" s="8"/>
      <c r="O187" s="642"/>
      <c r="P187" s="151">
        <v>291074130</v>
      </c>
    </row>
    <row r="188" spans="1:16" s="9" customFormat="1" ht="33" customHeight="1" thickBot="1">
      <c r="B188" s="619"/>
      <c r="C188" s="11"/>
      <c r="D188" s="12"/>
      <c r="E188" s="12"/>
      <c r="F188" s="11"/>
      <c r="G188" s="13"/>
      <c r="H188" s="683" t="s">
        <v>673</v>
      </c>
      <c r="I188" s="684"/>
      <c r="J188" s="684"/>
      <c r="K188" s="146" t="s">
        <v>33</v>
      </c>
      <c r="L188" s="151">
        <v>80681528</v>
      </c>
      <c r="M188" s="8"/>
      <c r="O188" s="642"/>
      <c r="P188" s="151">
        <v>80681528</v>
      </c>
    </row>
    <row r="189" spans="1:16" s="9" customFormat="1" ht="40.5" customHeight="1" thickBot="1">
      <c r="B189" s="619"/>
      <c r="C189" s="11"/>
      <c r="D189" s="12"/>
      <c r="E189" s="12"/>
      <c r="F189" s="11"/>
      <c r="G189" s="13"/>
      <c r="H189" s="685" t="s">
        <v>725</v>
      </c>
      <c r="I189" s="686"/>
      <c r="J189" s="686"/>
      <c r="K189" s="687"/>
      <c r="L189" s="152">
        <f>SUM(L186:L188)</f>
        <v>6641694269</v>
      </c>
      <c r="M189" s="8"/>
      <c r="O189" s="642"/>
      <c r="P189" s="152">
        <v>6784980444</v>
      </c>
    </row>
    <row r="190" spans="1:16" s="9" customFormat="1" ht="30" customHeight="1" thickBot="1">
      <c r="B190" s="619"/>
      <c r="C190" s="11"/>
      <c r="D190" s="5"/>
      <c r="E190" s="5"/>
      <c r="F190" s="5"/>
      <c r="G190" s="5"/>
      <c r="H190" s="131" t="s">
        <v>147</v>
      </c>
      <c r="I190" s="132"/>
      <c r="J190" s="133"/>
      <c r="K190" s="134"/>
      <c r="L190" s="150">
        <f>L189</f>
        <v>6641694269</v>
      </c>
      <c r="M190" s="8"/>
      <c r="O190" s="642"/>
      <c r="P190" s="150">
        <v>6784980444</v>
      </c>
    </row>
    <row r="191" spans="1:16" s="9" customFormat="1" ht="14.25" customHeight="1" thickBot="1">
      <c r="B191" s="619"/>
      <c r="C191" s="11"/>
      <c r="D191" s="10"/>
      <c r="E191" s="10"/>
      <c r="F191" s="10"/>
      <c r="G191" s="10"/>
      <c r="H191" s="137"/>
      <c r="I191" s="138"/>
      <c r="J191" s="138"/>
      <c r="K191" s="138"/>
      <c r="L191" s="139"/>
      <c r="M191" s="8"/>
      <c r="O191" s="642"/>
      <c r="P191" s="642"/>
    </row>
    <row r="192" spans="1:16" s="9" customFormat="1" ht="83.25" customHeight="1">
      <c r="B192" s="619"/>
      <c r="C192" s="11"/>
      <c r="D192" s="12"/>
      <c r="E192" s="12"/>
      <c r="F192" s="11"/>
      <c r="G192" s="13"/>
      <c r="H192" s="688" t="s">
        <v>162</v>
      </c>
      <c r="I192" s="689"/>
      <c r="J192" s="690"/>
      <c r="K192" s="141" t="s">
        <v>33</v>
      </c>
      <c r="L192" s="153">
        <v>185000000</v>
      </c>
      <c r="M192" s="8"/>
      <c r="O192" s="642"/>
      <c r="P192" s="153">
        <v>185000000</v>
      </c>
    </row>
    <row r="193" spans="1:16" s="9" customFormat="1" ht="96.75" customHeight="1" thickBot="1">
      <c r="B193" s="619"/>
      <c r="C193" s="11"/>
      <c r="D193" s="12"/>
      <c r="E193" s="12"/>
      <c r="F193" s="11"/>
      <c r="G193" s="13"/>
      <c r="H193" s="691" t="s">
        <v>163</v>
      </c>
      <c r="I193" s="692"/>
      <c r="J193" s="140">
        <v>0.19</v>
      </c>
      <c r="K193" s="141" t="s">
        <v>33</v>
      </c>
      <c r="L193" s="154">
        <v>35150000</v>
      </c>
      <c r="M193" s="8"/>
      <c r="O193" s="642"/>
      <c r="P193" s="154">
        <v>35150000</v>
      </c>
    </row>
    <row r="194" spans="1:16" s="9" customFormat="1" ht="102" customHeight="1" thickBot="1">
      <c r="B194" s="619"/>
      <c r="C194" s="11"/>
      <c r="D194" s="12"/>
      <c r="E194" s="12"/>
      <c r="F194" s="11"/>
      <c r="G194" s="143" t="s">
        <v>34</v>
      </c>
      <c r="H194" s="693" t="s">
        <v>164</v>
      </c>
      <c r="I194" s="694"/>
      <c r="J194" s="695"/>
      <c r="K194" s="142" t="s">
        <v>33</v>
      </c>
      <c r="L194" s="155">
        <f>SUM(L192:L193)</f>
        <v>220150000</v>
      </c>
      <c r="M194" s="8"/>
      <c r="O194" s="642"/>
      <c r="P194" s="155">
        <v>220150000</v>
      </c>
    </row>
    <row r="195" spans="1:16" s="9" customFormat="1" ht="12.75" customHeight="1" thickBot="1">
      <c r="B195" s="619"/>
      <c r="C195" s="11"/>
      <c r="D195" s="10"/>
      <c r="E195" s="10"/>
      <c r="F195" s="10"/>
      <c r="G195" s="10"/>
      <c r="H195" s="137"/>
      <c r="I195" s="138"/>
      <c r="J195" s="138"/>
      <c r="K195" s="138"/>
      <c r="L195" s="139"/>
      <c r="M195" s="8"/>
      <c r="O195" s="642"/>
      <c r="P195" s="139"/>
    </row>
    <row r="196" spans="1:16" s="9" customFormat="1" ht="33" customHeight="1" thickBot="1">
      <c r="B196" s="619"/>
      <c r="C196" s="11"/>
      <c r="D196" s="12"/>
      <c r="E196" s="12"/>
      <c r="F196" s="11"/>
      <c r="G196" s="13"/>
      <c r="H196" s="696" t="s">
        <v>275</v>
      </c>
      <c r="I196" s="697"/>
      <c r="J196" s="697"/>
      <c r="K196" s="146" t="s">
        <v>33</v>
      </c>
      <c r="L196" s="156">
        <v>664503789</v>
      </c>
      <c r="M196" s="8"/>
      <c r="O196" s="642"/>
      <c r="P196" s="156">
        <v>664503789</v>
      </c>
    </row>
    <row r="197" spans="1:16" s="9" customFormat="1" ht="12.75" customHeight="1" thickBot="1">
      <c r="B197" s="619"/>
      <c r="C197" s="11"/>
      <c r="D197" s="10"/>
      <c r="E197" s="10"/>
      <c r="F197" s="10"/>
      <c r="G197" s="10"/>
      <c r="H197" s="137"/>
      <c r="I197" s="138"/>
      <c r="J197" s="138"/>
      <c r="K197" s="138"/>
      <c r="L197" s="139"/>
      <c r="M197" s="8"/>
      <c r="O197" s="642"/>
      <c r="P197" s="139"/>
    </row>
    <row r="198" spans="1:16" s="9" customFormat="1" ht="39.75" customHeight="1" thickBot="1">
      <c r="B198" s="619"/>
      <c r="C198" s="11"/>
      <c r="D198" s="12"/>
      <c r="E198" s="12"/>
      <c r="F198" s="11"/>
      <c r="G198" s="13"/>
      <c r="H198" s="671" t="s">
        <v>641</v>
      </c>
      <c r="I198" s="672"/>
      <c r="J198" s="672"/>
      <c r="K198" s="673"/>
      <c r="L198" s="7">
        <f>SUM(L18+L33+L190+L194+L196)</f>
        <v>14735606058</v>
      </c>
      <c r="M198" s="8"/>
      <c r="O198" s="642"/>
      <c r="P198" s="7">
        <v>15975000000</v>
      </c>
    </row>
    <row r="199" spans="1:16" ht="26.45" customHeight="1" thickBot="1">
      <c r="B199" s="356"/>
      <c r="C199" s="553"/>
      <c r="D199" s="553"/>
      <c r="E199" s="553"/>
      <c r="F199" s="553"/>
      <c r="G199" s="553"/>
      <c r="H199" s="553"/>
      <c r="I199" s="553"/>
      <c r="J199" s="553"/>
      <c r="K199" s="553"/>
      <c r="L199" s="554"/>
      <c r="M199" s="214"/>
    </row>
    <row r="200" spans="1:16" ht="55.15" customHeight="1" thickBot="1">
      <c r="B200" s="356"/>
      <c r="C200" s="599" t="s">
        <v>503</v>
      </c>
      <c r="D200" s="600"/>
      <c r="E200" s="600"/>
      <c r="F200" s="600"/>
      <c r="G200" s="600"/>
      <c r="H200" s="600"/>
      <c r="I200" s="600"/>
      <c r="J200" s="601"/>
      <c r="K200" s="602"/>
      <c r="L200" s="603"/>
      <c r="M200" s="181"/>
    </row>
    <row r="201" spans="1:16" ht="28.15" customHeight="1" thickBot="1">
      <c r="B201" s="356"/>
      <c r="C201" s="555"/>
      <c r="D201" s="556"/>
      <c r="E201" s="556"/>
      <c r="F201" s="556"/>
      <c r="G201" s="556"/>
      <c r="H201" s="556"/>
      <c r="I201" s="556"/>
      <c r="J201" s="557"/>
      <c r="K201" s="558"/>
      <c r="L201" s="556"/>
      <c r="M201" s="214"/>
    </row>
    <row r="202" spans="1:16" ht="39" customHeight="1" thickBot="1">
      <c r="A202" s="182"/>
      <c r="B202" s="619"/>
      <c r="C202" s="606" t="s">
        <v>491</v>
      </c>
      <c r="D202" s="607"/>
      <c r="E202" s="607"/>
      <c r="F202" s="607"/>
      <c r="G202" s="608"/>
      <c r="H202" s="608"/>
      <c r="I202" s="608"/>
      <c r="J202" s="608"/>
      <c r="K202" s="609"/>
      <c r="L202" s="610"/>
      <c r="M202" s="181"/>
    </row>
    <row r="203" spans="1:16" ht="29.25" customHeight="1" thickBot="1">
      <c r="A203" s="182"/>
      <c r="B203" s="619"/>
      <c r="C203" s="362"/>
      <c r="D203" s="183"/>
      <c r="E203" s="363"/>
      <c r="F203" s="674" t="s">
        <v>472</v>
      </c>
      <c r="G203" s="675"/>
      <c r="H203" s="364"/>
      <c r="I203" s="365"/>
      <c r="J203" s="366"/>
      <c r="K203" s="367"/>
      <c r="L203" s="368"/>
      <c r="M203" s="181"/>
    </row>
    <row r="204" spans="1:16" ht="36" customHeight="1" thickBot="1">
      <c r="A204" s="182"/>
      <c r="B204" s="619"/>
      <c r="C204" s="184" t="s">
        <v>20</v>
      </c>
      <c r="D204" s="392" t="s">
        <v>473</v>
      </c>
      <c r="E204" s="185" t="s">
        <v>303</v>
      </c>
      <c r="F204" s="370" t="s">
        <v>474</v>
      </c>
      <c r="G204" s="370" t="s">
        <v>475</v>
      </c>
      <c r="H204" s="186" t="s">
        <v>66</v>
      </c>
      <c r="I204" s="186" t="s">
        <v>304</v>
      </c>
      <c r="J204" s="187" t="s">
        <v>23</v>
      </c>
      <c r="K204" s="188" t="s">
        <v>24</v>
      </c>
      <c r="L204" s="189" t="s">
        <v>276</v>
      </c>
      <c r="M204" s="181"/>
    </row>
    <row r="205" spans="1:16" s="183" customFormat="1" ht="29.25" customHeight="1" thickBot="1">
      <c r="A205" s="182"/>
      <c r="B205" s="619"/>
      <c r="C205" s="393" t="s">
        <v>492</v>
      </c>
      <c r="D205" s="394"/>
      <c r="E205" s="394"/>
      <c r="F205" s="395"/>
      <c r="G205" s="394"/>
      <c r="H205" s="396"/>
      <c r="I205" s="395"/>
      <c r="J205" s="397"/>
      <c r="K205" s="395"/>
      <c r="L205" s="398">
        <f>SUM(L206:L210)</f>
        <v>38389075</v>
      </c>
      <c r="M205" s="191"/>
      <c r="O205" s="395"/>
      <c r="P205" s="398">
        <v>39993295</v>
      </c>
    </row>
    <row r="206" spans="1:16" ht="29.25" customHeight="1">
      <c r="A206" s="182"/>
      <c r="B206" s="619"/>
      <c r="C206" s="195">
        <v>1</v>
      </c>
      <c r="D206" s="444">
        <v>11602</v>
      </c>
      <c r="E206" s="198" t="s">
        <v>380</v>
      </c>
      <c r="F206" s="444" t="s">
        <v>493</v>
      </c>
      <c r="G206" s="444"/>
      <c r="H206" s="197" t="s">
        <v>512</v>
      </c>
      <c r="I206" s="198" t="s">
        <v>26</v>
      </c>
      <c r="J206" s="199">
        <v>135</v>
      </c>
      <c r="K206" s="200">
        <v>161845</v>
      </c>
      <c r="L206" s="193">
        <f>J206*K206</f>
        <v>21849075</v>
      </c>
      <c r="M206" s="181"/>
      <c r="O206" s="200">
        <v>161845</v>
      </c>
      <c r="P206" s="193">
        <v>21849075</v>
      </c>
    </row>
    <row r="207" spans="1:16" s="192" customFormat="1" ht="29.25" customHeight="1">
      <c r="A207" s="182"/>
      <c r="B207" s="619"/>
      <c r="C207" s="195">
        <v>2</v>
      </c>
      <c r="D207" s="444">
        <v>11602</v>
      </c>
      <c r="E207" s="198" t="s">
        <v>381</v>
      </c>
      <c r="F207" s="444" t="s">
        <v>494</v>
      </c>
      <c r="G207" s="444"/>
      <c r="H207" s="201" t="s">
        <v>470</v>
      </c>
      <c r="I207" s="198" t="s">
        <v>26</v>
      </c>
      <c r="J207" s="202">
        <v>5</v>
      </c>
      <c r="K207" s="200">
        <v>170000</v>
      </c>
      <c r="L207" s="193">
        <f>J207*K207</f>
        <v>850000</v>
      </c>
      <c r="M207" s="191"/>
      <c r="O207" s="200">
        <v>193164</v>
      </c>
      <c r="P207" s="193">
        <v>965820</v>
      </c>
    </row>
    <row r="208" spans="1:16" s="192" customFormat="1" ht="29.25" customHeight="1">
      <c r="A208" s="182"/>
      <c r="B208" s="619"/>
      <c r="C208" s="195">
        <v>3</v>
      </c>
      <c r="D208" s="445">
        <v>11602</v>
      </c>
      <c r="E208" s="198" t="s">
        <v>280</v>
      </c>
      <c r="F208" s="198" t="s">
        <v>494</v>
      </c>
      <c r="G208" s="198"/>
      <c r="H208" s="197" t="s">
        <v>625</v>
      </c>
      <c r="I208" s="198" t="s">
        <v>26</v>
      </c>
      <c r="J208" s="202">
        <v>23</v>
      </c>
      <c r="K208" s="200">
        <f>K207</f>
        <v>170000</v>
      </c>
      <c r="L208" s="193">
        <f t="shared" ref="L208:L210" si="5">J208*K208</f>
        <v>3910000</v>
      </c>
      <c r="M208" s="191"/>
      <c r="O208" s="200">
        <v>187513</v>
      </c>
      <c r="P208" s="193">
        <v>4312799</v>
      </c>
    </row>
    <row r="209" spans="1:16" s="192" customFormat="1" ht="29.25" customHeight="1">
      <c r="A209" s="182"/>
      <c r="B209" s="619"/>
      <c r="C209" s="195">
        <v>4</v>
      </c>
      <c r="D209" s="445">
        <v>11602</v>
      </c>
      <c r="E209" s="198" t="s">
        <v>382</v>
      </c>
      <c r="F209" s="198" t="s">
        <v>495</v>
      </c>
      <c r="G209" s="198"/>
      <c r="H209" s="197" t="s">
        <v>513</v>
      </c>
      <c r="I209" s="198" t="s">
        <v>26</v>
      </c>
      <c r="J209" s="202">
        <v>23</v>
      </c>
      <c r="K209" s="200">
        <v>190000</v>
      </c>
      <c r="L209" s="193">
        <f t="shared" si="5"/>
        <v>4370000</v>
      </c>
      <c r="M209" s="191"/>
      <c r="O209" s="200">
        <v>207382</v>
      </c>
      <c r="P209" s="193">
        <v>4769786</v>
      </c>
    </row>
    <row r="210" spans="1:16" s="192" customFormat="1" ht="29.25" customHeight="1" thickBot="1">
      <c r="A210" s="182"/>
      <c r="B210" s="619"/>
      <c r="C210" s="195">
        <v>5</v>
      </c>
      <c r="D210" s="445">
        <v>11602</v>
      </c>
      <c r="E210" s="198" t="s">
        <v>284</v>
      </c>
      <c r="F210" s="198" t="s">
        <v>495</v>
      </c>
      <c r="G210" s="198"/>
      <c r="H210" s="197" t="s">
        <v>626</v>
      </c>
      <c r="I210" s="198" t="s">
        <v>26</v>
      </c>
      <c r="J210" s="202">
        <v>39</v>
      </c>
      <c r="K210" s="200">
        <f>K209</f>
        <v>190000</v>
      </c>
      <c r="L210" s="193">
        <f t="shared" si="5"/>
        <v>7410000</v>
      </c>
      <c r="M210" s="191"/>
      <c r="O210" s="200">
        <v>207585</v>
      </c>
      <c r="P210" s="193">
        <v>8095815</v>
      </c>
    </row>
    <row r="211" spans="1:16" s="183" customFormat="1" ht="29.25" customHeight="1" thickBot="1">
      <c r="A211" s="182"/>
      <c r="B211" s="619"/>
      <c r="C211" s="393" t="s">
        <v>496</v>
      </c>
      <c r="D211" s="394"/>
      <c r="E211" s="394"/>
      <c r="F211" s="395"/>
      <c r="G211" s="394"/>
      <c r="H211" s="396"/>
      <c r="I211" s="395"/>
      <c r="J211" s="395"/>
      <c r="K211" s="395"/>
      <c r="L211" s="398">
        <f>SUM(L212:L223)</f>
        <v>2838178071</v>
      </c>
      <c r="M211" s="191"/>
      <c r="O211" s="395"/>
      <c r="P211" s="398">
        <v>2951433945</v>
      </c>
    </row>
    <row r="212" spans="1:16" s="183" customFormat="1" ht="29.25" customHeight="1">
      <c r="A212" s="182"/>
      <c r="B212" s="619"/>
      <c r="C212" s="203">
        <v>6</v>
      </c>
      <c r="D212" s="446">
        <v>11603</v>
      </c>
      <c r="E212" s="204" t="s">
        <v>383</v>
      </c>
      <c r="F212" s="446" t="s">
        <v>681</v>
      </c>
      <c r="G212" s="446"/>
      <c r="H212" s="205" t="s">
        <v>662</v>
      </c>
      <c r="I212" s="204" t="s">
        <v>27</v>
      </c>
      <c r="J212" s="206">
        <v>3453</v>
      </c>
      <c r="K212" s="207">
        <v>3826</v>
      </c>
      <c r="L212" s="208">
        <f>J212*K212</f>
        <v>13211178</v>
      </c>
      <c r="M212" s="191"/>
      <c r="O212" s="207">
        <v>3826</v>
      </c>
      <c r="P212" s="208">
        <v>13211178</v>
      </c>
    </row>
    <row r="213" spans="1:16" s="192" customFormat="1" ht="29.25" customHeight="1">
      <c r="A213" s="182"/>
      <c r="B213" s="619"/>
      <c r="C213" s="195">
        <v>7</v>
      </c>
      <c r="D213" s="444">
        <v>11603</v>
      </c>
      <c r="E213" s="198" t="s">
        <v>384</v>
      </c>
      <c r="F213" s="444" t="s">
        <v>681</v>
      </c>
      <c r="G213" s="444"/>
      <c r="H213" s="197" t="s">
        <v>663</v>
      </c>
      <c r="I213" s="198" t="s">
        <v>27</v>
      </c>
      <c r="J213" s="199">
        <v>12565</v>
      </c>
      <c r="K213" s="200">
        <v>4669</v>
      </c>
      <c r="L213" s="193">
        <f>J213*K213</f>
        <v>58665985</v>
      </c>
      <c r="M213" s="191"/>
      <c r="O213" s="200">
        <v>4669</v>
      </c>
      <c r="P213" s="193">
        <v>58665985</v>
      </c>
    </row>
    <row r="214" spans="1:16" s="192" customFormat="1" ht="29.25" customHeight="1">
      <c r="A214" s="182"/>
      <c r="B214" s="619"/>
      <c r="C214" s="195">
        <v>8</v>
      </c>
      <c r="D214" s="444">
        <v>11603</v>
      </c>
      <c r="E214" s="198" t="s">
        <v>385</v>
      </c>
      <c r="F214" s="444" t="s">
        <v>682</v>
      </c>
      <c r="G214" s="444"/>
      <c r="H214" s="201" t="s">
        <v>515</v>
      </c>
      <c r="I214" s="198" t="s">
        <v>27</v>
      </c>
      <c r="J214" s="202">
        <v>3091</v>
      </c>
      <c r="K214" s="200">
        <v>2189</v>
      </c>
      <c r="L214" s="193">
        <f t="shared" ref="L214:L223" si="6">J214*K214</f>
        <v>6766199</v>
      </c>
      <c r="M214" s="191"/>
      <c r="O214" s="200">
        <v>2189</v>
      </c>
      <c r="P214" s="193">
        <v>6766199</v>
      </c>
    </row>
    <row r="215" spans="1:16" s="192" customFormat="1" ht="29.25" customHeight="1">
      <c r="A215" s="182"/>
      <c r="B215" s="619"/>
      <c r="C215" s="195">
        <v>9</v>
      </c>
      <c r="D215" s="444">
        <v>11603</v>
      </c>
      <c r="E215" s="198" t="s">
        <v>386</v>
      </c>
      <c r="F215" s="444"/>
      <c r="G215" s="198" t="s">
        <v>151</v>
      </c>
      <c r="H215" s="197" t="s">
        <v>516</v>
      </c>
      <c r="I215" s="198" t="s">
        <v>26</v>
      </c>
      <c r="J215" s="199">
        <v>135</v>
      </c>
      <c r="K215" s="200">
        <v>1224659</v>
      </c>
      <c r="L215" s="217">
        <f t="shared" si="6"/>
        <v>165328965</v>
      </c>
      <c r="M215" s="191"/>
      <c r="O215" s="200">
        <v>1224659</v>
      </c>
      <c r="P215" s="193">
        <v>165328965</v>
      </c>
    </row>
    <row r="216" spans="1:16" s="192" customFormat="1" ht="29.25" customHeight="1">
      <c r="A216" s="182"/>
      <c r="B216" s="619"/>
      <c r="C216" s="195">
        <v>10</v>
      </c>
      <c r="D216" s="444">
        <v>11603</v>
      </c>
      <c r="E216" s="198" t="s">
        <v>387</v>
      </c>
      <c r="F216" s="444"/>
      <c r="G216" s="198" t="s">
        <v>151</v>
      </c>
      <c r="H216" s="197" t="s">
        <v>517</v>
      </c>
      <c r="I216" s="198" t="s">
        <v>26</v>
      </c>
      <c r="J216" s="199">
        <v>1737</v>
      </c>
      <c r="K216" s="200">
        <f>K240</f>
        <v>1170000</v>
      </c>
      <c r="L216" s="217">
        <f t="shared" si="6"/>
        <v>2032290000</v>
      </c>
      <c r="M216" s="191"/>
      <c r="O216" s="200">
        <v>1235202</v>
      </c>
      <c r="P216" s="193">
        <v>2145545874</v>
      </c>
    </row>
    <row r="217" spans="1:16" s="192" customFormat="1" ht="29.25" customHeight="1">
      <c r="A217" s="182"/>
      <c r="B217" s="619"/>
      <c r="C217" s="195">
        <v>11</v>
      </c>
      <c r="D217" s="444">
        <v>11603</v>
      </c>
      <c r="E217" s="198" t="s">
        <v>615</v>
      </c>
      <c r="F217" s="444"/>
      <c r="G217" s="198" t="s">
        <v>151</v>
      </c>
      <c r="H217" s="197" t="s">
        <v>616</v>
      </c>
      <c r="I217" s="198" t="s">
        <v>26</v>
      </c>
      <c r="J217" s="199">
        <v>68</v>
      </c>
      <c r="K217" s="200">
        <v>1574391</v>
      </c>
      <c r="L217" s="217">
        <f t="shared" si="6"/>
        <v>107058588</v>
      </c>
      <c r="M217" s="191"/>
      <c r="O217" s="200">
        <v>1574391</v>
      </c>
      <c r="P217" s="193">
        <v>107058588</v>
      </c>
    </row>
    <row r="218" spans="1:16" s="192" customFormat="1" ht="29.25" customHeight="1">
      <c r="A218" s="182"/>
      <c r="B218" s="619"/>
      <c r="C218" s="195">
        <v>12</v>
      </c>
      <c r="D218" s="444">
        <v>11603</v>
      </c>
      <c r="E218" s="198" t="s">
        <v>388</v>
      </c>
      <c r="F218" s="444"/>
      <c r="G218" s="198" t="s">
        <v>151</v>
      </c>
      <c r="H218" s="197" t="s">
        <v>520</v>
      </c>
      <c r="I218" s="198" t="s">
        <v>26</v>
      </c>
      <c r="J218" s="199">
        <v>372</v>
      </c>
      <c r="K218" s="200">
        <v>1062633</v>
      </c>
      <c r="L218" s="217">
        <f t="shared" si="6"/>
        <v>395299476</v>
      </c>
      <c r="M218" s="191"/>
      <c r="O218" s="200">
        <v>1062633</v>
      </c>
      <c r="P218" s="193">
        <v>395299476</v>
      </c>
    </row>
    <row r="219" spans="1:16" s="192" customFormat="1" ht="49.5" customHeight="1">
      <c r="A219" s="182"/>
      <c r="B219" s="619"/>
      <c r="C219" s="195">
        <v>13</v>
      </c>
      <c r="D219" s="444">
        <v>11603</v>
      </c>
      <c r="E219" s="198" t="s">
        <v>518</v>
      </c>
      <c r="F219" s="444"/>
      <c r="G219" s="198" t="s">
        <v>151</v>
      </c>
      <c r="H219" s="197" t="s">
        <v>519</v>
      </c>
      <c r="I219" s="198" t="s">
        <v>26</v>
      </c>
      <c r="J219" s="199">
        <v>31</v>
      </c>
      <c r="K219" s="200">
        <v>1235202</v>
      </c>
      <c r="L219" s="193">
        <f t="shared" si="6"/>
        <v>38291262</v>
      </c>
      <c r="M219" s="191"/>
      <c r="O219" s="200">
        <v>1235202</v>
      </c>
      <c r="P219" s="193">
        <v>38291262</v>
      </c>
    </row>
    <row r="220" spans="1:16" s="192" customFormat="1" ht="29.25" customHeight="1">
      <c r="A220" s="182"/>
      <c r="B220" s="619"/>
      <c r="C220" s="195">
        <v>14</v>
      </c>
      <c r="D220" s="444">
        <v>11601</v>
      </c>
      <c r="E220" s="198" t="s">
        <v>389</v>
      </c>
      <c r="F220" s="444"/>
      <c r="G220" s="198" t="s">
        <v>152</v>
      </c>
      <c r="H220" s="197" t="s">
        <v>148</v>
      </c>
      <c r="I220" s="198" t="s">
        <v>26</v>
      </c>
      <c r="J220" s="199">
        <v>171</v>
      </c>
      <c r="K220" s="200">
        <v>75632</v>
      </c>
      <c r="L220" s="193">
        <f t="shared" si="6"/>
        <v>12933072</v>
      </c>
      <c r="M220" s="191"/>
      <c r="O220" s="200">
        <v>75632</v>
      </c>
      <c r="P220" s="193">
        <v>12933072</v>
      </c>
    </row>
    <row r="221" spans="1:16" s="192" customFormat="1" ht="48" customHeight="1">
      <c r="A221" s="182"/>
      <c r="B221" s="619"/>
      <c r="C221" s="195">
        <v>15</v>
      </c>
      <c r="D221" s="444">
        <v>11601</v>
      </c>
      <c r="E221" s="198" t="s">
        <v>390</v>
      </c>
      <c r="F221" s="444" t="s">
        <v>685</v>
      </c>
      <c r="G221" s="444"/>
      <c r="H221" s="197" t="s">
        <v>627</v>
      </c>
      <c r="I221" s="198" t="s">
        <v>26</v>
      </c>
      <c r="J221" s="199">
        <v>56</v>
      </c>
      <c r="K221" s="200">
        <v>77982</v>
      </c>
      <c r="L221" s="193">
        <f t="shared" si="6"/>
        <v>4366992</v>
      </c>
      <c r="M221" s="191"/>
      <c r="O221" s="200">
        <v>77982</v>
      </c>
      <c r="P221" s="193">
        <v>4366992</v>
      </c>
    </row>
    <row r="222" spans="1:16" s="192" customFormat="1" ht="51.75" customHeight="1">
      <c r="A222" s="182"/>
      <c r="B222" s="619"/>
      <c r="C222" s="195">
        <v>16</v>
      </c>
      <c r="D222" s="444">
        <v>11601</v>
      </c>
      <c r="E222" s="198" t="s">
        <v>391</v>
      </c>
      <c r="F222" s="444" t="s">
        <v>685</v>
      </c>
      <c r="G222" s="444"/>
      <c r="H222" s="197" t="s">
        <v>521</v>
      </c>
      <c r="I222" s="198" t="s">
        <v>26</v>
      </c>
      <c r="J222" s="199">
        <v>8</v>
      </c>
      <c r="K222" s="200">
        <v>29387</v>
      </c>
      <c r="L222" s="193">
        <f t="shared" si="6"/>
        <v>235096</v>
      </c>
      <c r="M222" s="191"/>
      <c r="O222" s="200">
        <v>29387</v>
      </c>
      <c r="P222" s="193">
        <v>235096</v>
      </c>
    </row>
    <row r="223" spans="1:16" ht="54" customHeight="1" thickBot="1">
      <c r="A223" s="182"/>
      <c r="B223" s="619"/>
      <c r="C223" s="209">
        <v>17</v>
      </c>
      <c r="D223" s="447">
        <v>11603</v>
      </c>
      <c r="E223" s="210" t="s">
        <v>392</v>
      </c>
      <c r="F223" s="447"/>
      <c r="G223" s="210" t="s">
        <v>719</v>
      </c>
      <c r="H223" s="211" t="s">
        <v>522</v>
      </c>
      <c r="I223" s="210" t="s">
        <v>26</v>
      </c>
      <c r="J223" s="212">
        <v>19</v>
      </c>
      <c r="K223" s="213">
        <v>196382</v>
      </c>
      <c r="L223" s="193">
        <f t="shared" si="6"/>
        <v>3731258</v>
      </c>
      <c r="M223" s="181"/>
      <c r="O223" s="213">
        <v>196382</v>
      </c>
      <c r="P223" s="194">
        <v>3731258</v>
      </c>
    </row>
    <row r="224" spans="1:16" s="183" customFormat="1" ht="29.25" customHeight="1" thickBot="1">
      <c r="A224" s="182"/>
      <c r="B224" s="619"/>
      <c r="C224" s="393" t="s">
        <v>497</v>
      </c>
      <c r="D224" s="394"/>
      <c r="E224" s="394"/>
      <c r="F224" s="395"/>
      <c r="G224" s="394"/>
      <c r="H224" s="396"/>
      <c r="I224" s="395"/>
      <c r="J224" s="395"/>
      <c r="K224" s="395"/>
      <c r="L224" s="398">
        <f>SUM(L225)</f>
        <v>9308088</v>
      </c>
      <c r="M224" s="191"/>
      <c r="O224" s="395"/>
      <c r="P224" s="398">
        <v>9308088</v>
      </c>
    </row>
    <row r="225" spans="1:16" s="192" customFormat="1" ht="29.25" customHeight="1" thickBot="1">
      <c r="A225" s="182"/>
      <c r="B225" s="619"/>
      <c r="C225" s="203">
        <v>18</v>
      </c>
      <c r="D225" s="446">
        <v>11603</v>
      </c>
      <c r="E225" s="204" t="s">
        <v>393</v>
      </c>
      <c r="F225" s="446" t="s">
        <v>687</v>
      </c>
      <c r="G225" s="446"/>
      <c r="H225" s="205" t="s">
        <v>523</v>
      </c>
      <c r="I225" s="210" t="s">
        <v>26</v>
      </c>
      <c r="J225" s="212">
        <v>9</v>
      </c>
      <c r="K225" s="200">
        <v>1034232</v>
      </c>
      <c r="L225" s="208">
        <f>J225*K225</f>
        <v>9308088</v>
      </c>
      <c r="M225" s="191"/>
      <c r="O225" s="640"/>
      <c r="P225" s="208">
        <v>9308088</v>
      </c>
    </row>
    <row r="226" spans="1:16" ht="29.25" customHeight="1" thickTop="1" thickBot="1">
      <c r="A226" s="182"/>
      <c r="B226" s="619"/>
      <c r="C226" s="456"/>
      <c r="D226" s="457"/>
      <c r="E226" s="458"/>
      <c r="F226" s="548"/>
      <c r="G226" s="459"/>
      <c r="H226" s="459"/>
      <c r="I226" s="459"/>
      <c r="J226" s="459"/>
      <c r="K226" s="460" t="s">
        <v>498</v>
      </c>
      <c r="L226" s="461">
        <f>SUM(L205+L211+L224)</f>
        <v>2885875234</v>
      </c>
      <c r="M226" s="448"/>
      <c r="P226" s="461">
        <v>3000735328</v>
      </c>
    </row>
    <row r="227" spans="1:16" ht="29.25" customHeight="1" thickBot="1">
      <c r="A227" s="182"/>
      <c r="B227" s="619"/>
      <c r="C227" s="449"/>
      <c r="D227" s="450"/>
      <c r="E227" s="451"/>
      <c r="F227" s="452"/>
      <c r="G227" s="452"/>
      <c r="H227" s="453"/>
      <c r="I227" s="453"/>
      <c r="J227" s="453"/>
      <c r="K227" s="454" t="s">
        <v>499</v>
      </c>
      <c r="L227" s="455">
        <f>ROUND((L226/(1+L387)*L386*0.19),0)</f>
        <v>13265717</v>
      </c>
      <c r="M227" s="181"/>
      <c r="P227" s="455">
        <v>21928450</v>
      </c>
    </row>
    <row r="228" spans="1:16" ht="29.25" customHeight="1" thickTop="1" thickBot="1">
      <c r="A228" s="182"/>
      <c r="B228" s="619"/>
      <c r="C228" s="456"/>
      <c r="D228" s="457"/>
      <c r="E228" s="458"/>
      <c r="F228" s="459"/>
      <c r="G228" s="459"/>
      <c r="H228" s="459"/>
      <c r="I228" s="459"/>
      <c r="J228" s="459"/>
      <c r="K228" s="460" t="s">
        <v>660</v>
      </c>
      <c r="L228" s="461">
        <f>SUM(L226:L227)</f>
        <v>2899140951</v>
      </c>
      <c r="M228" s="181"/>
      <c r="P228" s="461">
        <v>3022663778</v>
      </c>
    </row>
    <row r="229" spans="1:16" ht="30.75" customHeight="1" thickBot="1">
      <c r="A229" s="182"/>
      <c r="B229" s="619"/>
      <c r="C229" s="357"/>
      <c r="D229" s="358"/>
      <c r="E229" s="358"/>
      <c r="F229" s="358"/>
      <c r="G229" s="358"/>
      <c r="J229" s="360"/>
      <c r="K229" s="180"/>
      <c r="L229" s="361"/>
      <c r="M229" s="214"/>
    </row>
    <row r="230" spans="1:16" ht="39" customHeight="1" thickBot="1">
      <c r="A230" s="182"/>
      <c r="B230" s="619"/>
      <c r="C230" s="606" t="s">
        <v>504</v>
      </c>
      <c r="D230" s="607"/>
      <c r="E230" s="607"/>
      <c r="F230" s="607"/>
      <c r="G230" s="608"/>
      <c r="H230" s="608"/>
      <c r="I230" s="608"/>
      <c r="J230" s="608"/>
      <c r="K230" s="609"/>
      <c r="L230" s="610"/>
      <c r="M230" s="181"/>
    </row>
    <row r="231" spans="1:16" ht="29.25" customHeight="1" thickBot="1">
      <c r="A231" s="182"/>
      <c r="B231" s="619"/>
      <c r="C231" s="362"/>
      <c r="D231" s="183"/>
      <c r="E231" s="363"/>
      <c r="F231" s="676" t="s">
        <v>472</v>
      </c>
      <c r="G231" s="677"/>
      <c r="H231" s="364"/>
      <c r="I231" s="365"/>
      <c r="J231" s="366"/>
      <c r="K231" s="367"/>
      <c r="L231" s="368"/>
      <c r="M231" s="181"/>
    </row>
    <row r="232" spans="1:16" ht="36" customHeight="1" thickBot="1">
      <c r="A232" s="182"/>
      <c r="B232" s="619"/>
      <c r="C232" s="184" t="s">
        <v>20</v>
      </c>
      <c r="D232" s="392" t="s">
        <v>473</v>
      </c>
      <c r="E232" s="185" t="s">
        <v>303</v>
      </c>
      <c r="F232" s="370" t="s">
        <v>474</v>
      </c>
      <c r="G232" s="370" t="s">
        <v>475</v>
      </c>
      <c r="H232" s="186" t="s">
        <v>66</v>
      </c>
      <c r="I232" s="186" t="s">
        <v>304</v>
      </c>
      <c r="J232" s="187" t="s">
        <v>23</v>
      </c>
      <c r="K232" s="188" t="s">
        <v>24</v>
      </c>
      <c r="L232" s="189" t="s">
        <v>276</v>
      </c>
      <c r="M232" s="181"/>
    </row>
    <row r="233" spans="1:16" ht="29.25" customHeight="1" thickBot="1">
      <c r="A233" s="182"/>
      <c r="B233" s="619"/>
      <c r="C233" s="559" t="s">
        <v>505</v>
      </c>
      <c r="D233" s="560"/>
      <c r="E233" s="561"/>
      <c r="F233" s="561"/>
      <c r="G233" s="561"/>
      <c r="H233" s="562"/>
      <c r="I233" s="563"/>
      <c r="J233" s="564"/>
      <c r="K233" s="564"/>
      <c r="L233" s="565">
        <f>SUM(L234:L235)</f>
        <v>487570000</v>
      </c>
      <c r="M233" s="214"/>
      <c r="O233" s="564"/>
      <c r="P233" s="565">
        <v>542214768</v>
      </c>
    </row>
    <row r="234" spans="1:16" ht="29.25" customHeight="1">
      <c r="A234" s="182"/>
      <c r="B234" s="619"/>
      <c r="C234" s="266">
        <v>19</v>
      </c>
      <c r="D234" s="566">
        <v>11602</v>
      </c>
      <c r="E234" s="267" t="s">
        <v>394</v>
      </c>
      <c r="F234" s="267" t="s">
        <v>494</v>
      </c>
      <c r="G234" s="466"/>
      <c r="H234" s="268" t="s">
        <v>470</v>
      </c>
      <c r="I234" s="269" t="s">
        <v>26</v>
      </c>
      <c r="J234" s="270">
        <v>1319</v>
      </c>
      <c r="K234" s="231">
        <f>K207</f>
        <v>170000</v>
      </c>
      <c r="L234" s="271">
        <f>J234*K234</f>
        <v>224230000</v>
      </c>
      <c r="M234" s="214"/>
      <c r="O234" s="231">
        <v>193164</v>
      </c>
      <c r="P234" s="271">
        <v>254783316</v>
      </c>
    </row>
    <row r="235" spans="1:16" ht="29.25" customHeight="1" thickBot="1">
      <c r="A235" s="182"/>
      <c r="B235" s="619"/>
      <c r="C235" s="272">
        <v>20</v>
      </c>
      <c r="D235" s="567">
        <v>11602</v>
      </c>
      <c r="E235" s="273" t="s">
        <v>395</v>
      </c>
      <c r="F235" s="273" t="s">
        <v>495</v>
      </c>
      <c r="G235" s="469"/>
      <c r="H235" s="274" t="s">
        <v>513</v>
      </c>
      <c r="I235" s="275" t="s">
        <v>26</v>
      </c>
      <c r="J235" s="276">
        <v>1386</v>
      </c>
      <c r="K235" s="231">
        <f>K209</f>
        <v>190000</v>
      </c>
      <c r="L235" s="277">
        <f>J235*K235</f>
        <v>263340000</v>
      </c>
      <c r="M235" s="214"/>
      <c r="O235" s="231">
        <v>207382</v>
      </c>
      <c r="P235" s="277">
        <v>287431452</v>
      </c>
    </row>
    <row r="236" spans="1:16" ht="29.25" customHeight="1" thickBot="1">
      <c r="A236" s="182"/>
      <c r="B236" s="619"/>
      <c r="C236" s="559" t="s">
        <v>143</v>
      </c>
      <c r="D236" s="560"/>
      <c r="E236" s="561"/>
      <c r="F236" s="561"/>
      <c r="G236" s="561"/>
      <c r="H236" s="562"/>
      <c r="I236" s="563"/>
      <c r="J236" s="563"/>
      <c r="K236" s="564"/>
      <c r="L236" s="565">
        <f>SUM(L237:L243)</f>
        <v>1855370550</v>
      </c>
      <c r="M236" s="214"/>
      <c r="O236" s="564"/>
      <c r="P236" s="565">
        <v>1942154412</v>
      </c>
    </row>
    <row r="237" spans="1:16" ht="29.25" customHeight="1">
      <c r="A237" s="182"/>
      <c r="B237" s="619"/>
      <c r="C237" s="278">
        <v>21</v>
      </c>
      <c r="D237" s="466">
        <v>11603</v>
      </c>
      <c r="E237" s="279" t="s">
        <v>396</v>
      </c>
      <c r="F237" s="267" t="s">
        <v>681</v>
      </c>
      <c r="G237" s="466"/>
      <c r="H237" s="268" t="s">
        <v>662</v>
      </c>
      <c r="I237" s="280" t="s">
        <v>27</v>
      </c>
      <c r="J237" s="206">
        <v>626</v>
      </c>
      <c r="K237" s="231">
        <v>3826</v>
      </c>
      <c r="L237" s="271">
        <f>J237*K237</f>
        <v>2395076</v>
      </c>
      <c r="M237" s="214"/>
      <c r="O237" s="231">
        <v>3826</v>
      </c>
      <c r="P237" s="271">
        <v>2395076</v>
      </c>
    </row>
    <row r="238" spans="1:16" ht="29.25" customHeight="1">
      <c r="A238" s="182"/>
      <c r="B238" s="619"/>
      <c r="C238" s="281">
        <v>22</v>
      </c>
      <c r="D238" s="468">
        <v>11603</v>
      </c>
      <c r="E238" s="282" t="s">
        <v>397</v>
      </c>
      <c r="F238" s="283" t="s">
        <v>681</v>
      </c>
      <c r="G238" s="468"/>
      <c r="H238" s="284" t="s">
        <v>663</v>
      </c>
      <c r="I238" s="285" t="s">
        <v>27</v>
      </c>
      <c r="J238" s="286">
        <v>6136</v>
      </c>
      <c r="K238" s="231">
        <v>4669</v>
      </c>
      <c r="L238" s="287">
        <f>J238*K238</f>
        <v>28648984</v>
      </c>
      <c r="M238" s="214"/>
      <c r="O238" s="231">
        <v>4669</v>
      </c>
      <c r="P238" s="287">
        <v>28648984</v>
      </c>
    </row>
    <row r="239" spans="1:16" ht="29.25" customHeight="1">
      <c r="A239" s="182"/>
      <c r="B239" s="619"/>
      <c r="C239" s="281">
        <v>23</v>
      </c>
      <c r="D239" s="468">
        <v>11603</v>
      </c>
      <c r="E239" s="282" t="s">
        <v>398</v>
      </c>
      <c r="F239" s="283" t="s">
        <v>682</v>
      </c>
      <c r="G239" s="468"/>
      <c r="H239" s="284" t="s">
        <v>515</v>
      </c>
      <c r="I239" s="285" t="s">
        <v>27</v>
      </c>
      <c r="J239" s="286">
        <v>2940</v>
      </c>
      <c r="K239" s="231">
        <v>2189</v>
      </c>
      <c r="L239" s="287">
        <f t="shared" ref="L239:L243" si="7">J239*K239</f>
        <v>6435660</v>
      </c>
      <c r="M239" s="214"/>
      <c r="O239" s="231">
        <v>2189</v>
      </c>
      <c r="P239" s="287">
        <v>6435660</v>
      </c>
    </row>
    <row r="240" spans="1:16" ht="29.25" customHeight="1">
      <c r="A240" s="182"/>
      <c r="B240" s="619"/>
      <c r="C240" s="281">
        <v>24</v>
      </c>
      <c r="D240" s="468">
        <v>11603</v>
      </c>
      <c r="E240" s="282" t="s">
        <v>399</v>
      </c>
      <c r="F240" s="283"/>
      <c r="G240" s="468" t="s">
        <v>151</v>
      </c>
      <c r="H240" s="284" t="s">
        <v>517</v>
      </c>
      <c r="I240" s="285" t="s">
        <v>26</v>
      </c>
      <c r="J240" s="286">
        <v>1331</v>
      </c>
      <c r="K240" s="231">
        <v>1170000</v>
      </c>
      <c r="L240" s="287">
        <f t="shared" si="7"/>
        <v>1557270000</v>
      </c>
      <c r="M240" s="214"/>
      <c r="O240" s="231">
        <v>1235202</v>
      </c>
      <c r="P240" s="287">
        <v>1644053862</v>
      </c>
    </row>
    <row r="241" spans="1:16" ht="29.25" customHeight="1">
      <c r="A241" s="182"/>
      <c r="B241" s="619"/>
      <c r="C241" s="281">
        <v>25</v>
      </c>
      <c r="D241" s="468">
        <v>11601</v>
      </c>
      <c r="E241" s="282" t="s">
        <v>400</v>
      </c>
      <c r="F241" s="283"/>
      <c r="G241" s="468" t="s">
        <v>152</v>
      </c>
      <c r="H241" s="284" t="s">
        <v>148</v>
      </c>
      <c r="I241" s="285" t="s">
        <v>26</v>
      </c>
      <c r="J241" s="286">
        <v>3249</v>
      </c>
      <c r="K241" s="231">
        <v>75632</v>
      </c>
      <c r="L241" s="287">
        <f t="shared" si="7"/>
        <v>245728368</v>
      </c>
      <c r="M241" s="214"/>
      <c r="O241" s="231">
        <v>75632</v>
      </c>
      <c r="P241" s="287">
        <v>245728368</v>
      </c>
    </row>
    <row r="242" spans="1:16" ht="42" customHeight="1">
      <c r="A242" s="182"/>
      <c r="B242" s="619"/>
      <c r="C242" s="281">
        <v>26</v>
      </c>
      <c r="D242" s="468">
        <v>11603</v>
      </c>
      <c r="E242" s="282" t="s">
        <v>401</v>
      </c>
      <c r="F242" s="283" t="s">
        <v>685</v>
      </c>
      <c r="G242" s="468"/>
      <c r="H242" s="284" t="s">
        <v>628</v>
      </c>
      <c r="I242" s="285" t="s">
        <v>26</v>
      </c>
      <c r="J242" s="286">
        <v>130</v>
      </c>
      <c r="K242" s="231">
        <v>77982</v>
      </c>
      <c r="L242" s="287">
        <f t="shared" si="7"/>
        <v>10137660</v>
      </c>
      <c r="M242" s="214"/>
      <c r="O242" s="231">
        <v>77982</v>
      </c>
      <c r="P242" s="287">
        <v>10137660</v>
      </c>
    </row>
    <row r="243" spans="1:16" ht="29.25" customHeight="1" thickBot="1">
      <c r="A243" s="182"/>
      <c r="B243" s="619"/>
      <c r="C243" s="288">
        <v>27</v>
      </c>
      <c r="D243" s="469">
        <v>11603</v>
      </c>
      <c r="E243" s="568" t="s">
        <v>402</v>
      </c>
      <c r="F243" s="273" t="s">
        <v>709</v>
      </c>
      <c r="G243" s="469"/>
      <c r="H243" s="274" t="s">
        <v>605</v>
      </c>
      <c r="I243" s="275" t="s">
        <v>28</v>
      </c>
      <c r="J243" s="276">
        <v>282</v>
      </c>
      <c r="K243" s="231">
        <v>16861</v>
      </c>
      <c r="L243" s="287">
        <f t="shared" si="7"/>
        <v>4754802</v>
      </c>
      <c r="M243" s="214"/>
      <c r="O243" s="231">
        <v>16861</v>
      </c>
      <c r="P243" s="277">
        <v>4754802</v>
      </c>
    </row>
    <row r="244" spans="1:16" ht="29.25" customHeight="1" thickBot="1">
      <c r="A244" s="182"/>
      <c r="B244" s="619"/>
      <c r="C244" s="559" t="s">
        <v>506</v>
      </c>
      <c r="D244" s="560"/>
      <c r="E244" s="561"/>
      <c r="F244" s="561"/>
      <c r="G244" s="561"/>
      <c r="H244" s="562"/>
      <c r="I244" s="563"/>
      <c r="J244" s="564"/>
      <c r="K244" s="564"/>
      <c r="L244" s="565">
        <f>SUM(L245)</f>
        <v>5967260</v>
      </c>
      <c r="M244" s="214"/>
      <c r="O244" s="564"/>
      <c r="P244" s="565">
        <v>5967260</v>
      </c>
    </row>
    <row r="245" spans="1:16" ht="42" customHeight="1" thickBot="1">
      <c r="A245" s="182"/>
      <c r="B245" s="619"/>
      <c r="C245" s="289">
        <v>28</v>
      </c>
      <c r="D245" s="469">
        <v>11603</v>
      </c>
      <c r="E245" s="290" t="s">
        <v>403</v>
      </c>
      <c r="F245" s="569" t="s">
        <v>710</v>
      </c>
      <c r="G245" s="570"/>
      <c r="H245" s="291" t="s">
        <v>606</v>
      </c>
      <c r="I245" s="292" t="s">
        <v>27</v>
      </c>
      <c r="J245" s="293">
        <v>52</v>
      </c>
      <c r="K245" s="231">
        <v>114755</v>
      </c>
      <c r="L245" s="294">
        <f>J245*K245</f>
        <v>5967260</v>
      </c>
      <c r="M245" s="214"/>
      <c r="O245" s="231">
        <v>114755</v>
      </c>
      <c r="P245" s="294">
        <v>5967260</v>
      </c>
    </row>
    <row r="246" spans="1:16" ht="29.25" customHeight="1" thickBot="1">
      <c r="A246" s="182"/>
      <c r="B246" s="619"/>
      <c r="C246" s="559" t="s">
        <v>507</v>
      </c>
      <c r="D246" s="560"/>
      <c r="E246" s="561"/>
      <c r="F246" s="561"/>
      <c r="G246" s="561"/>
      <c r="H246" s="562"/>
      <c r="I246" s="563"/>
      <c r="J246" s="564"/>
      <c r="K246" s="564"/>
      <c r="L246" s="565">
        <f>SUM(L247:L261)</f>
        <v>401291720</v>
      </c>
      <c r="M246" s="214"/>
      <c r="O246" s="564"/>
      <c r="P246" s="565">
        <v>401291720</v>
      </c>
    </row>
    <row r="247" spans="1:16" ht="29.25" customHeight="1">
      <c r="A247" s="182"/>
      <c r="B247" s="619"/>
      <c r="C247" s="278">
        <v>29</v>
      </c>
      <c r="D247" s="566">
        <v>11604</v>
      </c>
      <c r="E247" s="267" t="s">
        <v>404</v>
      </c>
      <c r="F247" s="267" t="s">
        <v>690</v>
      </c>
      <c r="G247" s="571"/>
      <c r="H247" s="268" t="s">
        <v>526</v>
      </c>
      <c r="I247" s="280" t="s">
        <v>26</v>
      </c>
      <c r="J247" s="270">
        <v>94</v>
      </c>
      <c r="K247" s="231">
        <v>90449</v>
      </c>
      <c r="L247" s="271">
        <f>J247*K247</f>
        <v>8502206</v>
      </c>
      <c r="M247" s="214"/>
      <c r="O247" s="231">
        <v>90449</v>
      </c>
      <c r="P247" s="271">
        <v>8502206</v>
      </c>
    </row>
    <row r="248" spans="1:16" ht="29.25" customHeight="1">
      <c r="A248" s="182"/>
      <c r="B248" s="619"/>
      <c r="C248" s="281">
        <v>30</v>
      </c>
      <c r="D248" s="468">
        <v>11604</v>
      </c>
      <c r="E248" s="283" t="s">
        <v>405</v>
      </c>
      <c r="F248" s="283" t="s">
        <v>690</v>
      </c>
      <c r="G248" s="572"/>
      <c r="H248" s="284" t="s">
        <v>609</v>
      </c>
      <c r="I248" s="285" t="s">
        <v>26</v>
      </c>
      <c r="J248" s="199">
        <v>13</v>
      </c>
      <c r="K248" s="231">
        <v>194283</v>
      </c>
      <c r="L248" s="287">
        <f>J248*K248</f>
        <v>2525679</v>
      </c>
      <c r="M248" s="214"/>
      <c r="O248" s="231">
        <v>194283</v>
      </c>
      <c r="P248" s="287">
        <v>2525679</v>
      </c>
    </row>
    <row r="249" spans="1:16" ht="29.25" customHeight="1">
      <c r="A249" s="182"/>
      <c r="B249" s="619"/>
      <c r="C249" s="281">
        <v>31</v>
      </c>
      <c r="D249" s="468">
        <v>11604</v>
      </c>
      <c r="E249" s="283" t="s">
        <v>406</v>
      </c>
      <c r="F249" s="283" t="s">
        <v>690</v>
      </c>
      <c r="G249" s="572"/>
      <c r="H249" s="284" t="s">
        <v>610</v>
      </c>
      <c r="I249" s="285" t="s">
        <v>26</v>
      </c>
      <c r="J249" s="286">
        <v>466</v>
      </c>
      <c r="K249" s="231">
        <v>39420</v>
      </c>
      <c r="L249" s="287">
        <f t="shared" ref="L249:L261" si="8">J249*K249</f>
        <v>18369720</v>
      </c>
      <c r="M249" s="214"/>
      <c r="O249" s="231">
        <v>39420</v>
      </c>
      <c r="P249" s="287">
        <v>18369720</v>
      </c>
    </row>
    <row r="250" spans="1:16" ht="29.25" customHeight="1">
      <c r="A250" s="182"/>
      <c r="B250" s="619"/>
      <c r="C250" s="281">
        <v>32</v>
      </c>
      <c r="D250" s="468">
        <v>11604</v>
      </c>
      <c r="E250" s="283" t="s">
        <v>407</v>
      </c>
      <c r="F250" s="283" t="s">
        <v>690</v>
      </c>
      <c r="G250" s="572"/>
      <c r="H250" s="284" t="s">
        <v>611</v>
      </c>
      <c r="I250" s="285" t="s">
        <v>26</v>
      </c>
      <c r="J250" s="199">
        <v>13</v>
      </c>
      <c r="K250" s="231">
        <v>47334</v>
      </c>
      <c r="L250" s="287">
        <f t="shared" si="8"/>
        <v>615342</v>
      </c>
      <c r="M250" s="214"/>
      <c r="O250" s="231">
        <v>47334</v>
      </c>
      <c r="P250" s="287">
        <v>615342</v>
      </c>
    </row>
    <row r="251" spans="1:16" ht="29.25" customHeight="1">
      <c r="A251" s="182"/>
      <c r="B251" s="619"/>
      <c r="C251" s="281">
        <v>33</v>
      </c>
      <c r="D251" s="468">
        <v>11604</v>
      </c>
      <c r="E251" s="283" t="s">
        <v>408</v>
      </c>
      <c r="F251" s="283" t="s">
        <v>691</v>
      </c>
      <c r="G251" s="572"/>
      <c r="H251" s="284" t="s">
        <v>527</v>
      </c>
      <c r="I251" s="285" t="s">
        <v>26</v>
      </c>
      <c r="J251" s="286">
        <v>31</v>
      </c>
      <c r="K251" s="231">
        <v>136252</v>
      </c>
      <c r="L251" s="287">
        <f t="shared" si="8"/>
        <v>4223812</v>
      </c>
      <c r="M251" s="214"/>
      <c r="O251" s="231">
        <v>136252</v>
      </c>
      <c r="P251" s="287">
        <v>4223812</v>
      </c>
    </row>
    <row r="252" spans="1:16" ht="29.25" customHeight="1">
      <c r="A252" s="182"/>
      <c r="B252" s="619"/>
      <c r="C252" s="281">
        <v>34</v>
      </c>
      <c r="D252" s="468">
        <v>11604</v>
      </c>
      <c r="E252" s="283" t="s">
        <v>409</v>
      </c>
      <c r="F252" s="283" t="s">
        <v>691</v>
      </c>
      <c r="G252" s="572"/>
      <c r="H252" s="284" t="s">
        <v>619</v>
      </c>
      <c r="I252" s="285" t="s">
        <v>26</v>
      </c>
      <c r="J252" s="286">
        <v>290</v>
      </c>
      <c r="K252" s="231">
        <v>185933</v>
      </c>
      <c r="L252" s="287">
        <f t="shared" si="8"/>
        <v>53920570</v>
      </c>
      <c r="M252" s="214"/>
      <c r="O252" s="231">
        <v>185933</v>
      </c>
      <c r="P252" s="287">
        <v>53920570</v>
      </c>
    </row>
    <row r="253" spans="1:16" ht="29.25" customHeight="1">
      <c r="A253" s="182"/>
      <c r="B253" s="619"/>
      <c r="C253" s="281">
        <v>35</v>
      </c>
      <c r="D253" s="468">
        <v>11603</v>
      </c>
      <c r="E253" s="283" t="s">
        <v>285</v>
      </c>
      <c r="F253" s="283" t="s">
        <v>694</v>
      </c>
      <c r="G253" s="572"/>
      <c r="H253" s="284" t="s">
        <v>630</v>
      </c>
      <c r="I253" s="285" t="s">
        <v>26</v>
      </c>
      <c r="J253" s="286">
        <v>38</v>
      </c>
      <c r="K253" s="231">
        <v>671467</v>
      </c>
      <c r="L253" s="287">
        <f t="shared" si="8"/>
        <v>25515746</v>
      </c>
      <c r="M253" s="214"/>
      <c r="O253" s="231">
        <v>671467</v>
      </c>
      <c r="P253" s="287">
        <v>25515746</v>
      </c>
    </row>
    <row r="254" spans="1:16" ht="29.25" customHeight="1">
      <c r="A254" s="182"/>
      <c r="B254" s="619"/>
      <c r="C254" s="281">
        <v>36</v>
      </c>
      <c r="D254" s="468">
        <v>11603</v>
      </c>
      <c r="E254" s="283" t="s">
        <v>410</v>
      </c>
      <c r="F254" s="283" t="s">
        <v>694</v>
      </c>
      <c r="G254" s="227"/>
      <c r="H254" s="284" t="s">
        <v>629</v>
      </c>
      <c r="I254" s="285" t="s">
        <v>26</v>
      </c>
      <c r="J254" s="286">
        <v>111</v>
      </c>
      <c r="K254" s="231">
        <v>858883</v>
      </c>
      <c r="L254" s="287">
        <f t="shared" si="8"/>
        <v>95336013</v>
      </c>
      <c r="M254" s="214"/>
      <c r="O254" s="231">
        <v>858883</v>
      </c>
      <c r="P254" s="287">
        <v>95336013</v>
      </c>
    </row>
    <row r="255" spans="1:16" ht="29.25" customHeight="1">
      <c r="A255" s="182"/>
      <c r="B255" s="619"/>
      <c r="C255" s="281">
        <v>37</v>
      </c>
      <c r="D255" s="468">
        <v>11603</v>
      </c>
      <c r="E255" s="283" t="s">
        <v>411</v>
      </c>
      <c r="F255" s="283" t="s">
        <v>694</v>
      </c>
      <c r="G255" s="227"/>
      <c r="H255" s="284" t="s">
        <v>631</v>
      </c>
      <c r="I255" s="285" t="s">
        <v>26</v>
      </c>
      <c r="J255" s="286">
        <v>12</v>
      </c>
      <c r="K255" s="231">
        <v>996085</v>
      </c>
      <c r="L255" s="287">
        <f t="shared" si="8"/>
        <v>11953020</v>
      </c>
      <c r="M255" s="214"/>
      <c r="O255" s="231">
        <v>996085</v>
      </c>
      <c r="P255" s="287">
        <v>11953020</v>
      </c>
    </row>
    <row r="256" spans="1:16" ht="29.25" customHeight="1">
      <c r="A256" s="182"/>
      <c r="B256" s="619"/>
      <c r="C256" s="281">
        <v>39</v>
      </c>
      <c r="D256" s="468">
        <v>11403</v>
      </c>
      <c r="E256" s="283" t="s">
        <v>412</v>
      </c>
      <c r="F256" s="283" t="s">
        <v>696</v>
      </c>
      <c r="G256" s="283"/>
      <c r="H256" s="284" t="s">
        <v>550</v>
      </c>
      <c r="I256" s="285" t="s">
        <v>30</v>
      </c>
      <c r="J256" s="286">
        <v>3583</v>
      </c>
      <c r="K256" s="231">
        <v>7386</v>
      </c>
      <c r="L256" s="287">
        <f t="shared" si="8"/>
        <v>26464038</v>
      </c>
      <c r="M256" s="214"/>
      <c r="O256" s="231">
        <v>7386</v>
      </c>
      <c r="P256" s="287">
        <v>26464038</v>
      </c>
    </row>
    <row r="257" spans="1:16" ht="49.5" customHeight="1">
      <c r="A257" s="182"/>
      <c r="B257" s="619"/>
      <c r="C257" s="281">
        <v>40</v>
      </c>
      <c r="D257" s="468">
        <v>11603</v>
      </c>
      <c r="E257" s="283" t="s">
        <v>413</v>
      </c>
      <c r="F257" s="283"/>
      <c r="G257" s="283" t="s">
        <v>702</v>
      </c>
      <c r="H257" s="284" t="s">
        <v>564</v>
      </c>
      <c r="I257" s="285" t="s">
        <v>26</v>
      </c>
      <c r="J257" s="286">
        <v>129</v>
      </c>
      <c r="K257" s="231">
        <v>686239</v>
      </c>
      <c r="L257" s="287">
        <f t="shared" si="8"/>
        <v>88524831</v>
      </c>
      <c r="M257" s="214"/>
      <c r="O257" s="231">
        <v>686239</v>
      </c>
      <c r="P257" s="287">
        <v>88524831</v>
      </c>
    </row>
    <row r="258" spans="1:16" ht="29.25" customHeight="1">
      <c r="A258" s="182"/>
      <c r="B258" s="619"/>
      <c r="C258" s="281">
        <v>41</v>
      </c>
      <c r="D258" s="468">
        <v>11604</v>
      </c>
      <c r="E258" s="283" t="s">
        <v>414</v>
      </c>
      <c r="F258" s="283" t="s">
        <v>703</v>
      </c>
      <c r="G258" s="572"/>
      <c r="H258" s="284" t="s">
        <v>566</v>
      </c>
      <c r="I258" s="285" t="s">
        <v>27</v>
      </c>
      <c r="J258" s="286">
        <v>112</v>
      </c>
      <c r="K258" s="231">
        <v>11922</v>
      </c>
      <c r="L258" s="287">
        <f t="shared" si="8"/>
        <v>1335264</v>
      </c>
      <c r="M258" s="214"/>
      <c r="O258" s="231">
        <v>11922</v>
      </c>
      <c r="P258" s="287">
        <v>1335264</v>
      </c>
    </row>
    <row r="259" spans="1:16" ht="29.25" customHeight="1">
      <c r="A259" s="182"/>
      <c r="B259" s="619"/>
      <c r="C259" s="281">
        <v>42</v>
      </c>
      <c r="D259" s="468">
        <v>11604</v>
      </c>
      <c r="E259" s="283" t="s">
        <v>415</v>
      </c>
      <c r="F259" s="283" t="s">
        <v>703</v>
      </c>
      <c r="G259" s="572"/>
      <c r="H259" s="284" t="s">
        <v>567</v>
      </c>
      <c r="I259" s="285" t="s">
        <v>26</v>
      </c>
      <c r="J259" s="286">
        <v>73</v>
      </c>
      <c r="K259" s="231">
        <v>165298</v>
      </c>
      <c r="L259" s="287">
        <f t="shared" si="8"/>
        <v>12066754</v>
      </c>
      <c r="M259" s="214"/>
      <c r="O259" s="231">
        <v>165298</v>
      </c>
      <c r="P259" s="287">
        <v>12066754</v>
      </c>
    </row>
    <row r="260" spans="1:16" ht="29.25" customHeight="1">
      <c r="A260" s="182"/>
      <c r="B260" s="619"/>
      <c r="C260" s="281">
        <v>43</v>
      </c>
      <c r="D260" s="468">
        <v>11405</v>
      </c>
      <c r="E260" s="283" t="s">
        <v>416</v>
      </c>
      <c r="F260" s="283" t="s">
        <v>705</v>
      </c>
      <c r="G260" s="227"/>
      <c r="H260" s="284" t="s">
        <v>569</v>
      </c>
      <c r="I260" s="285" t="s">
        <v>28</v>
      </c>
      <c r="J260" s="286">
        <v>79</v>
      </c>
      <c r="K260" s="231">
        <v>158105</v>
      </c>
      <c r="L260" s="287">
        <f t="shared" si="8"/>
        <v>12490295</v>
      </c>
      <c r="M260" s="214"/>
      <c r="O260" s="231">
        <v>158105</v>
      </c>
      <c r="P260" s="287">
        <v>12490295</v>
      </c>
    </row>
    <row r="261" spans="1:16" ht="29.25" customHeight="1" thickBot="1">
      <c r="A261" s="182"/>
      <c r="B261" s="619"/>
      <c r="C261" s="281">
        <v>44</v>
      </c>
      <c r="D261" s="469">
        <v>11606</v>
      </c>
      <c r="E261" s="273" t="s">
        <v>417</v>
      </c>
      <c r="F261" s="273" t="s">
        <v>706</v>
      </c>
      <c r="G261" s="573"/>
      <c r="H261" s="274" t="s">
        <v>570</v>
      </c>
      <c r="I261" s="275" t="s">
        <v>26</v>
      </c>
      <c r="J261" s="276">
        <v>106</v>
      </c>
      <c r="K261" s="231">
        <v>372155</v>
      </c>
      <c r="L261" s="287">
        <f t="shared" si="8"/>
        <v>39448430</v>
      </c>
      <c r="M261" s="214"/>
      <c r="O261" s="231">
        <v>372155</v>
      </c>
      <c r="P261" s="277">
        <v>39448430</v>
      </c>
    </row>
    <row r="262" spans="1:16" ht="29.25" customHeight="1" thickBot="1">
      <c r="A262" s="182"/>
      <c r="B262" s="619"/>
      <c r="C262" s="574" t="s">
        <v>31</v>
      </c>
      <c r="D262" s="575"/>
      <c r="E262" s="561"/>
      <c r="F262" s="561"/>
      <c r="G262" s="564"/>
      <c r="H262" s="576"/>
      <c r="I262" s="563"/>
      <c r="J262" s="564"/>
      <c r="K262" s="564"/>
      <c r="L262" s="565">
        <f>SUM(L263)</f>
        <v>11259066</v>
      </c>
      <c r="M262" s="214"/>
      <c r="O262" s="564"/>
      <c r="P262" s="565">
        <v>11259066</v>
      </c>
    </row>
    <row r="263" spans="1:16" ht="57.75" customHeight="1" thickBot="1">
      <c r="A263" s="182"/>
      <c r="B263" s="619"/>
      <c r="C263" s="278">
        <v>45</v>
      </c>
      <c r="D263" s="468">
        <v>11608</v>
      </c>
      <c r="E263" s="267" t="s">
        <v>299</v>
      </c>
      <c r="F263" s="267" t="s">
        <v>708</v>
      </c>
      <c r="G263" s="571"/>
      <c r="H263" s="295" t="s">
        <v>576</v>
      </c>
      <c r="I263" s="280" t="s">
        <v>32</v>
      </c>
      <c r="J263" s="270">
        <v>8491</v>
      </c>
      <c r="K263" s="296">
        <v>1326</v>
      </c>
      <c r="L263" s="271">
        <f>J263*K263</f>
        <v>11259066</v>
      </c>
      <c r="M263" s="214"/>
      <c r="O263" s="296">
        <v>1326</v>
      </c>
      <c r="P263" s="271">
        <v>11259066</v>
      </c>
    </row>
    <row r="264" spans="1:16" ht="29.25" customHeight="1" thickTop="1" thickBot="1">
      <c r="A264" s="182"/>
      <c r="B264" s="619"/>
      <c r="C264" s="456"/>
      <c r="D264" s="457"/>
      <c r="E264" s="458"/>
      <c r="F264" s="548"/>
      <c r="G264" s="459"/>
      <c r="H264" s="459"/>
      <c r="I264" s="459"/>
      <c r="J264" s="459"/>
      <c r="K264" s="460" t="s">
        <v>508</v>
      </c>
      <c r="L264" s="461">
        <f>SUM(L233+L236+L244+L246+L262)</f>
        <v>2761458596</v>
      </c>
      <c r="M264" s="214"/>
      <c r="P264" s="461">
        <v>2902887226</v>
      </c>
    </row>
    <row r="265" spans="1:16" ht="29.25" customHeight="1" thickBot="1">
      <c r="A265" s="182"/>
      <c r="B265" s="619"/>
      <c r="C265" s="549"/>
      <c r="D265" s="550"/>
      <c r="E265" s="551"/>
      <c r="F265" s="577"/>
      <c r="G265" s="577"/>
      <c r="H265" s="577"/>
      <c r="I265" s="577"/>
      <c r="J265" s="577"/>
      <c r="K265" s="578" t="s">
        <v>499</v>
      </c>
      <c r="L265" s="552">
        <f>ROUND((L264/(1+L387)*L386*0.19),0)</f>
        <v>12693802</v>
      </c>
      <c r="M265" s="214"/>
      <c r="P265" s="552">
        <v>21213407</v>
      </c>
    </row>
    <row r="266" spans="1:16" ht="29.25" customHeight="1" thickTop="1" thickBot="1">
      <c r="A266" s="182"/>
      <c r="B266" s="619"/>
      <c r="C266" s="456"/>
      <c r="D266" s="457"/>
      <c r="E266" s="458"/>
      <c r="F266" s="459"/>
      <c r="G266" s="459"/>
      <c r="H266" s="459"/>
      <c r="I266" s="459"/>
      <c r="J266" s="459"/>
      <c r="K266" s="460" t="s">
        <v>659</v>
      </c>
      <c r="L266" s="461">
        <f>SUM(L264:L265)</f>
        <v>2774152398</v>
      </c>
      <c r="M266" s="214"/>
      <c r="P266" s="461">
        <v>2924100633</v>
      </c>
    </row>
    <row r="267" spans="1:16" ht="30.75" customHeight="1" thickBot="1">
      <c r="A267" s="182"/>
      <c r="B267" s="619"/>
      <c r="C267" s="357"/>
      <c r="D267" s="358"/>
      <c r="E267" s="358"/>
      <c r="F267" s="358"/>
      <c r="G267" s="358"/>
      <c r="J267" s="360"/>
      <c r="K267" s="180"/>
      <c r="L267" s="361"/>
      <c r="M267" s="214"/>
    </row>
    <row r="268" spans="1:16" ht="39" customHeight="1" thickBot="1">
      <c r="A268" s="182"/>
      <c r="B268" s="619"/>
      <c r="C268" s="606" t="s">
        <v>500</v>
      </c>
      <c r="D268" s="607"/>
      <c r="E268" s="607"/>
      <c r="F268" s="607"/>
      <c r="G268" s="608"/>
      <c r="H268" s="608"/>
      <c r="I268" s="608"/>
      <c r="J268" s="608"/>
      <c r="K268" s="609"/>
      <c r="L268" s="610"/>
      <c r="M268" s="181"/>
    </row>
    <row r="269" spans="1:16" ht="29.25" customHeight="1" thickBot="1">
      <c r="A269" s="182"/>
      <c r="B269" s="619"/>
      <c r="C269" s="362"/>
      <c r="D269" s="183"/>
      <c r="E269" s="363"/>
      <c r="F269" s="674" t="s">
        <v>472</v>
      </c>
      <c r="G269" s="675"/>
      <c r="H269" s="364"/>
      <c r="I269" s="365"/>
      <c r="J269" s="366"/>
      <c r="K269" s="367"/>
      <c r="L269" s="368"/>
      <c r="M269" s="181"/>
    </row>
    <row r="270" spans="1:16" ht="36" customHeight="1" thickBot="1">
      <c r="A270" s="182"/>
      <c r="B270" s="619"/>
      <c r="C270" s="184" t="s">
        <v>20</v>
      </c>
      <c r="D270" s="392" t="s">
        <v>473</v>
      </c>
      <c r="E270" s="185" t="s">
        <v>303</v>
      </c>
      <c r="F270" s="370" t="s">
        <v>474</v>
      </c>
      <c r="G270" s="370" t="s">
        <v>475</v>
      </c>
      <c r="H270" s="186" t="s">
        <v>66</v>
      </c>
      <c r="I270" s="186" t="s">
        <v>304</v>
      </c>
      <c r="J270" s="187" t="s">
        <v>23</v>
      </c>
      <c r="K270" s="188" t="s">
        <v>24</v>
      </c>
      <c r="L270" s="189" t="s">
        <v>276</v>
      </c>
      <c r="M270" s="181"/>
    </row>
    <row r="271" spans="1:16" ht="29.25" customHeight="1" thickBot="1">
      <c r="A271" s="182"/>
      <c r="B271" s="619"/>
      <c r="C271" s="462" t="s">
        <v>732</v>
      </c>
      <c r="D271" s="463"/>
      <c r="E271" s="463"/>
      <c r="F271" s="464"/>
      <c r="G271" s="463"/>
      <c r="H271" s="463"/>
      <c r="I271" s="463"/>
      <c r="J271" s="463"/>
      <c r="K271" s="463"/>
      <c r="L271" s="465">
        <f>SUM(L272:L274)</f>
        <v>26471733</v>
      </c>
      <c r="M271" s="448"/>
      <c r="O271" s="463"/>
      <c r="P271" s="465">
        <v>26471733</v>
      </c>
    </row>
    <row r="272" spans="1:16" s="192" customFormat="1" ht="29.25" customHeight="1">
      <c r="A272" s="182"/>
      <c r="B272" s="619"/>
      <c r="C272" s="203">
        <v>46</v>
      </c>
      <c r="D272" s="466">
        <v>11601</v>
      </c>
      <c r="E272" s="204" t="s">
        <v>418</v>
      </c>
      <c r="F272" s="467" t="s">
        <v>688</v>
      </c>
      <c r="G272" s="446"/>
      <c r="H272" s="205" t="s">
        <v>142</v>
      </c>
      <c r="I272" s="204" t="s">
        <v>26</v>
      </c>
      <c r="J272" s="215">
        <v>105</v>
      </c>
      <c r="K272" s="207">
        <v>152189</v>
      </c>
      <c r="L272" s="216">
        <f>J272*K272</f>
        <v>15979845</v>
      </c>
      <c r="M272" s="191"/>
      <c r="O272" s="207">
        <v>152189</v>
      </c>
      <c r="P272" s="216">
        <v>15979845</v>
      </c>
    </row>
    <row r="273" spans="1:16" s="192" customFormat="1" ht="29.25" customHeight="1">
      <c r="A273" s="182"/>
      <c r="B273" s="619"/>
      <c r="C273" s="195">
        <v>47</v>
      </c>
      <c r="D273" s="468">
        <v>11601</v>
      </c>
      <c r="E273" s="198" t="s">
        <v>419</v>
      </c>
      <c r="F273" s="400" t="s">
        <v>689</v>
      </c>
      <c r="G273" s="444"/>
      <c r="H273" s="197" t="s">
        <v>602</v>
      </c>
      <c r="I273" s="198" t="s">
        <v>26</v>
      </c>
      <c r="J273" s="202">
        <v>53</v>
      </c>
      <c r="K273" s="200">
        <v>62736</v>
      </c>
      <c r="L273" s="217">
        <f>J273*K273</f>
        <v>3325008</v>
      </c>
      <c r="M273" s="191"/>
      <c r="O273" s="200">
        <v>62736</v>
      </c>
      <c r="P273" s="217">
        <v>3325008</v>
      </c>
    </row>
    <row r="274" spans="1:16" s="192" customFormat="1" ht="29.25" customHeight="1" thickBot="1">
      <c r="A274" s="182"/>
      <c r="B274" s="619"/>
      <c r="C274" s="209">
        <v>48</v>
      </c>
      <c r="D274" s="469">
        <v>11601</v>
      </c>
      <c r="E274" s="218" t="s">
        <v>420</v>
      </c>
      <c r="F274" s="405" t="s">
        <v>689</v>
      </c>
      <c r="G274" s="447"/>
      <c r="H274" s="211" t="s">
        <v>603</v>
      </c>
      <c r="I274" s="210" t="s">
        <v>26</v>
      </c>
      <c r="J274" s="219">
        <v>420</v>
      </c>
      <c r="K274" s="213">
        <v>17064</v>
      </c>
      <c r="L274" s="220">
        <f>J274*K274</f>
        <v>7166880</v>
      </c>
      <c r="M274" s="191"/>
      <c r="O274" s="213">
        <v>17064</v>
      </c>
      <c r="P274" s="220">
        <v>7166880</v>
      </c>
    </row>
    <row r="275" spans="1:16" s="183" customFormat="1" ht="29.25" customHeight="1" thickBot="1">
      <c r="A275" s="182"/>
      <c r="B275" s="619"/>
      <c r="C275" s="393" t="s">
        <v>728</v>
      </c>
      <c r="D275" s="394"/>
      <c r="E275" s="394"/>
      <c r="F275" s="395"/>
      <c r="G275" s="394"/>
      <c r="H275" s="396"/>
      <c r="I275" s="395"/>
      <c r="J275" s="395"/>
      <c r="K275" s="395"/>
      <c r="L275" s="398">
        <f>SUM(L276:L307)</f>
        <v>4447266426</v>
      </c>
      <c r="M275" s="191"/>
      <c r="O275" s="395"/>
      <c r="P275" s="398">
        <v>4447266426</v>
      </c>
    </row>
    <row r="276" spans="1:16" s="192" customFormat="1" ht="29.25" customHeight="1">
      <c r="A276" s="182"/>
      <c r="B276" s="619"/>
      <c r="C276" s="221">
        <v>49</v>
      </c>
      <c r="D276" s="466">
        <v>11606</v>
      </c>
      <c r="E276" s="204" t="s">
        <v>421</v>
      </c>
      <c r="F276" s="467" t="s">
        <v>690</v>
      </c>
      <c r="G276" s="446"/>
      <c r="H276" s="205" t="s">
        <v>526</v>
      </c>
      <c r="I276" s="204" t="s">
        <v>26</v>
      </c>
      <c r="J276" s="215">
        <v>263</v>
      </c>
      <c r="K276" s="207">
        <v>90449</v>
      </c>
      <c r="L276" s="208">
        <f>J276*K276</f>
        <v>23788087</v>
      </c>
      <c r="M276" s="191"/>
      <c r="O276" s="207">
        <v>90449</v>
      </c>
      <c r="P276" s="208">
        <v>23788087</v>
      </c>
    </row>
    <row r="277" spans="1:16" s="192" customFormat="1" ht="29.25" customHeight="1">
      <c r="A277" s="182"/>
      <c r="B277" s="619"/>
      <c r="C277" s="222">
        <v>50</v>
      </c>
      <c r="D277" s="468">
        <v>11606</v>
      </c>
      <c r="E277" s="198" t="s">
        <v>422</v>
      </c>
      <c r="F277" s="400" t="s">
        <v>690</v>
      </c>
      <c r="G277" s="470"/>
      <c r="H277" s="197" t="s">
        <v>607</v>
      </c>
      <c r="I277" s="198" t="s">
        <v>26</v>
      </c>
      <c r="J277" s="202">
        <v>1312</v>
      </c>
      <c r="K277" s="200">
        <v>39420</v>
      </c>
      <c r="L277" s="193">
        <f>J277*K277</f>
        <v>51719040</v>
      </c>
      <c r="M277" s="191"/>
      <c r="O277" s="200">
        <v>39420</v>
      </c>
      <c r="P277" s="193">
        <v>51719040</v>
      </c>
    </row>
    <row r="278" spans="1:16" s="192" customFormat="1" ht="29.25" customHeight="1">
      <c r="A278" s="182"/>
      <c r="B278" s="619"/>
      <c r="C278" s="195">
        <v>51</v>
      </c>
      <c r="D278" s="468">
        <v>11606</v>
      </c>
      <c r="E278" s="196" t="s">
        <v>423</v>
      </c>
      <c r="F278" s="400" t="s">
        <v>691</v>
      </c>
      <c r="G278" s="444"/>
      <c r="H278" s="197" t="s">
        <v>527</v>
      </c>
      <c r="I278" s="198" t="s">
        <v>26</v>
      </c>
      <c r="J278" s="202">
        <v>525</v>
      </c>
      <c r="K278" s="200">
        <v>136252</v>
      </c>
      <c r="L278" s="193">
        <f t="shared" ref="L278:L306" si="9">J278*K278</f>
        <v>71532300</v>
      </c>
      <c r="M278" s="191"/>
      <c r="O278" s="200">
        <v>136252</v>
      </c>
      <c r="P278" s="193">
        <v>71532300</v>
      </c>
    </row>
    <row r="279" spans="1:16" s="192" customFormat="1" ht="29.25" customHeight="1">
      <c r="A279" s="182"/>
      <c r="B279" s="619"/>
      <c r="C279" s="222">
        <v>52</v>
      </c>
      <c r="D279" s="468">
        <v>11606</v>
      </c>
      <c r="E279" s="196" t="s">
        <v>424</v>
      </c>
      <c r="F279" s="400" t="s">
        <v>691</v>
      </c>
      <c r="G279" s="444"/>
      <c r="H279" s="197" t="s">
        <v>619</v>
      </c>
      <c r="I279" s="198" t="s">
        <v>26</v>
      </c>
      <c r="J279" s="202">
        <v>105</v>
      </c>
      <c r="K279" s="223">
        <v>185933</v>
      </c>
      <c r="L279" s="193">
        <f t="shared" si="9"/>
        <v>19522965</v>
      </c>
      <c r="M279" s="191"/>
      <c r="O279" s="223">
        <v>185933</v>
      </c>
      <c r="P279" s="193">
        <v>19522965</v>
      </c>
    </row>
    <row r="280" spans="1:16" s="192" customFormat="1" ht="29.25" customHeight="1">
      <c r="A280" s="182"/>
      <c r="B280" s="619"/>
      <c r="C280" s="195">
        <v>53</v>
      </c>
      <c r="D280" s="468">
        <v>11606</v>
      </c>
      <c r="E280" s="196" t="s">
        <v>425</v>
      </c>
      <c r="F280" s="400" t="s">
        <v>691</v>
      </c>
      <c r="G280" s="444"/>
      <c r="H280" s="197" t="s">
        <v>528</v>
      </c>
      <c r="I280" s="198" t="s">
        <v>26</v>
      </c>
      <c r="J280" s="202">
        <v>53</v>
      </c>
      <c r="K280" s="223">
        <v>208035</v>
      </c>
      <c r="L280" s="193">
        <f t="shared" si="9"/>
        <v>11025855</v>
      </c>
      <c r="M280" s="191"/>
      <c r="O280" s="223">
        <v>208035</v>
      </c>
      <c r="P280" s="193">
        <v>11025855</v>
      </c>
    </row>
    <row r="281" spans="1:16" s="192" customFormat="1" ht="29.25" customHeight="1">
      <c r="A281" s="182"/>
      <c r="B281" s="619"/>
      <c r="C281" s="222">
        <v>54</v>
      </c>
      <c r="D281" s="468">
        <v>11606</v>
      </c>
      <c r="E281" s="224" t="s">
        <v>426</v>
      </c>
      <c r="F281" s="400"/>
      <c r="G281" s="224" t="s">
        <v>692</v>
      </c>
      <c r="H281" s="225" t="s">
        <v>531</v>
      </c>
      <c r="I281" s="198" t="s">
        <v>28</v>
      </c>
      <c r="J281" s="202">
        <v>6</v>
      </c>
      <c r="K281" s="223">
        <v>1699922</v>
      </c>
      <c r="L281" s="193">
        <f t="shared" si="9"/>
        <v>10199532</v>
      </c>
      <c r="M281" s="191"/>
      <c r="O281" s="223">
        <v>1699922</v>
      </c>
      <c r="P281" s="193">
        <v>10199532</v>
      </c>
    </row>
    <row r="282" spans="1:16" s="192" customFormat="1" ht="29.25" customHeight="1">
      <c r="A282" s="182"/>
      <c r="B282" s="619"/>
      <c r="C282" s="195">
        <v>55</v>
      </c>
      <c r="D282" s="468">
        <v>11606</v>
      </c>
      <c r="E282" s="224" t="s">
        <v>427</v>
      </c>
      <c r="F282" s="400"/>
      <c r="G282" s="224" t="s">
        <v>692</v>
      </c>
      <c r="H282" s="225" t="s">
        <v>532</v>
      </c>
      <c r="I282" s="198" t="s">
        <v>28</v>
      </c>
      <c r="J282" s="202">
        <v>27</v>
      </c>
      <c r="K282" s="223">
        <v>1907657</v>
      </c>
      <c r="L282" s="193">
        <f t="shared" si="9"/>
        <v>51506739</v>
      </c>
      <c r="M282" s="191"/>
      <c r="O282" s="223">
        <v>1907657</v>
      </c>
      <c r="P282" s="193">
        <v>51506739</v>
      </c>
    </row>
    <row r="283" spans="1:16" s="192" customFormat="1" ht="29.25" customHeight="1">
      <c r="A283" s="182"/>
      <c r="B283" s="619"/>
      <c r="C283" s="222">
        <v>56</v>
      </c>
      <c r="D283" s="468">
        <v>11606</v>
      </c>
      <c r="E283" s="224" t="s">
        <v>428</v>
      </c>
      <c r="F283" s="400"/>
      <c r="G283" s="224" t="s">
        <v>692</v>
      </c>
      <c r="H283" s="225" t="s">
        <v>533</v>
      </c>
      <c r="I283" s="198" t="s">
        <v>28</v>
      </c>
      <c r="J283" s="202">
        <v>158</v>
      </c>
      <c r="K283" s="223">
        <v>2283437</v>
      </c>
      <c r="L283" s="193">
        <f t="shared" si="9"/>
        <v>360783046</v>
      </c>
      <c r="M283" s="191"/>
      <c r="O283" s="223">
        <v>2283437</v>
      </c>
      <c r="P283" s="193">
        <v>360783046</v>
      </c>
    </row>
    <row r="284" spans="1:16" s="192" customFormat="1" ht="29.25" customHeight="1">
      <c r="A284" s="182"/>
      <c r="B284" s="619"/>
      <c r="C284" s="195">
        <v>57</v>
      </c>
      <c r="D284" s="468">
        <v>11606</v>
      </c>
      <c r="E284" s="224" t="s">
        <v>429</v>
      </c>
      <c r="F284" s="400"/>
      <c r="G284" s="224" t="s">
        <v>692</v>
      </c>
      <c r="H284" s="225" t="s">
        <v>534</v>
      </c>
      <c r="I284" s="198" t="s">
        <v>28</v>
      </c>
      <c r="J284" s="199">
        <v>113</v>
      </c>
      <c r="K284" s="200">
        <v>2969084</v>
      </c>
      <c r="L284" s="193">
        <f t="shared" si="9"/>
        <v>335506492</v>
      </c>
      <c r="M284" s="191"/>
      <c r="O284" s="200">
        <v>2969084</v>
      </c>
      <c r="P284" s="217">
        <v>335506492</v>
      </c>
    </row>
    <row r="285" spans="1:16" s="192" customFormat="1" ht="29.25" customHeight="1">
      <c r="A285" s="182"/>
      <c r="B285" s="619"/>
      <c r="C285" s="222">
        <v>58</v>
      </c>
      <c r="D285" s="468">
        <v>11606</v>
      </c>
      <c r="E285" s="224" t="s">
        <v>430</v>
      </c>
      <c r="F285" s="400" t="s">
        <v>693</v>
      </c>
      <c r="G285" s="224"/>
      <c r="H285" s="225" t="s">
        <v>535</v>
      </c>
      <c r="I285" s="198" t="s">
        <v>28</v>
      </c>
      <c r="J285" s="199">
        <v>1275</v>
      </c>
      <c r="K285" s="200">
        <v>341236</v>
      </c>
      <c r="L285" s="193">
        <f t="shared" si="9"/>
        <v>435075900</v>
      </c>
      <c r="M285" s="191"/>
      <c r="O285" s="200">
        <v>341236</v>
      </c>
      <c r="P285" s="217">
        <v>435075900</v>
      </c>
    </row>
    <row r="286" spans="1:16" s="192" customFormat="1" ht="29.25" customHeight="1">
      <c r="A286" s="182"/>
      <c r="B286" s="619"/>
      <c r="C286" s="195">
        <v>59</v>
      </c>
      <c r="D286" s="468">
        <v>11604</v>
      </c>
      <c r="E286" s="196" t="s">
        <v>431</v>
      </c>
      <c r="F286" s="400" t="s">
        <v>694</v>
      </c>
      <c r="G286" s="444"/>
      <c r="H286" s="225" t="s">
        <v>542</v>
      </c>
      <c r="I286" s="198" t="s">
        <v>26</v>
      </c>
      <c r="J286" s="199">
        <v>56</v>
      </c>
      <c r="K286" s="200">
        <v>671467</v>
      </c>
      <c r="L286" s="193">
        <f t="shared" si="9"/>
        <v>37602152</v>
      </c>
      <c r="M286" s="191"/>
      <c r="O286" s="200">
        <v>671467</v>
      </c>
      <c r="P286" s="217">
        <v>37602152</v>
      </c>
    </row>
    <row r="287" spans="1:16" s="192" customFormat="1" ht="29.25" customHeight="1">
      <c r="A287" s="182"/>
      <c r="B287" s="619"/>
      <c r="C287" s="222">
        <v>60</v>
      </c>
      <c r="D287" s="468">
        <v>14104</v>
      </c>
      <c r="E287" s="196" t="s">
        <v>432</v>
      </c>
      <c r="F287" s="400"/>
      <c r="G287" s="444" t="s">
        <v>695</v>
      </c>
      <c r="H287" s="225" t="s">
        <v>543</v>
      </c>
      <c r="I287" s="198" t="s">
        <v>26</v>
      </c>
      <c r="J287" s="199">
        <v>15</v>
      </c>
      <c r="K287" s="200">
        <v>410971</v>
      </c>
      <c r="L287" s="193">
        <f t="shared" si="9"/>
        <v>6164565</v>
      </c>
      <c r="M287" s="191"/>
      <c r="O287" s="200">
        <v>410971</v>
      </c>
      <c r="P287" s="217">
        <v>6164565</v>
      </c>
    </row>
    <row r="288" spans="1:16" s="192" customFormat="1" ht="29.25" customHeight="1">
      <c r="A288" s="182"/>
      <c r="B288" s="619"/>
      <c r="C288" s="195">
        <v>61</v>
      </c>
      <c r="D288" s="468">
        <v>11606</v>
      </c>
      <c r="E288" s="196" t="s">
        <v>433</v>
      </c>
      <c r="F288" s="400"/>
      <c r="G288" s="444" t="s">
        <v>695</v>
      </c>
      <c r="H288" s="225" t="s">
        <v>549</v>
      </c>
      <c r="I288" s="198" t="s">
        <v>26</v>
      </c>
      <c r="J288" s="199">
        <v>97</v>
      </c>
      <c r="K288" s="200">
        <v>398249</v>
      </c>
      <c r="L288" s="193">
        <f t="shared" si="9"/>
        <v>38630153</v>
      </c>
      <c r="M288" s="191"/>
      <c r="O288" s="200">
        <v>398249</v>
      </c>
      <c r="P288" s="217">
        <v>38630153</v>
      </c>
    </row>
    <row r="289" spans="1:16" s="192" customFormat="1" ht="29.25" customHeight="1">
      <c r="A289" s="182"/>
      <c r="B289" s="619"/>
      <c r="C289" s="222">
        <v>62</v>
      </c>
      <c r="D289" s="468">
        <v>11604</v>
      </c>
      <c r="E289" s="196" t="s">
        <v>434</v>
      </c>
      <c r="F289" s="400" t="s">
        <v>694</v>
      </c>
      <c r="G289" s="444"/>
      <c r="H289" s="225" t="s">
        <v>544</v>
      </c>
      <c r="I289" s="198" t="s">
        <v>26</v>
      </c>
      <c r="J289" s="199">
        <v>727</v>
      </c>
      <c r="K289" s="200">
        <v>858883</v>
      </c>
      <c r="L289" s="193">
        <f t="shared" si="9"/>
        <v>624407941</v>
      </c>
      <c r="M289" s="191"/>
      <c r="O289" s="200">
        <v>858883</v>
      </c>
      <c r="P289" s="217">
        <v>624407941</v>
      </c>
    </row>
    <row r="290" spans="1:16" s="192" customFormat="1" ht="29.25" customHeight="1">
      <c r="A290" s="182"/>
      <c r="B290" s="619"/>
      <c r="C290" s="195">
        <v>63</v>
      </c>
      <c r="D290" s="468">
        <v>11604</v>
      </c>
      <c r="E290" s="196" t="s">
        <v>435</v>
      </c>
      <c r="F290" s="400" t="s">
        <v>694</v>
      </c>
      <c r="G290" s="444"/>
      <c r="H290" s="225" t="s">
        <v>546</v>
      </c>
      <c r="I290" s="198" t="s">
        <v>26</v>
      </c>
      <c r="J290" s="199">
        <v>30</v>
      </c>
      <c r="K290" s="200">
        <v>953102</v>
      </c>
      <c r="L290" s="193">
        <f t="shared" si="9"/>
        <v>28593060</v>
      </c>
      <c r="M290" s="191"/>
      <c r="O290" s="200">
        <v>953102</v>
      </c>
      <c r="P290" s="217">
        <v>28593060</v>
      </c>
    </row>
    <row r="291" spans="1:16" s="192" customFormat="1" ht="29.25" customHeight="1">
      <c r="A291" s="182"/>
      <c r="B291" s="619"/>
      <c r="C291" s="222">
        <v>64</v>
      </c>
      <c r="D291" s="468">
        <v>11604</v>
      </c>
      <c r="E291" s="196" t="s">
        <v>436</v>
      </c>
      <c r="F291" s="400" t="s">
        <v>694</v>
      </c>
      <c r="G291" s="444"/>
      <c r="H291" s="225" t="s">
        <v>545</v>
      </c>
      <c r="I291" s="198" t="s">
        <v>26</v>
      </c>
      <c r="J291" s="199">
        <v>727</v>
      </c>
      <c r="K291" s="200">
        <v>996085</v>
      </c>
      <c r="L291" s="193">
        <f t="shared" si="9"/>
        <v>724153795</v>
      </c>
      <c r="M291" s="191"/>
      <c r="O291" s="200">
        <v>996085</v>
      </c>
      <c r="P291" s="217">
        <v>724153795</v>
      </c>
    </row>
    <row r="292" spans="1:16" s="192" customFormat="1" ht="29.25" customHeight="1">
      <c r="A292" s="182"/>
      <c r="B292" s="619"/>
      <c r="C292" s="195">
        <v>65</v>
      </c>
      <c r="D292" s="468">
        <v>11403</v>
      </c>
      <c r="E292" s="198" t="s">
        <v>437</v>
      </c>
      <c r="F292" s="400" t="s">
        <v>696</v>
      </c>
      <c r="G292" s="444"/>
      <c r="H292" s="225" t="s">
        <v>552</v>
      </c>
      <c r="I292" s="198" t="s">
        <v>30</v>
      </c>
      <c r="J292" s="199">
        <v>121167</v>
      </c>
      <c r="K292" s="200">
        <v>7386</v>
      </c>
      <c r="L292" s="193">
        <f t="shared" si="9"/>
        <v>894939462</v>
      </c>
      <c r="M292" s="191"/>
      <c r="O292" s="200">
        <v>7386</v>
      </c>
      <c r="P292" s="217">
        <v>894939462</v>
      </c>
    </row>
    <row r="293" spans="1:16" s="192" customFormat="1" ht="29.25" customHeight="1">
      <c r="A293" s="182"/>
      <c r="B293" s="619"/>
      <c r="C293" s="222">
        <v>66</v>
      </c>
      <c r="D293" s="468">
        <v>11604</v>
      </c>
      <c r="E293" s="198" t="s">
        <v>438</v>
      </c>
      <c r="F293" s="400" t="s">
        <v>697</v>
      </c>
      <c r="G293" s="444"/>
      <c r="H293" s="225" t="s">
        <v>554</v>
      </c>
      <c r="I293" s="198" t="s">
        <v>302</v>
      </c>
      <c r="J293" s="199">
        <v>970</v>
      </c>
      <c r="K293" s="200">
        <v>2048</v>
      </c>
      <c r="L293" s="193">
        <f t="shared" si="9"/>
        <v>1986560</v>
      </c>
      <c r="M293" s="191"/>
      <c r="O293" s="200">
        <v>2048</v>
      </c>
      <c r="P293" s="217">
        <v>1986560</v>
      </c>
    </row>
    <row r="294" spans="1:16" s="192" customFormat="1" ht="29.25" customHeight="1">
      <c r="A294" s="182"/>
      <c r="B294" s="619"/>
      <c r="C294" s="195">
        <v>67</v>
      </c>
      <c r="D294" s="468">
        <v>11604</v>
      </c>
      <c r="E294" s="196" t="s">
        <v>439</v>
      </c>
      <c r="F294" s="400" t="s">
        <v>696</v>
      </c>
      <c r="G294" s="444"/>
      <c r="H294" s="225" t="s">
        <v>555</v>
      </c>
      <c r="I294" s="198" t="s">
        <v>30</v>
      </c>
      <c r="J294" s="199">
        <v>525</v>
      </c>
      <c r="K294" s="200">
        <v>8692</v>
      </c>
      <c r="L294" s="193">
        <f t="shared" si="9"/>
        <v>4563300</v>
      </c>
      <c r="M294" s="191"/>
      <c r="O294" s="200">
        <v>8692</v>
      </c>
      <c r="P294" s="217">
        <v>4563300</v>
      </c>
    </row>
    <row r="295" spans="1:16" s="192" customFormat="1" ht="29.25" customHeight="1">
      <c r="A295" s="182"/>
      <c r="B295" s="619"/>
      <c r="C295" s="222">
        <v>68</v>
      </c>
      <c r="D295" s="468">
        <v>11604</v>
      </c>
      <c r="E295" s="198" t="s">
        <v>290</v>
      </c>
      <c r="F295" s="400" t="s">
        <v>698</v>
      </c>
      <c r="G295" s="444"/>
      <c r="H295" s="225" t="s">
        <v>558</v>
      </c>
      <c r="I295" s="198" t="s">
        <v>28</v>
      </c>
      <c r="J295" s="199">
        <v>48</v>
      </c>
      <c r="K295" s="200">
        <v>1132446</v>
      </c>
      <c r="L295" s="193">
        <f t="shared" si="9"/>
        <v>54357408</v>
      </c>
      <c r="M295" s="191"/>
      <c r="O295" s="200">
        <v>1132446</v>
      </c>
      <c r="P295" s="217">
        <v>54357408</v>
      </c>
    </row>
    <row r="296" spans="1:16" s="192" customFormat="1" ht="29.25" customHeight="1">
      <c r="A296" s="182"/>
      <c r="B296" s="619"/>
      <c r="C296" s="195">
        <v>69</v>
      </c>
      <c r="D296" s="468">
        <v>11604</v>
      </c>
      <c r="E296" s="226" t="s">
        <v>440</v>
      </c>
      <c r="F296" s="400"/>
      <c r="G296" s="444" t="s">
        <v>699</v>
      </c>
      <c r="H296" s="225" t="s">
        <v>562</v>
      </c>
      <c r="I296" s="227" t="s">
        <v>28</v>
      </c>
      <c r="J296" s="199">
        <v>40</v>
      </c>
      <c r="K296" s="200">
        <v>172322</v>
      </c>
      <c r="L296" s="193">
        <f t="shared" si="9"/>
        <v>6892880</v>
      </c>
      <c r="M296" s="191"/>
      <c r="O296" s="200">
        <v>172322</v>
      </c>
      <c r="P296" s="217">
        <v>6892880</v>
      </c>
    </row>
    <row r="297" spans="1:16" s="192" customFormat="1" ht="29.25" customHeight="1">
      <c r="A297" s="182"/>
      <c r="B297" s="619"/>
      <c r="C297" s="222">
        <v>70</v>
      </c>
      <c r="D297" s="468">
        <v>11604</v>
      </c>
      <c r="E297" s="198" t="s">
        <v>441</v>
      </c>
      <c r="F297" s="400" t="s">
        <v>700</v>
      </c>
      <c r="G297" s="444"/>
      <c r="H297" s="225" t="s">
        <v>722</v>
      </c>
      <c r="I297" s="227" t="s">
        <v>26</v>
      </c>
      <c r="J297" s="199">
        <v>15</v>
      </c>
      <c r="K297" s="200">
        <v>414956</v>
      </c>
      <c r="L297" s="193">
        <f t="shared" si="9"/>
        <v>6224340</v>
      </c>
      <c r="M297" s="191"/>
      <c r="O297" s="200">
        <v>414956</v>
      </c>
      <c r="P297" s="217">
        <v>6224340</v>
      </c>
    </row>
    <row r="298" spans="1:16" s="192" customFormat="1" ht="29.25" customHeight="1">
      <c r="A298" s="182"/>
      <c r="B298" s="619"/>
      <c r="C298" s="195">
        <v>71</v>
      </c>
      <c r="D298" s="468">
        <v>11604</v>
      </c>
      <c r="E298" s="196" t="s">
        <v>442</v>
      </c>
      <c r="F298" s="400"/>
      <c r="G298" s="444" t="s">
        <v>701</v>
      </c>
      <c r="H298" s="225" t="s">
        <v>563</v>
      </c>
      <c r="I298" s="198" t="s">
        <v>26</v>
      </c>
      <c r="J298" s="199">
        <v>48</v>
      </c>
      <c r="K298" s="200">
        <v>1124673</v>
      </c>
      <c r="L298" s="193">
        <f t="shared" si="9"/>
        <v>53984304</v>
      </c>
      <c r="M298" s="191"/>
      <c r="O298" s="200">
        <v>1124673</v>
      </c>
      <c r="P298" s="217">
        <v>53984304</v>
      </c>
    </row>
    <row r="299" spans="1:16" s="192" customFormat="1" ht="29.25" customHeight="1">
      <c r="A299" s="182"/>
      <c r="B299" s="619"/>
      <c r="C299" s="222">
        <v>72</v>
      </c>
      <c r="D299" s="468">
        <v>11604</v>
      </c>
      <c r="E299" s="196" t="s">
        <v>443</v>
      </c>
      <c r="F299" s="400"/>
      <c r="G299" s="198" t="s">
        <v>702</v>
      </c>
      <c r="H299" s="225" t="s">
        <v>564</v>
      </c>
      <c r="I299" s="198" t="s">
        <v>26</v>
      </c>
      <c r="J299" s="199">
        <v>420</v>
      </c>
      <c r="K299" s="200">
        <v>686239</v>
      </c>
      <c r="L299" s="193">
        <f t="shared" si="9"/>
        <v>288220380</v>
      </c>
      <c r="M299" s="191"/>
      <c r="O299" s="200">
        <v>686239</v>
      </c>
      <c r="P299" s="217">
        <v>288220380</v>
      </c>
    </row>
    <row r="300" spans="1:16" s="192" customFormat="1" ht="29.25" customHeight="1">
      <c r="A300" s="182"/>
      <c r="B300" s="619"/>
      <c r="C300" s="195">
        <v>73</v>
      </c>
      <c r="D300" s="468">
        <v>11604</v>
      </c>
      <c r="E300" s="196" t="s">
        <v>444</v>
      </c>
      <c r="F300" s="400"/>
      <c r="G300" s="198" t="s">
        <v>702</v>
      </c>
      <c r="H300" s="225" t="s">
        <v>565</v>
      </c>
      <c r="I300" s="198" t="s">
        <v>26</v>
      </c>
      <c r="J300" s="199">
        <v>105</v>
      </c>
      <c r="K300" s="200">
        <v>771485</v>
      </c>
      <c r="L300" s="193">
        <f t="shared" si="9"/>
        <v>81005925</v>
      </c>
      <c r="M300" s="191"/>
      <c r="O300" s="200">
        <v>771485</v>
      </c>
      <c r="P300" s="217">
        <v>81005925</v>
      </c>
    </row>
    <row r="301" spans="1:16" s="192" customFormat="1" ht="29.25" customHeight="1">
      <c r="A301" s="182"/>
      <c r="B301" s="619"/>
      <c r="C301" s="222">
        <v>74</v>
      </c>
      <c r="D301" s="468">
        <v>11604</v>
      </c>
      <c r="E301" s="196" t="s">
        <v>445</v>
      </c>
      <c r="F301" s="400" t="s">
        <v>703</v>
      </c>
      <c r="G301" s="444"/>
      <c r="H301" s="225" t="s">
        <v>566</v>
      </c>
      <c r="I301" s="198" t="s">
        <v>27</v>
      </c>
      <c r="J301" s="199">
        <v>5245</v>
      </c>
      <c r="K301" s="200">
        <v>11922</v>
      </c>
      <c r="L301" s="193">
        <f t="shared" si="9"/>
        <v>62530890</v>
      </c>
      <c r="M301" s="191"/>
      <c r="O301" s="200">
        <v>11922</v>
      </c>
      <c r="P301" s="217">
        <v>62530890</v>
      </c>
    </row>
    <row r="302" spans="1:16" s="192" customFormat="1" ht="29.25" customHeight="1">
      <c r="A302" s="182"/>
      <c r="B302" s="619"/>
      <c r="C302" s="195">
        <v>75</v>
      </c>
      <c r="D302" s="468">
        <v>11604</v>
      </c>
      <c r="E302" s="196" t="s">
        <v>446</v>
      </c>
      <c r="F302" s="400" t="s">
        <v>703</v>
      </c>
      <c r="G302" s="444"/>
      <c r="H302" s="225" t="s">
        <v>567</v>
      </c>
      <c r="I302" s="198" t="s">
        <v>26</v>
      </c>
      <c r="J302" s="199">
        <v>236</v>
      </c>
      <c r="K302" s="200">
        <v>165298</v>
      </c>
      <c r="L302" s="193">
        <f t="shared" si="9"/>
        <v>39010328</v>
      </c>
      <c r="M302" s="191"/>
      <c r="O302" s="200">
        <v>165298</v>
      </c>
      <c r="P302" s="217">
        <v>39010328</v>
      </c>
    </row>
    <row r="303" spans="1:16" s="192" customFormat="1" ht="29.25" customHeight="1">
      <c r="A303" s="182"/>
      <c r="B303" s="619"/>
      <c r="C303" s="222">
        <v>76</v>
      </c>
      <c r="D303" s="468">
        <v>11604</v>
      </c>
      <c r="E303" s="198" t="s">
        <v>294</v>
      </c>
      <c r="F303" s="400" t="s">
        <v>703</v>
      </c>
      <c r="G303" s="444"/>
      <c r="H303" s="225" t="s">
        <v>568</v>
      </c>
      <c r="I303" s="198" t="s">
        <v>26</v>
      </c>
      <c r="J303" s="199">
        <v>53</v>
      </c>
      <c r="K303" s="200">
        <v>186826</v>
      </c>
      <c r="L303" s="193">
        <f t="shared" si="9"/>
        <v>9901778</v>
      </c>
      <c r="M303" s="191"/>
      <c r="O303" s="200">
        <v>186826</v>
      </c>
      <c r="P303" s="217">
        <v>9901778</v>
      </c>
    </row>
    <row r="304" spans="1:16" s="192" customFormat="1" ht="29.25" customHeight="1">
      <c r="A304" s="182"/>
      <c r="B304" s="619"/>
      <c r="C304" s="195">
        <v>77</v>
      </c>
      <c r="D304" s="468">
        <v>11604</v>
      </c>
      <c r="E304" s="228" t="s">
        <v>447</v>
      </c>
      <c r="F304" s="400"/>
      <c r="G304" s="228" t="s">
        <v>704</v>
      </c>
      <c r="H304" s="225" t="s">
        <v>586</v>
      </c>
      <c r="I304" s="198" t="s">
        <v>28</v>
      </c>
      <c r="J304" s="199">
        <v>656</v>
      </c>
      <c r="K304" s="200">
        <v>28500</v>
      </c>
      <c r="L304" s="193">
        <f t="shared" si="9"/>
        <v>18696000</v>
      </c>
      <c r="M304" s="191"/>
      <c r="O304" s="200">
        <v>28500</v>
      </c>
      <c r="P304" s="217">
        <v>18696000</v>
      </c>
    </row>
    <row r="305" spans="1:16" s="192" customFormat="1" ht="29.25" customHeight="1">
      <c r="A305" s="182"/>
      <c r="B305" s="619"/>
      <c r="C305" s="222">
        <v>78</v>
      </c>
      <c r="D305" s="468">
        <v>11604</v>
      </c>
      <c r="E305" s="228" t="s">
        <v>448</v>
      </c>
      <c r="F305" s="400" t="s">
        <v>705</v>
      </c>
      <c r="G305" s="228"/>
      <c r="H305" s="225" t="s">
        <v>569</v>
      </c>
      <c r="I305" s="198" t="s">
        <v>28</v>
      </c>
      <c r="J305" s="199">
        <v>95</v>
      </c>
      <c r="K305" s="200">
        <v>158105</v>
      </c>
      <c r="L305" s="193">
        <f t="shared" si="9"/>
        <v>15019975</v>
      </c>
      <c r="M305" s="191"/>
      <c r="O305" s="200">
        <v>158105</v>
      </c>
      <c r="P305" s="217">
        <v>15019975</v>
      </c>
    </row>
    <row r="306" spans="1:16" s="192" customFormat="1" ht="29.25" customHeight="1">
      <c r="A306" s="182"/>
      <c r="B306" s="619"/>
      <c r="C306" s="195">
        <v>79</v>
      </c>
      <c r="D306" s="468">
        <v>11606</v>
      </c>
      <c r="E306" s="196" t="s">
        <v>449</v>
      </c>
      <c r="F306" s="400" t="s">
        <v>706</v>
      </c>
      <c r="G306" s="444"/>
      <c r="H306" s="225" t="s">
        <v>570</v>
      </c>
      <c r="I306" s="198" t="s">
        <v>26</v>
      </c>
      <c r="J306" s="202">
        <v>168</v>
      </c>
      <c r="K306" s="200">
        <v>372155</v>
      </c>
      <c r="L306" s="193">
        <f t="shared" si="9"/>
        <v>62522040</v>
      </c>
      <c r="M306" s="191"/>
      <c r="O306" s="200">
        <v>372155</v>
      </c>
      <c r="P306" s="193">
        <v>62522040</v>
      </c>
    </row>
    <row r="307" spans="1:16" s="229" customFormat="1" ht="29.25" customHeight="1" thickBot="1">
      <c r="A307" s="182"/>
      <c r="B307" s="619"/>
      <c r="C307" s="195">
        <v>81</v>
      </c>
      <c r="D307" s="468">
        <v>11606</v>
      </c>
      <c r="E307" s="196" t="s">
        <v>450</v>
      </c>
      <c r="F307" s="400" t="s">
        <v>706</v>
      </c>
      <c r="G307" s="444"/>
      <c r="H307" s="225" t="s">
        <v>571</v>
      </c>
      <c r="I307" s="198" t="s">
        <v>26</v>
      </c>
      <c r="J307" s="199">
        <v>39</v>
      </c>
      <c r="K307" s="200">
        <v>441006</v>
      </c>
      <c r="L307" s="193">
        <f>J307*K307</f>
        <v>17199234</v>
      </c>
      <c r="M307" s="191"/>
      <c r="O307" s="200">
        <v>441006</v>
      </c>
      <c r="P307" s="217">
        <v>17199234</v>
      </c>
    </row>
    <row r="308" spans="1:16" s="183" customFormat="1" ht="29.25" customHeight="1" thickBot="1">
      <c r="A308" s="182"/>
      <c r="B308" s="619"/>
      <c r="C308" s="393" t="s">
        <v>727</v>
      </c>
      <c r="D308" s="394"/>
      <c r="E308" s="394"/>
      <c r="F308" s="395"/>
      <c r="G308" s="394"/>
      <c r="H308" s="396"/>
      <c r="I308" s="395"/>
      <c r="J308" s="395"/>
      <c r="K308" s="395"/>
      <c r="L308" s="398">
        <f>SUM(L309:L310)</f>
        <v>68027826</v>
      </c>
      <c r="M308" s="191"/>
      <c r="O308" s="395"/>
      <c r="P308" s="398">
        <v>68027826</v>
      </c>
    </row>
    <row r="309" spans="1:16" s="192" customFormat="1" ht="29.25" customHeight="1">
      <c r="A309" s="182"/>
      <c r="B309" s="619"/>
      <c r="C309" s="222">
        <v>82</v>
      </c>
      <c r="D309" s="468">
        <v>11604</v>
      </c>
      <c r="E309" s="228" t="s">
        <v>612</v>
      </c>
      <c r="F309" s="400" t="s">
        <v>707</v>
      </c>
      <c r="G309" s="227"/>
      <c r="H309" s="225" t="s">
        <v>573</v>
      </c>
      <c r="I309" s="227" t="s">
        <v>308</v>
      </c>
      <c r="J309" s="199">
        <v>2190</v>
      </c>
      <c r="K309" s="232">
        <v>19665</v>
      </c>
      <c r="L309" s="193">
        <f>J309*K309</f>
        <v>43066350</v>
      </c>
      <c r="M309" s="191"/>
      <c r="O309" s="232">
        <v>19665</v>
      </c>
      <c r="P309" s="193">
        <v>43066350</v>
      </c>
    </row>
    <row r="310" spans="1:16" s="192" customFormat="1" ht="29.25" customHeight="1" thickBot="1">
      <c r="A310" s="182"/>
      <c r="B310" s="619"/>
      <c r="C310" s="222">
        <v>83</v>
      </c>
      <c r="D310" s="468">
        <v>11606</v>
      </c>
      <c r="E310" s="228" t="s">
        <v>613</v>
      </c>
      <c r="F310" s="400" t="s">
        <v>707</v>
      </c>
      <c r="G310" s="227"/>
      <c r="H310" s="225" t="s">
        <v>575</v>
      </c>
      <c r="I310" s="227" t="s">
        <v>28</v>
      </c>
      <c r="J310" s="199">
        <v>197</v>
      </c>
      <c r="K310" s="232">
        <v>126708</v>
      </c>
      <c r="L310" s="193">
        <f>J310*K310</f>
        <v>24961476</v>
      </c>
      <c r="M310" s="191"/>
      <c r="O310" s="232">
        <v>126708</v>
      </c>
      <c r="P310" s="193">
        <v>24961476</v>
      </c>
    </row>
    <row r="311" spans="1:16" s="183" customFormat="1" ht="29.25" customHeight="1" thickBot="1">
      <c r="A311" s="182"/>
      <c r="B311" s="619"/>
      <c r="C311" s="393" t="s">
        <v>31</v>
      </c>
      <c r="D311" s="394"/>
      <c r="E311" s="394"/>
      <c r="F311" s="395"/>
      <c r="G311" s="394"/>
      <c r="H311" s="396"/>
      <c r="I311" s="395"/>
      <c r="J311" s="395"/>
      <c r="K311" s="395"/>
      <c r="L311" s="398">
        <f>SUM(L312)</f>
        <v>15646800</v>
      </c>
      <c r="M311" s="191"/>
      <c r="O311" s="395"/>
      <c r="P311" s="398">
        <v>15646800</v>
      </c>
    </row>
    <row r="312" spans="1:16" s="192" customFormat="1" ht="46.15" customHeight="1" thickBot="1">
      <c r="A312" s="182"/>
      <c r="B312" s="619"/>
      <c r="C312" s="222">
        <v>84</v>
      </c>
      <c r="D312" s="468">
        <v>11608</v>
      </c>
      <c r="E312" s="233" t="s">
        <v>451</v>
      </c>
      <c r="F312" s="617" t="s">
        <v>708</v>
      </c>
      <c r="G312" s="471"/>
      <c r="H312" s="225" t="s">
        <v>576</v>
      </c>
      <c r="I312" s="234" t="s">
        <v>307</v>
      </c>
      <c r="J312" s="235">
        <v>11800</v>
      </c>
      <c r="K312" s="236">
        <v>1326</v>
      </c>
      <c r="L312" s="193">
        <f>J312*K312</f>
        <v>15646800</v>
      </c>
      <c r="M312" s="191"/>
      <c r="O312" s="236">
        <v>1326</v>
      </c>
      <c r="P312" s="193">
        <v>15646800</v>
      </c>
    </row>
    <row r="313" spans="1:16" ht="29.25" customHeight="1" thickTop="1" thickBot="1">
      <c r="A313" s="182"/>
      <c r="B313" s="619"/>
      <c r="C313" s="456"/>
      <c r="D313" s="457"/>
      <c r="E313" s="458"/>
      <c r="F313" s="548"/>
      <c r="G313" s="459"/>
      <c r="H313" s="459"/>
      <c r="I313" s="459"/>
      <c r="J313" s="459"/>
      <c r="K313" s="460" t="s">
        <v>501</v>
      </c>
      <c r="L313" s="461">
        <f>SUM(L271+L275+L308+L311)</f>
        <v>4557412785</v>
      </c>
      <c r="M313" s="448"/>
      <c r="P313" s="461">
        <v>4557412785</v>
      </c>
    </row>
    <row r="314" spans="1:16" ht="29.25" customHeight="1" thickBot="1">
      <c r="A314" s="182"/>
      <c r="B314" s="619"/>
      <c r="C314" s="472"/>
      <c r="D314" s="473"/>
      <c r="E314" s="474"/>
      <c r="F314" s="475"/>
      <c r="G314" s="475"/>
      <c r="H314" s="698" t="s">
        <v>499</v>
      </c>
      <c r="I314" s="698"/>
      <c r="J314" s="698"/>
      <c r="K314" s="699"/>
      <c r="L314" s="476">
        <f>ROUND((L313/(1+L387)*L386*0.19),0)</f>
        <v>20949397</v>
      </c>
      <c r="M314" s="181"/>
      <c r="P314" s="476">
        <v>33304170</v>
      </c>
    </row>
    <row r="315" spans="1:16" ht="29.25" customHeight="1" thickTop="1" thickBot="1">
      <c r="A315" s="182"/>
      <c r="B315" s="619"/>
      <c r="C315" s="456"/>
      <c r="D315" s="457"/>
      <c r="E315" s="458"/>
      <c r="F315" s="459"/>
      <c r="G315" s="459"/>
      <c r="H315" s="459"/>
      <c r="I315" s="459"/>
      <c r="J315" s="459"/>
      <c r="K315" s="460" t="s">
        <v>658</v>
      </c>
      <c r="L315" s="461">
        <f>SUM(L313:L314)</f>
        <v>4578362182</v>
      </c>
      <c r="M315" s="181"/>
      <c r="P315" s="461">
        <v>4590716955</v>
      </c>
    </row>
    <row r="316" spans="1:16" ht="18.75" thickBot="1">
      <c r="A316" s="182"/>
      <c r="B316" s="619"/>
      <c r="C316" s="477"/>
      <c r="D316" s="478"/>
      <c r="E316" s="478"/>
      <c r="F316" s="479"/>
      <c r="G316" s="478"/>
      <c r="H316" s="478"/>
      <c r="I316" s="478"/>
      <c r="J316" s="480"/>
      <c r="K316" s="443"/>
      <c r="L316" s="481"/>
      <c r="M316" s="181"/>
    </row>
    <row r="317" spans="1:16" ht="41.25" customHeight="1" thickBot="1">
      <c r="A317" s="182"/>
      <c r="B317" s="619"/>
      <c r="C317" s="606" t="s">
        <v>509</v>
      </c>
      <c r="D317" s="606"/>
      <c r="E317" s="607"/>
      <c r="F317" s="607"/>
      <c r="G317" s="608"/>
      <c r="H317" s="608"/>
      <c r="I317" s="608"/>
      <c r="J317" s="608"/>
      <c r="K317" s="609"/>
      <c r="L317" s="610"/>
      <c r="M317" s="181"/>
    </row>
    <row r="318" spans="1:16" ht="29.25" customHeight="1" thickBot="1">
      <c r="A318" s="182"/>
      <c r="B318" s="619"/>
      <c r="C318" s="362"/>
      <c r="D318" s="183"/>
      <c r="E318" s="363"/>
      <c r="F318" s="674" t="s">
        <v>472</v>
      </c>
      <c r="G318" s="675"/>
      <c r="H318" s="364"/>
      <c r="I318" s="365"/>
      <c r="J318" s="366"/>
      <c r="K318" s="367"/>
      <c r="L318" s="368"/>
      <c r="M318" s="181"/>
    </row>
    <row r="319" spans="1:16" ht="36" customHeight="1" thickBot="1">
      <c r="A319" s="182"/>
      <c r="B319" s="619"/>
      <c r="C319" s="184" t="s">
        <v>20</v>
      </c>
      <c r="D319" s="392" t="s">
        <v>473</v>
      </c>
      <c r="E319" s="185" t="s">
        <v>303</v>
      </c>
      <c r="F319" s="370" t="s">
        <v>474</v>
      </c>
      <c r="G319" s="370" t="s">
        <v>475</v>
      </c>
      <c r="H319" s="186" t="s">
        <v>66</v>
      </c>
      <c r="I319" s="186" t="s">
        <v>304</v>
      </c>
      <c r="J319" s="187" t="s">
        <v>23</v>
      </c>
      <c r="K319" s="188" t="s">
        <v>24</v>
      </c>
      <c r="L319" s="189" t="s">
        <v>276</v>
      </c>
      <c r="M319" s="181"/>
    </row>
    <row r="320" spans="1:16" ht="29.25" customHeight="1">
      <c r="A320" s="182"/>
      <c r="B320" s="619"/>
      <c r="C320" s="297">
        <v>85</v>
      </c>
      <c r="D320" s="466">
        <v>14104</v>
      </c>
      <c r="E320" s="298" t="s">
        <v>452</v>
      </c>
      <c r="F320" s="298"/>
      <c r="G320" s="298" t="s">
        <v>720</v>
      </c>
      <c r="H320" s="299" t="s">
        <v>309</v>
      </c>
      <c r="I320" s="300" t="s">
        <v>26</v>
      </c>
      <c r="J320" s="301">
        <v>237</v>
      </c>
      <c r="K320" s="302">
        <v>228444</v>
      </c>
      <c r="L320" s="303">
        <f>J320*K320</f>
        <v>54141228</v>
      </c>
      <c r="M320" s="181"/>
      <c r="O320" s="302">
        <v>228444</v>
      </c>
      <c r="P320" s="303">
        <v>54141228</v>
      </c>
    </row>
    <row r="321" spans="1:16" ht="29.25" customHeight="1">
      <c r="A321" s="182"/>
      <c r="B321" s="619"/>
      <c r="C321" s="304">
        <v>86</v>
      </c>
      <c r="D321" s="468">
        <v>14104</v>
      </c>
      <c r="E321" s="305" t="s">
        <v>286</v>
      </c>
      <c r="F321" s="305" t="s">
        <v>694</v>
      </c>
      <c r="G321" s="305"/>
      <c r="H321" s="306" t="s">
        <v>536</v>
      </c>
      <c r="I321" s="307" t="s">
        <v>26</v>
      </c>
      <c r="J321" s="308">
        <v>77</v>
      </c>
      <c r="K321" s="309">
        <v>1091652</v>
      </c>
      <c r="L321" s="310">
        <f>J321*K321</f>
        <v>84057204</v>
      </c>
      <c r="M321" s="181"/>
      <c r="O321" s="309">
        <v>1091652</v>
      </c>
      <c r="P321" s="310">
        <v>84057204</v>
      </c>
    </row>
    <row r="322" spans="1:16" s="192" customFormat="1" ht="29.25" customHeight="1">
      <c r="A322" s="182"/>
      <c r="B322" s="619"/>
      <c r="C322" s="304">
        <v>87</v>
      </c>
      <c r="D322" s="468">
        <v>14104</v>
      </c>
      <c r="E322" s="224" t="s">
        <v>453</v>
      </c>
      <c r="F322" s="198"/>
      <c r="G322" s="224" t="s">
        <v>695</v>
      </c>
      <c r="H322" s="225" t="s">
        <v>539</v>
      </c>
      <c r="I322" s="198" t="s">
        <v>26</v>
      </c>
      <c r="J322" s="199">
        <v>93</v>
      </c>
      <c r="K322" s="200">
        <v>1147875</v>
      </c>
      <c r="L322" s="310">
        <f t="shared" ref="L322:L326" si="10">J322*K322</f>
        <v>106752375</v>
      </c>
      <c r="M322" s="191"/>
      <c r="O322" s="200">
        <v>1147875</v>
      </c>
      <c r="P322" s="217">
        <v>106752375</v>
      </c>
    </row>
    <row r="323" spans="1:16" ht="29.25" customHeight="1">
      <c r="A323" s="182"/>
      <c r="B323" s="619"/>
      <c r="C323" s="304">
        <v>88</v>
      </c>
      <c r="D323" s="468">
        <v>14104</v>
      </c>
      <c r="E323" s="305" t="s">
        <v>454</v>
      </c>
      <c r="F323" s="305" t="s">
        <v>694</v>
      </c>
      <c r="G323" s="305"/>
      <c r="H323" s="306" t="s">
        <v>538</v>
      </c>
      <c r="I323" s="307" t="s">
        <v>26</v>
      </c>
      <c r="J323" s="308">
        <v>275</v>
      </c>
      <c r="K323" s="309">
        <v>1096700</v>
      </c>
      <c r="L323" s="310">
        <f t="shared" si="10"/>
        <v>301592500</v>
      </c>
      <c r="M323" s="181"/>
      <c r="O323" s="309">
        <v>1096700</v>
      </c>
      <c r="P323" s="310">
        <v>301592500</v>
      </c>
    </row>
    <row r="324" spans="1:16" ht="29.25" customHeight="1">
      <c r="A324" s="182"/>
      <c r="B324" s="619"/>
      <c r="C324" s="304">
        <v>89</v>
      </c>
      <c r="D324" s="468">
        <v>14104</v>
      </c>
      <c r="E324" s="305" t="s">
        <v>287</v>
      </c>
      <c r="F324" s="305" t="s">
        <v>721</v>
      </c>
      <c r="G324" s="305"/>
      <c r="H324" s="306" t="s">
        <v>582</v>
      </c>
      <c r="I324" s="307" t="s">
        <v>50</v>
      </c>
      <c r="J324" s="308">
        <v>8</v>
      </c>
      <c r="K324" s="309">
        <v>1472583</v>
      </c>
      <c r="L324" s="310">
        <f t="shared" si="10"/>
        <v>11780664</v>
      </c>
      <c r="M324" s="181"/>
      <c r="O324" s="309">
        <v>1472583</v>
      </c>
      <c r="P324" s="310">
        <v>11780664</v>
      </c>
    </row>
    <row r="325" spans="1:16" ht="29.25" customHeight="1">
      <c r="A325" s="182"/>
      <c r="B325" s="619"/>
      <c r="C325" s="304">
        <v>90</v>
      </c>
      <c r="D325" s="468">
        <v>14104</v>
      </c>
      <c r="E325" s="305" t="s">
        <v>288</v>
      </c>
      <c r="F325" s="305" t="s">
        <v>721</v>
      </c>
      <c r="G325" s="305"/>
      <c r="H325" s="306" t="s">
        <v>583</v>
      </c>
      <c r="I325" s="307" t="s">
        <v>50</v>
      </c>
      <c r="J325" s="308">
        <v>8</v>
      </c>
      <c r="K325" s="309">
        <v>2428083</v>
      </c>
      <c r="L325" s="310">
        <f t="shared" si="10"/>
        <v>19424664</v>
      </c>
      <c r="M325" s="181"/>
      <c r="O325" s="309">
        <v>2428083</v>
      </c>
      <c r="P325" s="310">
        <v>19424664</v>
      </c>
    </row>
    <row r="326" spans="1:16" ht="29.25" customHeight="1" thickBot="1">
      <c r="A326" s="182"/>
      <c r="B326" s="619"/>
      <c r="C326" s="304">
        <v>91</v>
      </c>
      <c r="D326" s="469">
        <v>14104</v>
      </c>
      <c r="E326" s="311" t="s">
        <v>310</v>
      </c>
      <c r="F326" s="311" t="s">
        <v>721</v>
      </c>
      <c r="G326" s="311"/>
      <c r="H326" s="312" t="s">
        <v>584</v>
      </c>
      <c r="I326" s="313" t="s">
        <v>50</v>
      </c>
      <c r="J326" s="314">
        <v>8</v>
      </c>
      <c r="K326" s="315">
        <v>3656583</v>
      </c>
      <c r="L326" s="310">
        <f t="shared" si="10"/>
        <v>29252664</v>
      </c>
      <c r="M326" s="181"/>
      <c r="O326" s="315">
        <v>3656583</v>
      </c>
      <c r="P326" s="316">
        <v>29252664</v>
      </c>
    </row>
    <row r="327" spans="1:16" ht="29.25" customHeight="1" thickTop="1" thickBot="1">
      <c r="A327" s="182"/>
      <c r="B327" s="619"/>
      <c r="C327" s="456"/>
      <c r="D327" s="457"/>
      <c r="E327" s="458"/>
      <c r="F327" s="548"/>
      <c r="G327" s="459"/>
      <c r="H327" s="459"/>
      <c r="I327" s="459"/>
      <c r="J327" s="459"/>
      <c r="K327" s="460" t="s">
        <v>654</v>
      </c>
      <c r="L327" s="461">
        <f>SUM(L320:L326)</f>
        <v>607001299</v>
      </c>
      <c r="M327" s="181"/>
      <c r="P327" s="461">
        <v>607001299</v>
      </c>
    </row>
    <row r="328" spans="1:16" ht="29.25" customHeight="1" thickBot="1">
      <c r="A328" s="182"/>
      <c r="B328" s="619"/>
      <c r="C328" s="509"/>
      <c r="D328" s="510"/>
      <c r="E328" s="510"/>
      <c r="F328" s="510"/>
      <c r="G328" s="510"/>
      <c r="H328" s="510"/>
      <c r="I328" s="510"/>
      <c r="J328" s="510"/>
      <c r="K328" s="511" t="s">
        <v>499</v>
      </c>
      <c r="L328" s="512">
        <f>ROUND((L327/(1+L387)*L386*0.19),0)</f>
        <v>2790248</v>
      </c>
      <c r="M328" s="181"/>
      <c r="P328" s="512">
        <v>4435779</v>
      </c>
    </row>
    <row r="329" spans="1:16" ht="39" customHeight="1" thickTop="1" thickBot="1">
      <c r="A329" s="182"/>
      <c r="B329" s="619"/>
      <c r="C329" s="456"/>
      <c r="D329" s="457"/>
      <c r="E329" s="458"/>
      <c r="F329" s="459"/>
      <c r="G329" s="459"/>
      <c r="H329" s="459"/>
      <c r="I329" s="459"/>
      <c r="J329" s="459"/>
      <c r="K329" s="460" t="s">
        <v>657</v>
      </c>
      <c r="L329" s="461">
        <f>SUM(L327:L328)</f>
        <v>609791547</v>
      </c>
      <c r="M329" s="181"/>
      <c r="P329" s="461">
        <v>611437078</v>
      </c>
    </row>
    <row r="330" spans="1:16" ht="18.75" thickBot="1">
      <c r="A330" s="182"/>
      <c r="B330" s="619"/>
      <c r="C330" s="442"/>
      <c r="K330" s="443"/>
      <c r="L330" s="361"/>
      <c r="M330" s="181"/>
    </row>
    <row r="331" spans="1:16" ht="36.75" customHeight="1" thickBot="1">
      <c r="A331" s="182"/>
      <c r="B331" s="619"/>
      <c r="C331" s="606" t="s">
        <v>272</v>
      </c>
      <c r="D331" s="607"/>
      <c r="E331" s="607"/>
      <c r="F331" s="607"/>
      <c r="G331" s="608"/>
      <c r="H331" s="608"/>
      <c r="I331" s="608"/>
      <c r="J331" s="608"/>
      <c r="K331" s="609"/>
      <c r="L331" s="610"/>
      <c r="M331" s="181"/>
    </row>
    <row r="332" spans="1:16" ht="29.25" customHeight="1" thickBot="1">
      <c r="A332" s="182"/>
      <c r="B332" s="619"/>
      <c r="C332" s="519"/>
      <c r="D332" s="520"/>
      <c r="E332" s="363"/>
      <c r="F332" s="674" t="s">
        <v>472</v>
      </c>
      <c r="G332" s="675"/>
      <c r="H332" s="364"/>
      <c r="I332" s="365"/>
      <c r="J332" s="366"/>
      <c r="K332" s="367"/>
      <c r="L332" s="368"/>
      <c r="M332" s="181"/>
    </row>
    <row r="333" spans="1:16" ht="36" customHeight="1" thickBot="1">
      <c r="A333" s="182"/>
      <c r="B333" s="619"/>
      <c r="C333" s="184" t="s">
        <v>20</v>
      </c>
      <c r="D333" s="392" t="s">
        <v>473</v>
      </c>
      <c r="E333" s="185" t="s">
        <v>303</v>
      </c>
      <c r="F333" s="370" t="s">
        <v>474</v>
      </c>
      <c r="G333" s="370" t="s">
        <v>475</v>
      </c>
      <c r="H333" s="186" t="s">
        <v>66</v>
      </c>
      <c r="I333" s="186" t="s">
        <v>304</v>
      </c>
      <c r="J333" s="187" t="s">
        <v>23</v>
      </c>
      <c r="K333" s="188" t="s">
        <v>24</v>
      </c>
      <c r="L333" s="189" t="s">
        <v>276</v>
      </c>
      <c r="M333" s="181"/>
    </row>
    <row r="334" spans="1:16" ht="29.25" customHeight="1">
      <c r="A334" s="182"/>
      <c r="B334" s="619"/>
      <c r="C334" s="221">
        <v>92</v>
      </c>
      <c r="D334" s="466">
        <v>11607</v>
      </c>
      <c r="E334" s="256" t="s">
        <v>269</v>
      </c>
      <c r="F334" s="256" t="s">
        <v>712</v>
      </c>
      <c r="G334" s="521"/>
      <c r="H334" s="257" t="s">
        <v>149</v>
      </c>
      <c r="I334" s="204" t="s">
        <v>28</v>
      </c>
      <c r="J334" s="206">
        <v>963114</v>
      </c>
      <c r="K334" s="207">
        <v>2000</v>
      </c>
      <c r="L334" s="216">
        <f>J334*K334</f>
        <v>1926228000</v>
      </c>
      <c r="M334" s="181"/>
      <c r="O334" s="207">
        <v>2306</v>
      </c>
      <c r="P334" s="216">
        <v>2220940884</v>
      </c>
    </row>
    <row r="335" spans="1:16" ht="29.25" customHeight="1">
      <c r="A335" s="182"/>
      <c r="B335" s="619"/>
      <c r="C335" s="222">
        <v>93</v>
      </c>
      <c r="D335" s="468">
        <v>11607</v>
      </c>
      <c r="E335" s="255" t="s">
        <v>455</v>
      </c>
      <c r="F335" s="255" t="s">
        <v>712</v>
      </c>
      <c r="G335" s="522"/>
      <c r="H335" s="201" t="s">
        <v>587</v>
      </c>
      <c r="I335" s="198" t="s">
        <v>28</v>
      </c>
      <c r="J335" s="199">
        <v>83143</v>
      </c>
      <c r="K335" s="200">
        <v>2026</v>
      </c>
      <c r="L335" s="217">
        <f>J335*K335</f>
        <v>168447718</v>
      </c>
      <c r="M335" s="181"/>
      <c r="O335" s="200">
        <v>2026</v>
      </c>
      <c r="P335" s="217">
        <v>168447718</v>
      </c>
    </row>
    <row r="336" spans="1:16" ht="29.25" customHeight="1">
      <c r="A336" s="182"/>
      <c r="B336" s="619"/>
      <c r="C336" s="222">
        <v>94</v>
      </c>
      <c r="D336" s="468">
        <v>11607</v>
      </c>
      <c r="E336" s="196" t="s">
        <v>456</v>
      </c>
      <c r="F336" s="255" t="s">
        <v>712</v>
      </c>
      <c r="G336" s="444"/>
      <c r="H336" s="201" t="s">
        <v>588</v>
      </c>
      <c r="I336" s="198" t="s">
        <v>27</v>
      </c>
      <c r="J336" s="199">
        <v>428</v>
      </c>
      <c r="K336" s="200">
        <v>39864</v>
      </c>
      <c r="L336" s="217">
        <f t="shared" ref="L336:L346" si="11">J336*K336</f>
        <v>17061792</v>
      </c>
      <c r="M336" s="181"/>
      <c r="O336" s="200">
        <v>39864</v>
      </c>
      <c r="P336" s="217">
        <v>17061792</v>
      </c>
    </row>
    <row r="337" spans="1:16" ht="29.25" customHeight="1">
      <c r="A337" s="182"/>
      <c r="B337" s="619"/>
      <c r="C337" s="222">
        <v>95</v>
      </c>
      <c r="D337" s="468">
        <v>11607</v>
      </c>
      <c r="E337" s="196" t="s">
        <v>457</v>
      </c>
      <c r="F337" s="255" t="s">
        <v>712</v>
      </c>
      <c r="G337" s="444"/>
      <c r="H337" s="201" t="s">
        <v>589</v>
      </c>
      <c r="I337" s="198" t="s">
        <v>27</v>
      </c>
      <c r="J337" s="199">
        <v>312</v>
      </c>
      <c r="K337" s="200">
        <v>60923</v>
      </c>
      <c r="L337" s="217">
        <f t="shared" si="11"/>
        <v>19007976</v>
      </c>
      <c r="M337" s="181"/>
      <c r="O337" s="200">
        <v>60923</v>
      </c>
      <c r="P337" s="217">
        <v>19007976</v>
      </c>
    </row>
    <row r="338" spans="1:16" ht="29.25" customHeight="1">
      <c r="A338" s="182"/>
      <c r="B338" s="619"/>
      <c r="C338" s="222">
        <v>96</v>
      </c>
      <c r="D338" s="468">
        <v>11607</v>
      </c>
      <c r="E338" s="196" t="s">
        <v>157</v>
      </c>
      <c r="F338" s="255" t="s">
        <v>155</v>
      </c>
      <c r="G338" s="444"/>
      <c r="H338" s="201" t="s">
        <v>268</v>
      </c>
      <c r="I338" s="198" t="s">
        <v>29</v>
      </c>
      <c r="J338" s="199">
        <v>662</v>
      </c>
      <c r="K338" s="200">
        <v>10293</v>
      </c>
      <c r="L338" s="217">
        <f t="shared" si="11"/>
        <v>6813966</v>
      </c>
      <c r="M338" s="181"/>
      <c r="O338" s="200">
        <v>10293</v>
      </c>
      <c r="P338" s="217">
        <v>6813966</v>
      </c>
    </row>
    <row r="339" spans="1:16" ht="42" customHeight="1">
      <c r="A339" s="182"/>
      <c r="B339" s="619"/>
      <c r="C339" s="222">
        <v>97</v>
      </c>
      <c r="D339" s="468">
        <v>11607</v>
      </c>
      <c r="E339" s="196" t="s">
        <v>158</v>
      </c>
      <c r="F339" s="255" t="s">
        <v>713</v>
      </c>
      <c r="G339" s="444"/>
      <c r="H339" s="201" t="s">
        <v>590</v>
      </c>
      <c r="I339" s="198" t="s">
        <v>271</v>
      </c>
      <c r="J339" s="199">
        <v>25</v>
      </c>
      <c r="K339" s="200">
        <v>640976</v>
      </c>
      <c r="L339" s="217">
        <f t="shared" si="11"/>
        <v>16024400</v>
      </c>
      <c r="M339" s="181"/>
      <c r="O339" s="200">
        <v>640976</v>
      </c>
      <c r="P339" s="217">
        <v>16024400</v>
      </c>
    </row>
    <row r="340" spans="1:16" ht="40.5" customHeight="1">
      <c r="A340" s="182"/>
      <c r="B340" s="619"/>
      <c r="C340" s="222">
        <v>98</v>
      </c>
      <c r="D340" s="468">
        <v>11607</v>
      </c>
      <c r="E340" s="255" t="s">
        <v>296</v>
      </c>
      <c r="F340" s="255" t="s">
        <v>713</v>
      </c>
      <c r="G340" s="255"/>
      <c r="H340" s="201" t="s">
        <v>591</v>
      </c>
      <c r="I340" s="198" t="s">
        <v>271</v>
      </c>
      <c r="J340" s="199">
        <v>76</v>
      </c>
      <c r="K340" s="200">
        <v>578098</v>
      </c>
      <c r="L340" s="217">
        <f t="shared" si="11"/>
        <v>43935448</v>
      </c>
      <c r="M340" s="214"/>
      <c r="O340" s="200">
        <v>578098</v>
      </c>
      <c r="P340" s="217">
        <v>43935448</v>
      </c>
    </row>
    <row r="341" spans="1:16" ht="37.5" customHeight="1">
      <c r="A341" s="182"/>
      <c r="B341" s="619"/>
      <c r="C341" s="222">
        <v>99</v>
      </c>
      <c r="D341" s="468">
        <v>11607</v>
      </c>
      <c r="E341" s="196" t="s">
        <v>458</v>
      </c>
      <c r="F341" s="255" t="s">
        <v>713</v>
      </c>
      <c r="G341" s="444"/>
      <c r="H341" s="201" t="s">
        <v>592</v>
      </c>
      <c r="I341" s="198" t="s">
        <v>271</v>
      </c>
      <c r="J341" s="199">
        <v>16</v>
      </c>
      <c r="K341" s="200">
        <v>715068</v>
      </c>
      <c r="L341" s="217">
        <f t="shared" si="11"/>
        <v>11441088</v>
      </c>
      <c r="M341" s="181"/>
      <c r="O341" s="200">
        <v>715068</v>
      </c>
      <c r="P341" s="217">
        <v>11441088</v>
      </c>
    </row>
    <row r="342" spans="1:16" ht="29.25" customHeight="1">
      <c r="A342" s="182"/>
      <c r="B342" s="619"/>
      <c r="C342" s="222">
        <v>100</v>
      </c>
      <c r="D342" s="468">
        <v>11607</v>
      </c>
      <c r="E342" s="196" t="s">
        <v>459</v>
      </c>
      <c r="F342" s="255" t="s">
        <v>713</v>
      </c>
      <c r="G342" s="444"/>
      <c r="H342" s="201" t="s">
        <v>593</v>
      </c>
      <c r="I342" s="198" t="s">
        <v>27</v>
      </c>
      <c r="J342" s="199">
        <v>16</v>
      </c>
      <c r="K342" s="200">
        <v>937580</v>
      </c>
      <c r="L342" s="217">
        <f t="shared" si="11"/>
        <v>15001280</v>
      </c>
      <c r="M342" s="181"/>
      <c r="O342" s="200">
        <v>937580</v>
      </c>
      <c r="P342" s="217">
        <v>15001280</v>
      </c>
    </row>
    <row r="343" spans="1:16" s="192" customFormat="1" ht="55.5" customHeight="1">
      <c r="A343" s="182"/>
      <c r="B343" s="619"/>
      <c r="C343" s="222">
        <v>101</v>
      </c>
      <c r="D343" s="468">
        <v>11607</v>
      </c>
      <c r="E343" s="196" t="s">
        <v>460</v>
      </c>
      <c r="F343" s="255"/>
      <c r="G343" s="444" t="s">
        <v>715</v>
      </c>
      <c r="H343" s="225" t="s">
        <v>594</v>
      </c>
      <c r="I343" s="198" t="s">
        <v>28</v>
      </c>
      <c r="J343" s="199">
        <v>462</v>
      </c>
      <c r="K343" s="200">
        <v>461233</v>
      </c>
      <c r="L343" s="217">
        <f t="shared" si="11"/>
        <v>213089646</v>
      </c>
      <c r="M343" s="191"/>
      <c r="O343" s="200">
        <v>461233</v>
      </c>
      <c r="P343" s="217">
        <v>213089646</v>
      </c>
    </row>
    <row r="344" spans="1:16" s="192" customFormat="1" ht="29.25" customHeight="1">
      <c r="A344" s="182"/>
      <c r="B344" s="619"/>
      <c r="C344" s="222">
        <v>102</v>
      </c>
      <c r="D344" s="468">
        <v>11607</v>
      </c>
      <c r="E344" s="196" t="s">
        <v>461</v>
      </c>
      <c r="F344" s="255" t="s">
        <v>714</v>
      </c>
      <c r="G344" s="444"/>
      <c r="H344" s="225" t="s">
        <v>595</v>
      </c>
      <c r="I344" s="198" t="s">
        <v>271</v>
      </c>
      <c r="J344" s="199">
        <v>36</v>
      </c>
      <c r="K344" s="200">
        <v>87886</v>
      </c>
      <c r="L344" s="217">
        <f t="shared" si="11"/>
        <v>3163896</v>
      </c>
      <c r="M344" s="191"/>
      <c r="O344" s="200">
        <v>87886</v>
      </c>
      <c r="P344" s="217">
        <v>3163896</v>
      </c>
    </row>
    <row r="345" spans="1:16" s="192" customFormat="1" ht="29.25" customHeight="1">
      <c r="A345" s="182"/>
      <c r="B345" s="619"/>
      <c r="C345" s="222">
        <v>103</v>
      </c>
      <c r="D345" s="468">
        <v>11607</v>
      </c>
      <c r="E345" s="196" t="s">
        <v>599</v>
      </c>
      <c r="F345" s="255"/>
      <c r="G345" s="444" t="s">
        <v>715</v>
      </c>
      <c r="H345" s="225" t="s">
        <v>596</v>
      </c>
      <c r="I345" s="198" t="s">
        <v>271</v>
      </c>
      <c r="J345" s="199">
        <v>31</v>
      </c>
      <c r="K345" s="200">
        <v>6702</v>
      </c>
      <c r="L345" s="217">
        <f t="shared" si="11"/>
        <v>207762</v>
      </c>
      <c r="M345" s="191"/>
      <c r="O345" s="200">
        <v>6702</v>
      </c>
      <c r="P345" s="217">
        <v>207762</v>
      </c>
    </row>
    <row r="346" spans="1:16" s="192" customFormat="1" ht="29.25" customHeight="1" thickBot="1">
      <c r="A346" s="182"/>
      <c r="B346" s="619"/>
      <c r="C346" s="258">
        <v>104</v>
      </c>
      <c r="D346" s="469">
        <v>11607</v>
      </c>
      <c r="E346" s="259" t="s">
        <v>462</v>
      </c>
      <c r="F346" s="618" t="s">
        <v>716</v>
      </c>
      <c r="G346" s="447"/>
      <c r="H346" s="230" t="s">
        <v>600</v>
      </c>
      <c r="I346" s="210" t="s">
        <v>271</v>
      </c>
      <c r="J346" s="212">
        <v>102</v>
      </c>
      <c r="K346" s="213">
        <v>15273</v>
      </c>
      <c r="L346" s="217">
        <f t="shared" si="11"/>
        <v>1557846</v>
      </c>
      <c r="M346" s="191"/>
      <c r="O346" s="213">
        <v>15273</v>
      </c>
      <c r="P346" s="220">
        <v>1557846</v>
      </c>
    </row>
    <row r="347" spans="1:16" ht="29.25" customHeight="1" thickTop="1" thickBot="1">
      <c r="A347" s="182"/>
      <c r="B347" s="619"/>
      <c r="C347" s="456"/>
      <c r="D347" s="457"/>
      <c r="E347" s="458"/>
      <c r="F347" s="548"/>
      <c r="G347" s="459"/>
      <c r="H347" s="459"/>
      <c r="I347" s="459"/>
      <c r="J347" s="459"/>
      <c r="K347" s="460" t="s">
        <v>653</v>
      </c>
      <c r="L347" s="461">
        <f>SUM(L334:L346)</f>
        <v>2441980818</v>
      </c>
      <c r="M347" s="181"/>
      <c r="O347" s="460"/>
      <c r="P347" s="461">
        <v>2736693702</v>
      </c>
    </row>
    <row r="348" spans="1:16" ht="29.25" customHeight="1" thickBot="1">
      <c r="A348" s="182"/>
      <c r="B348" s="619"/>
      <c r="C348" s="524"/>
      <c r="D348" s="525"/>
      <c r="E348" s="526"/>
      <c r="F348" s="527"/>
      <c r="G348" s="527"/>
      <c r="H348" s="527"/>
      <c r="I348" s="527"/>
      <c r="J348" s="527"/>
      <c r="K348" s="511" t="s">
        <v>499</v>
      </c>
      <c r="L348" s="528">
        <f>ROUND((L347/(1+L387)*L386*0.19),0)</f>
        <v>11225234</v>
      </c>
      <c r="M348" s="181"/>
      <c r="P348" s="528">
        <v>19998916</v>
      </c>
    </row>
    <row r="349" spans="1:16" ht="29.25" customHeight="1" thickTop="1" thickBot="1">
      <c r="A349" s="182"/>
      <c r="B349" s="619"/>
      <c r="C349" s="456"/>
      <c r="D349" s="457"/>
      <c r="E349" s="458"/>
      <c r="F349" s="459"/>
      <c r="G349" s="459"/>
      <c r="H349" s="459"/>
      <c r="I349" s="459"/>
      <c r="J349" s="459"/>
      <c r="K349" s="529" t="s">
        <v>656</v>
      </c>
      <c r="L349" s="461">
        <f>SUM(L347:L348)</f>
        <v>2453206052</v>
      </c>
      <c r="M349" s="181"/>
      <c r="P349" s="461">
        <v>2756692618</v>
      </c>
    </row>
    <row r="350" spans="1:16" ht="18.75" thickBot="1">
      <c r="A350" s="182"/>
      <c r="B350" s="619"/>
      <c r="C350" s="530"/>
      <c r="D350" s="531"/>
      <c r="E350" s="532"/>
      <c r="F350" s="533"/>
      <c r="G350" s="533"/>
      <c r="H350" s="533"/>
      <c r="I350" s="533"/>
      <c r="J350" s="534"/>
      <c r="K350" s="535"/>
      <c r="L350" s="536"/>
      <c r="M350" s="181"/>
    </row>
    <row r="351" spans="1:16" ht="36.75" customHeight="1" thickBot="1">
      <c r="A351" s="182"/>
      <c r="B351" s="619"/>
      <c r="C351" s="606" t="s">
        <v>502</v>
      </c>
      <c r="D351" s="607"/>
      <c r="E351" s="607"/>
      <c r="F351" s="607"/>
      <c r="G351" s="608"/>
      <c r="H351" s="608"/>
      <c r="I351" s="608"/>
      <c r="J351" s="608"/>
      <c r="K351" s="609"/>
      <c r="L351" s="610"/>
      <c r="M351" s="181"/>
    </row>
    <row r="352" spans="1:16" ht="29.25" customHeight="1" thickBot="1">
      <c r="A352" s="182"/>
      <c r="B352" s="619"/>
      <c r="C352" s="362"/>
      <c r="D352" s="183"/>
      <c r="E352" s="363"/>
      <c r="F352" s="676" t="s">
        <v>472</v>
      </c>
      <c r="G352" s="677"/>
      <c r="H352" s="364"/>
      <c r="I352" s="365"/>
      <c r="J352" s="366"/>
      <c r="K352" s="367"/>
      <c r="L352" s="368"/>
      <c r="M352" s="181"/>
    </row>
    <row r="353" spans="1:16" ht="36" customHeight="1" thickBot="1">
      <c r="A353" s="182"/>
      <c r="B353" s="619"/>
      <c r="C353" s="184" t="s">
        <v>20</v>
      </c>
      <c r="D353" s="392" t="s">
        <v>473</v>
      </c>
      <c r="E353" s="185" t="s">
        <v>303</v>
      </c>
      <c r="F353" s="370" t="s">
        <v>474</v>
      </c>
      <c r="G353" s="370" t="s">
        <v>475</v>
      </c>
      <c r="H353" s="186" t="s">
        <v>66</v>
      </c>
      <c r="I353" s="186" t="s">
        <v>304</v>
      </c>
      <c r="J353" s="187" t="s">
        <v>23</v>
      </c>
      <c r="K353" s="188" t="s">
        <v>24</v>
      </c>
      <c r="L353" s="189" t="s">
        <v>276</v>
      </c>
      <c r="M353" s="181"/>
    </row>
    <row r="354" spans="1:16" ht="29.25" customHeight="1" thickBot="1">
      <c r="A354" s="182"/>
      <c r="B354" s="619"/>
      <c r="C354" s="537" t="s">
        <v>25</v>
      </c>
      <c r="D354" s="538"/>
      <c r="E354" s="538"/>
      <c r="F354" s="539"/>
      <c r="G354" s="538"/>
      <c r="H354" s="538"/>
      <c r="I354" s="538"/>
      <c r="J354" s="538"/>
      <c r="K354" s="538"/>
      <c r="L354" s="540">
        <f>SUM(L355:L356)</f>
        <v>166122450</v>
      </c>
      <c r="M354" s="181"/>
      <c r="O354" s="538"/>
      <c r="P354" s="540">
        <v>166122450</v>
      </c>
    </row>
    <row r="355" spans="1:16" ht="29.25" customHeight="1">
      <c r="A355" s="182"/>
      <c r="B355" s="619"/>
      <c r="C355" s="203">
        <v>105</v>
      </c>
      <c r="D355" s="466">
        <v>11601</v>
      </c>
      <c r="E355" s="260" t="s">
        <v>463</v>
      </c>
      <c r="F355" s="204" t="s">
        <v>717</v>
      </c>
      <c r="G355" s="446"/>
      <c r="H355" s="205" t="s">
        <v>601</v>
      </c>
      <c r="I355" s="204" t="s">
        <v>26</v>
      </c>
      <c r="J355" s="215">
        <v>7599</v>
      </c>
      <c r="K355" s="207">
        <v>21374</v>
      </c>
      <c r="L355" s="208">
        <f>J355*K355</f>
        <v>162421026</v>
      </c>
      <c r="M355" s="181"/>
      <c r="O355" s="207">
        <v>21374</v>
      </c>
      <c r="P355" s="208">
        <v>162421026</v>
      </c>
    </row>
    <row r="356" spans="1:16" ht="29.25" customHeight="1" thickBot="1">
      <c r="A356" s="182"/>
      <c r="B356" s="619"/>
      <c r="C356" s="209">
        <v>106</v>
      </c>
      <c r="D356" s="469">
        <v>11601</v>
      </c>
      <c r="E356" s="218" t="s">
        <v>464</v>
      </c>
      <c r="F356" s="210"/>
      <c r="G356" s="447" t="s">
        <v>718</v>
      </c>
      <c r="H356" s="211" t="s">
        <v>604</v>
      </c>
      <c r="I356" s="210" t="s">
        <v>26</v>
      </c>
      <c r="J356" s="219">
        <v>59</v>
      </c>
      <c r="K356" s="213">
        <v>62736</v>
      </c>
      <c r="L356" s="194">
        <f>J356*K356</f>
        <v>3701424</v>
      </c>
      <c r="M356" s="181"/>
      <c r="O356" s="213">
        <v>62736</v>
      </c>
      <c r="P356" s="194">
        <v>3701424</v>
      </c>
    </row>
    <row r="357" spans="1:16" ht="29.25" customHeight="1" thickBot="1">
      <c r="A357" s="182"/>
      <c r="B357" s="619"/>
      <c r="C357" s="541" t="s">
        <v>31</v>
      </c>
      <c r="D357" s="542"/>
      <c r="E357" s="542"/>
      <c r="F357" s="543"/>
      <c r="G357" s="542"/>
      <c r="H357" s="544"/>
      <c r="I357" s="543"/>
      <c r="J357" s="543"/>
      <c r="K357" s="543"/>
      <c r="L357" s="545">
        <f>SUM(L358)</f>
        <v>151819092</v>
      </c>
      <c r="M357" s="181"/>
      <c r="O357" s="543"/>
      <c r="P357" s="545">
        <v>151819092</v>
      </c>
    </row>
    <row r="358" spans="1:16" ht="33" customHeight="1" thickBot="1">
      <c r="A358" s="182"/>
      <c r="B358" s="619"/>
      <c r="C358" s="261">
        <v>107</v>
      </c>
      <c r="D358" s="468">
        <v>11608</v>
      </c>
      <c r="E358" s="262" t="s">
        <v>301</v>
      </c>
      <c r="F358" s="546" t="s">
        <v>708</v>
      </c>
      <c r="G358" s="547"/>
      <c r="H358" s="263" t="s">
        <v>577</v>
      </c>
      <c r="I358" s="264" t="s">
        <v>307</v>
      </c>
      <c r="J358" s="215">
        <v>103419</v>
      </c>
      <c r="K358" s="265">
        <v>1468</v>
      </c>
      <c r="L358" s="193">
        <f>J358*K358</f>
        <v>151819092</v>
      </c>
      <c r="M358" s="181"/>
      <c r="O358" s="265">
        <v>1468</v>
      </c>
      <c r="P358" s="193">
        <v>151819092</v>
      </c>
    </row>
    <row r="359" spans="1:16" ht="29.25" customHeight="1" thickTop="1" thickBot="1">
      <c r="A359" s="182"/>
      <c r="B359" s="619"/>
      <c r="C359" s="456"/>
      <c r="D359" s="457"/>
      <c r="E359" s="458"/>
      <c r="F359" s="548"/>
      <c r="G359" s="459"/>
      <c r="H359" s="459"/>
      <c r="I359" s="459"/>
      <c r="J359" s="459"/>
      <c r="K359" s="460" t="s">
        <v>645</v>
      </c>
      <c r="L359" s="461">
        <f>SUM(L354+L357)</f>
        <v>317941542</v>
      </c>
      <c r="M359" s="181"/>
      <c r="P359" s="461">
        <v>317941542</v>
      </c>
    </row>
    <row r="360" spans="1:16" ht="29.25" customHeight="1" thickBot="1">
      <c r="A360" s="182"/>
      <c r="B360" s="619"/>
      <c r="C360" s="530"/>
      <c r="D360" s="531"/>
      <c r="E360" s="532"/>
      <c r="G360" s="183"/>
      <c r="H360" s="183"/>
      <c r="I360" s="183"/>
      <c r="J360" s="183"/>
      <c r="K360" s="604" t="s">
        <v>499</v>
      </c>
      <c r="L360" s="605">
        <f>ROUND((L359/(1+L387)*L386*0.19),0)</f>
        <v>1461505</v>
      </c>
      <c r="M360" s="181"/>
      <c r="P360" s="605">
        <v>2323419</v>
      </c>
    </row>
    <row r="361" spans="1:16" ht="29.25" customHeight="1" thickTop="1" thickBot="1">
      <c r="A361" s="182"/>
      <c r="B361" s="619"/>
      <c r="C361" s="456"/>
      <c r="D361" s="457"/>
      <c r="E361" s="458"/>
      <c r="F361" s="548"/>
      <c r="G361" s="459"/>
      <c r="H361" s="459"/>
      <c r="I361" s="459"/>
      <c r="J361" s="459"/>
      <c r="K361" s="529" t="s">
        <v>655</v>
      </c>
      <c r="L361" s="461">
        <f>SUM(L359:L360)</f>
        <v>319403047</v>
      </c>
      <c r="M361" s="181"/>
      <c r="P361" s="461">
        <v>320264961</v>
      </c>
    </row>
    <row r="362" spans="1:16" ht="15" customHeight="1" thickBot="1">
      <c r="A362" s="182"/>
      <c r="B362" s="619"/>
      <c r="C362" s="530"/>
      <c r="D362" s="531"/>
      <c r="E362" s="532"/>
      <c r="F362" s="533"/>
      <c r="G362" s="533"/>
      <c r="H362" s="533"/>
      <c r="I362" s="533"/>
      <c r="J362" s="534"/>
      <c r="K362" s="535"/>
      <c r="L362" s="536"/>
      <c r="M362" s="181"/>
      <c r="P362" s="536"/>
    </row>
    <row r="363" spans="1:16" s="9" customFormat="1" ht="30" customHeight="1" thickBot="1">
      <c r="B363" s="619"/>
      <c r="C363" s="10"/>
      <c r="D363" s="10"/>
      <c r="E363" s="10"/>
      <c r="F363" s="10"/>
      <c r="G363" s="10"/>
      <c r="H363" s="678" t="s">
        <v>677</v>
      </c>
      <c r="I363" s="679"/>
      <c r="J363" s="679"/>
      <c r="K363" s="680"/>
      <c r="L363" s="148">
        <f>SUM(L228+L266+L315+L329+L349+L361)</f>
        <v>13634056177</v>
      </c>
      <c r="M363" s="8"/>
      <c r="O363" s="642"/>
      <c r="P363" s="148">
        <v>14225876023</v>
      </c>
    </row>
    <row r="364" spans="1:16" s="9" customFormat="1" ht="36" customHeight="1" thickBot="1">
      <c r="B364" s="619"/>
      <c r="C364" s="11"/>
      <c r="D364" s="12"/>
      <c r="E364" s="12"/>
      <c r="F364" s="11"/>
      <c r="G364" s="13"/>
      <c r="H364" s="681" t="s">
        <v>675</v>
      </c>
      <c r="I364" s="682"/>
      <c r="J364" s="682"/>
      <c r="K364" s="145" t="s">
        <v>33</v>
      </c>
      <c r="L364" s="149">
        <v>200401099</v>
      </c>
      <c r="M364" s="8"/>
      <c r="O364" s="642"/>
      <c r="P364" s="149">
        <v>200401099</v>
      </c>
    </row>
    <row r="365" spans="1:16" s="9" customFormat="1" ht="30" customHeight="1" thickBot="1">
      <c r="B365" s="619"/>
      <c r="C365" s="11"/>
      <c r="D365" s="5"/>
      <c r="E365" s="5"/>
      <c r="F365" s="5"/>
      <c r="G365" s="5"/>
      <c r="H365" s="131" t="s">
        <v>146</v>
      </c>
      <c r="I365" s="132"/>
      <c r="J365" s="133"/>
      <c r="K365" s="134"/>
      <c r="L365" s="150">
        <f>SUM(L363:L364)</f>
        <v>13834457276</v>
      </c>
      <c r="M365" s="8"/>
      <c r="O365" s="642"/>
      <c r="P365" s="150">
        <v>14426277122</v>
      </c>
    </row>
    <row r="366" spans="1:16" s="9" customFormat="1" ht="33" customHeight="1" thickBot="1">
      <c r="B366" s="619"/>
      <c r="C366" s="11"/>
      <c r="D366" s="12"/>
      <c r="E366" s="12"/>
      <c r="F366" s="11"/>
      <c r="G366" s="13"/>
      <c r="H366" s="683" t="s">
        <v>672</v>
      </c>
      <c r="I366" s="684"/>
      <c r="J366" s="684"/>
      <c r="K366" s="146" t="s">
        <v>33</v>
      </c>
      <c r="L366" s="151">
        <v>577051085</v>
      </c>
      <c r="M366" s="8"/>
      <c r="O366" s="642"/>
      <c r="P366" s="151">
        <v>577051085</v>
      </c>
    </row>
    <row r="367" spans="1:16" s="9" customFormat="1" ht="33" customHeight="1" thickBot="1">
      <c r="B367" s="619"/>
      <c r="C367" s="11"/>
      <c r="D367" s="12"/>
      <c r="E367" s="12"/>
      <c r="F367" s="11"/>
      <c r="G367" s="13"/>
      <c r="H367" s="683" t="s">
        <v>673</v>
      </c>
      <c r="I367" s="684"/>
      <c r="J367" s="684"/>
      <c r="K367" s="146" t="s">
        <v>33</v>
      </c>
      <c r="L367" s="151">
        <v>71129380</v>
      </c>
      <c r="M367" s="8"/>
      <c r="O367" s="642"/>
      <c r="P367" s="151">
        <v>71129380</v>
      </c>
    </row>
    <row r="368" spans="1:16" s="9" customFormat="1" ht="40.5" customHeight="1" thickBot="1">
      <c r="B368" s="619"/>
      <c r="C368" s="11"/>
      <c r="D368" s="12"/>
      <c r="E368" s="12"/>
      <c r="F368" s="11"/>
      <c r="G368" s="13"/>
      <c r="H368" s="685" t="s">
        <v>725</v>
      </c>
      <c r="I368" s="686"/>
      <c r="J368" s="686"/>
      <c r="K368" s="687"/>
      <c r="L368" s="152">
        <f>SUM(L365:L367)</f>
        <v>14482637741</v>
      </c>
      <c r="M368" s="8"/>
      <c r="O368" s="642"/>
      <c r="P368" s="152">
        <v>15074457587</v>
      </c>
    </row>
    <row r="369" spans="2:18" s="9" customFormat="1" ht="30" customHeight="1" thickBot="1">
      <c r="B369" s="619"/>
      <c r="C369" s="11"/>
      <c r="D369" s="5"/>
      <c r="E369" s="5"/>
      <c r="F369" s="5"/>
      <c r="G369" s="5"/>
      <c r="H369" s="131" t="s">
        <v>147</v>
      </c>
      <c r="I369" s="132"/>
      <c r="J369" s="133"/>
      <c r="K369" s="134"/>
      <c r="L369" s="150">
        <f>L368</f>
        <v>14482637741</v>
      </c>
      <c r="M369" s="8"/>
      <c r="O369" s="642"/>
      <c r="P369" s="150">
        <v>15074457587</v>
      </c>
    </row>
    <row r="370" spans="2:18" s="9" customFormat="1" ht="19.5" customHeight="1" thickBot="1">
      <c r="B370" s="619"/>
      <c r="C370" s="11"/>
      <c r="D370" s="10"/>
      <c r="E370" s="10"/>
      <c r="F370" s="10"/>
      <c r="G370" s="10"/>
      <c r="H370" s="137"/>
      <c r="I370" s="138"/>
      <c r="J370" s="138"/>
      <c r="K370" s="138"/>
      <c r="L370" s="139"/>
      <c r="M370" s="8"/>
      <c r="O370" s="642"/>
      <c r="P370" s="642"/>
    </row>
    <row r="371" spans="2:18" s="9" customFormat="1" ht="83.25" customHeight="1">
      <c r="B371" s="619"/>
      <c r="C371" s="11"/>
      <c r="D371" s="12"/>
      <c r="E371" s="12"/>
      <c r="F371" s="11"/>
      <c r="G371" s="13"/>
      <c r="H371" s="688" t="s">
        <v>162</v>
      </c>
      <c r="I371" s="689"/>
      <c r="J371" s="690"/>
      <c r="K371" s="141" t="s">
        <v>33</v>
      </c>
      <c r="L371" s="153">
        <v>550000000</v>
      </c>
      <c r="M371" s="8"/>
      <c r="O371" s="642"/>
      <c r="P371" s="153">
        <v>550000000</v>
      </c>
    </row>
    <row r="372" spans="2:18" s="9" customFormat="1" ht="96.75" customHeight="1" thickBot="1">
      <c r="B372" s="619"/>
      <c r="C372" s="11"/>
      <c r="D372" s="12"/>
      <c r="E372" s="12"/>
      <c r="F372" s="11"/>
      <c r="G372" s="13"/>
      <c r="H372" s="691" t="s">
        <v>163</v>
      </c>
      <c r="I372" s="692"/>
      <c r="J372" s="140">
        <v>0.19</v>
      </c>
      <c r="K372" s="141" t="s">
        <v>33</v>
      </c>
      <c r="L372" s="154">
        <v>104500000</v>
      </c>
      <c r="M372" s="8"/>
      <c r="O372" s="642"/>
      <c r="P372" s="154">
        <v>104500000</v>
      </c>
    </row>
    <row r="373" spans="2:18" s="9" customFormat="1" ht="102" customHeight="1" thickBot="1">
      <c r="B373" s="619"/>
      <c r="C373" s="11"/>
      <c r="D373" s="12"/>
      <c r="E373" s="12"/>
      <c r="F373" s="11"/>
      <c r="G373" s="143" t="s">
        <v>34</v>
      </c>
      <c r="H373" s="693" t="s">
        <v>164</v>
      </c>
      <c r="I373" s="694"/>
      <c r="J373" s="695"/>
      <c r="K373" s="142" t="s">
        <v>33</v>
      </c>
      <c r="L373" s="155">
        <f>SUM(L371:L372)</f>
        <v>654500000</v>
      </c>
      <c r="M373" s="8"/>
      <c r="O373" s="642"/>
      <c r="P373" s="155">
        <v>654500000</v>
      </c>
    </row>
    <row r="374" spans="2:18" s="9" customFormat="1" ht="12.75" customHeight="1" thickBot="1">
      <c r="B374" s="619"/>
      <c r="C374" s="11"/>
      <c r="D374" s="10"/>
      <c r="E374" s="10"/>
      <c r="F374" s="10"/>
      <c r="G374" s="10"/>
      <c r="H374" s="137"/>
      <c r="I374" s="138"/>
      <c r="J374" s="138"/>
      <c r="K374" s="138"/>
      <c r="L374" s="139"/>
      <c r="M374" s="8"/>
      <c r="O374" s="642"/>
      <c r="P374" s="139"/>
    </row>
    <row r="375" spans="2:18" s="9" customFormat="1" ht="33" customHeight="1" thickBot="1">
      <c r="B375" s="619"/>
      <c r="C375" s="11"/>
      <c r="D375" s="12"/>
      <c r="E375" s="12"/>
      <c r="F375" s="11"/>
      <c r="G375" s="13"/>
      <c r="H375" s="696" t="s">
        <v>275</v>
      </c>
      <c r="I375" s="697"/>
      <c r="J375" s="697"/>
      <c r="K375" s="146" t="s">
        <v>33</v>
      </c>
      <c r="L375" s="156">
        <v>416042413</v>
      </c>
      <c r="M375" s="8"/>
      <c r="O375" s="642"/>
      <c r="P375" s="156">
        <v>416042413</v>
      </c>
    </row>
    <row r="376" spans="2:18" s="9" customFormat="1" ht="12" customHeight="1" thickBot="1">
      <c r="B376" s="619"/>
      <c r="C376" s="11"/>
      <c r="D376" s="10"/>
      <c r="E376" s="10"/>
      <c r="F376" s="10"/>
      <c r="G376" s="10"/>
      <c r="H376" s="137"/>
      <c r="I376" s="138"/>
      <c r="J376" s="138"/>
      <c r="K376" s="138"/>
      <c r="L376" s="139"/>
      <c r="M376" s="8"/>
      <c r="O376" s="642"/>
      <c r="P376" s="139"/>
    </row>
    <row r="377" spans="2:18" s="9" customFormat="1" ht="39.75" customHeight="1" thickBot="1">
      <c r="B377" s="619"/>
      <c r="C377" s="11"/>
      <c r="D377" s="12"/>
      <c r="E377" s="12"/>
      <c r="F377" s="11"/>
      <c r="G377" s="13"/>
      <c r="H377" s="671" t="s">
        <v>676</v>
      </c>
      <c r="I377" s="672"/>
      <c r="J377" s="672"/>
      <c r="K377" s="673"/>
      <c r="L377" s="7">
        <f>SUM(L369+L373+L375)</f>
        <v>15553180154</v>
      </c>
      <c r="M377" s="8"/>
      <c r="O377" s="642"/>
      <c r="P377" s="7">
        <v>16145000000</v>
      </c>
    </row>
    <row r="378" spans="2:18" ht="18.75" thickBot="1">
      <c r="B378" s="356"/>
      <c r="C378" s="442"/>
      <c r="K378" s="443"/>
      <c r="L378" s="361"/>
      <c r="M378" s="181"/>
    </row>
    <row r="379" spans="2:18" ht="38.450000000000003" customHeight="1">
      <c r="B379" s="356"/>
      <c r="C379" s="648" t="s">
        <v>723</v>
      </c>
      <c r="D379" s="649"/>
      <c r="E379" s="649"/>
      <c r="F379" s="649"/>
      <c r="G379" s="649"/>
      <c r="H379" s="649"/>
      <c r="I379" s="649"/>
      <c r="J379" s="649"/>
      <c r="K379" s="650"/>
      <c r="L379" s="579">
        <f>L198</f>
        <v>14735606058</v>
      </c>
      <c r="M379" s="181"/>
      <c r="P379" s="579">
        <v>15975000000</v>
      </c>
    </row>
    <row r="380" spans="2:18" ht="38.450000000000003" customHeight="1" thickBot="1">
      <c r="B380" s="356"/>
      <c r="C380" s="651" t="s">
        <v>724</v>
      </c>
      <c r="D380" s="652"/>
      <c r="E380" s="652"/>
      <c r="F380" s="652"/>
      <c r="G380" s="652"/>
      <c r="H380" s="652"/>
      <c r="I380" s="652"/>
      <c r="J380" s="652"/>
      <c r="K380" s="653"/>
      <c r="L380" s="580">
        <f>L377</f>
        <v>15553180154</v>
      </c>
      <c r="M380" s="181"/>
      <c r="P380" s="580">
        <v>16145000000</v>
      </c>
    </row>
    <row r="381" spans="2:18" ht="38.450000000000003" customHeight="1" thickTop="1" thickBot="1">
      <c r="B381" s="356"/>
      <c r="C381" s="581" t="s">
        <v>510</v>
      </c>
      <c r="D381" s="582"/>
      <c r="E381" s="582"/>
      <c r="F381" s="582"/>
      <c r="G381" s="582"/>
      <c r="H381" s="582"/>
      <c r="I381" s="582"/>
      <c r="J381" s="582"/>
      <c r="K381" s="583"/>
      <c r="L381" s="584">
        <f>SUM(L379:L380)</f>
        <v>30288786212</v>
      </c>
      <c r="M381" s="181"/>
      <c r="P381" s="584">
        <v>32120000000</v>
      </c>
      <c r="R381" s="584">
        <f>P381-L381</f>
        <v>1831213788</v>
      </c>
    </row>
    <row r="382" spans="2:18" s="9" customFormat="1" ht="38.25" customHeight="1">
      <c r="B382" s="6"/>
      <c r="C382" s="15" t="s">
        <v>739</v>
      </c>
      <c r="D382" s="16"/>
      <c r="E382" s="621"/>
      <c r="F382" s="17"/>
      <c r="G382" s="144"/>
      <c r="H382" s="135"/>
      <c r="I382" s="135"/>
      <c r="J382" s="135"/>
      <c r="K382" s="135"/>
      <c r="L382" s="136"/>
      <c r="M382" s="18"/>
      <c r="O382" s="642"/>
      <c r="P382" s="642"/>
    </row>
    <row r="383" spans="2:18" s="9" customFormat="1" ht="79.5" customHeight="1">
      <c r="B383" s="6"/>
      <c r="C383" s="654" t="s">
        <v>35</v>
      </c>
      <c r="D383" s="655"/>
      <c r="E383" s="655"/>
      <c r="F383" s="655"/>
      <c r="G383" s="655"/>
      <c r="H383" s="656"/>
      <c r="I383" s="657" t="s">
        <v>21</v>
      </c>
      <c r="J383" s="657"/>
      <c r="K383" s="657"/>
      <c r="L383" s="19" t="s">
        <v>36</v>
      </c>
      <c r="M383" s="20"/>
      <c r="O383" s="642"/>
      <c r="P383" s="647">
        <f>L381/P381</f>
        <v>0.9429883627646326</v>
      </c>
    </row>
    <row r="384" spans="2:18" s="9" customFormat="1" ht="45.75" customHeight="1">
      <c r="B384" s="6"/>
      <c r="C384" s="654" t="s">
        <v>37</v>
      </c>
      <c r="D384" s="655"/>
      <c r="E384" s="655"/>
      <c r="F384" s="655"/>
      <c r="G384" s="655"/>
      <c r="H384" s="656"/>
      <c r="I384" s="658" t="s">
        <v>38</v>
      </c>
      <c r="J384" s="658"/>
      <c r="K384" s="128" t="s">
        <v>39</v>
      </c>
      <c r="L384" s="125">
        <v>0.2</v>
      </c>
      <c r="M384" s="20"/>
      <c r="O384" s="642"/>
      <c r="P384" s="642"/>
    </row>
    <row r="385" spans="2:16" s="9" customFormat="1" ht="46.5" customHeight="1">
      <c r="B385" s="6"/>
      <c r="C385" s="654" t="s">
        <v>107</v>
      </c>
      <c r="D385" s="655"/>
      <c r="E385" s="655"/>
      <c r="F385" s="655"/>
      <c r="G385" s="655"/>
      <c r="H385" s="656"/>
      <c r="I385" s="664" t="s">
        <v>106</v>
      </c>
      <c r="J385" s="665"/>
      <c r="K385" s="128" t="s">
        <v>40</v>
      </c>
      <c r="L385" s="125">
        <v>0.01</v>
      </c>
      <c r="M385" s="20"/>
      <c r="O385" s="642"/>
      <c r="P385" s="642"/>
    </row>
    <row r="386" spans="2:16" s="14" customFormat="1" ht="70.5" customHeight="1">
      <c r="B386" s="21"/>
      <c r="C386" s="666" t="s">
        <v>108</v>
      </c>
      <c r="D386" s="667"/>
      <c r="E386" s="667"/>
      <c r="F386" s="667"/>
      <c r="G386" s="667"/>
      <c r="H386" s="668"/>
      <c r="I386" s="669" t="s">
        <v>41</v>
      </c>
      <c r="J386" s="658"/>
      <c r="K386" s="128" t="s">
        <v>42</v>
      </c>
      <c r="L386" s="125">
        <v>0.03</v>
      </c>
      <c r="M386" s="22"/>
      <c r="O386" s="643"/>
      <c r="P386" s="643"/>
    </row>
    <row r="387" spans="2:16" s="1" customFormat="1" ht="57.75" customHeight="1">
      <c r="B387" s="2"/>
      <c r="C387" s="654" t="s">
        <v>109</v>
      </c>
      <c r="D387" s="655"/>
      <c r="E387" s="655"/>
      <c r="F387" s="655"/>
      <c r="G387" s="655"/>
      <c r="H387" s="656"/>
      <c r="I387" s="670" t="s">
        <v>43</v>
      </c>
      <c r="J387" s="670"/>
      <c r="K387" s="129" t="s">
        <v>44</v>
      </c>
      <c r="L387" s="130">
        <f>SUM(L384:L386)</f>
        <v>0.24000000000000002</v>
      </c>
      <c r="M387" s="3"/>
      <c r="O387" s="644"/>
      <c r="P387" s="644"/>
    </row>
    <row r="388" spans="2:16" s="1" customFormat="1" ht="40.5" customHeight="1" thickBot="1">
      <c r="B388" s="2"/>
      <c r="C388" s="659" t="s">
        <v>122</v>
      </c>
      <c r="D388" s="660"/>
      <c r="E388" s="660"/>
      <c r="F388" s="660"/>
      <c r="G388" s="660"/>
      <c r="H388" s="660"/>
      <c r="I388" s="660"/>
      <c r="J388" s="660"/>
      <c r="K388" s="660"/>
      <c r="L388" s="661"/>
      <c r="M388" s="3"/>
      <c r="O388" s="644"/>
      <c r="P388" s="644"/>
    </row>
    <row r="389" spans="2:16" s="1" customFormat="1" ht="17.25" thickBot="1">
      <c r="B389" s="23"/>
      <c r="C389" s="24"/>
      <c r="D389" s="24"/>
      <c r="E389" s="622"/>
      <c r="F389" s="25"/>
      <c r="G389" s="24"/>
      <c r="H389" s="26"/>
      <c r="I389" s="24"/>
      <c r="J389" s="24"/>
      <c r="K389" s="24"/>
      <c r="L389" s="24"/>
      <c r="M389" s="27"/>
      <c r="O389" s="644"/>
      <c r="P389" s="644"/>
    </row>
    <row r="390" spans="2:16" ht="18.75" thickTop="1"/>
    <row r="393" spans="2:16" ht="20.25">
      <c r="H393" s="645" t="s">
        <v>735</v>
      </c>
      <c r="I393" s="1"/>
      <c r="J393" s="1"/>
    </row>
    <row r="394" spans="2:16" ht="20.25">
      <c r="H394" s="747" t="s">
        <v>736</v>
      </c>
      <c r="I394" s="747"/>
      <c r="J394" s="1"/>
    </row>
    <row r="395" spans="2:16" ht="20.25">
      <c r="H395" s="645" t="s">
        <v>737</v>
      </c>
      <c r="I395" s="1"/>
      <c r="J395" s="1"/>
    </row>
    <row r="396" spans="2:16" ht="20.25">
      <c r="H396" s="747" t="s">
        <v>738</v>
      </c>
      <c r="I396" s="747"/>
      <c r="J396" s="747"/>
    </row>
  </sheetData>
  <autoFilter ref="C14:L180" xr:uid="{D33F6845-78D8-42F5-90A5-E9C6C347B587}"/>
  <mergeCells count="67">
    <mergeCell ref="I21:I22"/>
    <mergeCell ref="J21:J22"/>
    <mergeCell ref="K21:K22"/>
    <mergeCell ref="H185:J185"/>
    <mergeCell ref="H187:J187"/>
    <mergeCell ref="H371:J371"/>
    <mergeCell ref="C3:L3"/>
    <mergeCell ref="C4:L4"/>
    <mergeCell ref="C5:L5"/>
    <mergeCell ref="C6:L6"/>
    <mergeCell ref="C7:L7"/>
    <mergeCell ref="C8:L8"/>
    <mergeCell ref="C9:L9"/>
    <mergeCell ref="F13:G13"/>
    <mergeCell ref="F38:G38"/>
    <mergeCell ref="F66:G66"/>
    <mergeCell ref="L21:L22"/>
    <mergeCell ref="C21:C22"/>
    <mergeCell ref="D21:D22"/>
    <mergeCell ref="E21:E22"/>
    <mergeCell ref="F21:H22"/>
    <mergeCell ref="H364:J364"/>
    <mergeCell ref="H198:K198"/>
    <mergeCell ref="H196:J196"/>
    <mergeCell ref="H193:I193"/>
    <mergeCell ref="F115:G115"/>
    <mergeCell ref="F153:G153"/>
    <mergeCell ref="H184:K184"/>
    <mergeCell ref="H192:J192"/>
    <mergeCell ref="H194:J194"/>
    <mergeCell ref="F173:G173"/>
    <mergeCell ref="H188:J188"/>
    <mergeCell ref="H189:K189"/>
    <mergeCell ref="F24:H24"/>
    <mergeCell ref="F25:H25"/>
    <mergeCell ref="F26:H26"/>
    <mergeCell ref="F27:H27"/>
    <mergeCell ref="H363:K363"/>
    <mergeCell ref="H372:I372"/>
    <mergeCell ref="C384:H384"/>
    <mergeCell ref="I384:J384"/>
    <mergeCell ref="C388:L388"/>
    <mergeCell ref="C385:H385"/>
    <mergeCell ref="I385:J385"/>
    <mergeCell ref="C386:H386"/>
    <mergeCell ref="I386:J386"/>
    <mergeCell ref="C387:H387"/>
    <mergeCell ref="I387:J387"/>
    <mergeCell ref="H373:J373"/>
    <mergeCell ref="H375:J375"/>
    <mergeCell ref="H377:K377"/>
    <mergeCell ref="H394:I394"/>
    <mergeCell ref="H396:J396"/>
    <mergeCell ref="F203:G203"/>
    <mergeCell ref="F231:G231"/>
    <mergeCell ref="C379:K379"/>
    <mergeCell ref="C380:K380"/>
    <mergeCell ref="C383:H383"/>
    <mergeCell ref="I383:K383"/>
    <mergeCell ref="F269:G269"/>
    <mergeCell ref="H314:K314"/>
    <mergeCell ref="F318:G318"/>
    <mergeCell ref="F332:G332"/>
    <mergeCell ref="F352:G352"/>
    <mergeCell ref="H366:J366"/>
    <mergeCell ref="H367:J367"/>
    <mergeCell ref="H368:K368"/>
  </mergeCells>
  <phoneticPr fontId="26" type="noConversion"/>
  <conditionalFormatting sqref="E41:E43 E45:E60">
    <cfRule type="duplicateValues" dxfId="6" priority="11"/>
  </conditionalFormatting>
  <conditionalFormatting sqref="E44">
    <cfRule type="duplicateValues" dxfId="5" priority="1"/>
  </conditionalFormatting>
  <conditionalFormatting sqref="E69:E109">
    <cfRule type="duplicateValues" dxfId="4" priority="60"/>
  </conditionalFormatting>
  <conditionalFormatting sqref="E118:E147">
    <cfRule type="duplicateValues" dxfId="3" priority="74"/>
  </conditionalFormatting>
  <conditionalFormatting sqref="E206:E225">
    <cfRule type="duplicateValues" dxfId="2" priority="8"/>
  </conditionalFormatting>
  <conditionalFormatting sqref="E234:E263">
    <cfRule type="duplicateValues" dxfId="1" priority="54"/>
  </conditionalFormatting>
  <conditionalFormatting sqref="E272:E312">
    <cfRule type="duplicateValues" dxfId="0" priority="97"/>
  </conditionalFormatting>
  <printOptions horizontalCentered="1"/>
  <pageMargins left="0.39370078740157483" right="0.39370078740157483" top="0.39370078740157483" bottom="0.39370078740157483" header="0" footer="0"/>
  <pageSetup scale="43"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C96EDC-086F-47C4-818A-732BE3D57CEC}">
  <sheetPr codeName="Hoja9">
    <tabColor theme="5"/>
  </sheetPr>
  <dimension ref="B1:M108"/>
  <sheetViews>
    <sheetView zoomScale="6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306</v>
      </c>
      <c r="C33" s="791" t="s">
        <v>512</v>
      </c>
      <c r="D33" s="792"/>
      <c r="E33" s="792"/>
      <c r="F33" s="792"/>
      <c r="G33" s="792"/>
      <c r="H33" s="792"/>
      <c r="I33" s="792"/>
      <c r="J33" s="793"/>
      <c r="K33" s="173">
        <v>11602</v>
      </c>
      <c r="L33" s="172" t="s">
        <v>26</v>
      </c>
      <c r="M33" s="174">
        <v>99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172</v>
      </c>
      <c r="C36" s="116"/>
      <c r="D36" s="116"/>
      <c r="E36" s="99"/>
      <c r="F36" s="122"/>
      <c r="G36" s="332"/>
      <c r="H36" s="333"/>
      <c r="I36" s="332"/>
      <c r="J36" s="333"/>
      <c r="K36" s="81">
        <v>74096.536698773925</v>
      </c>
      <c r="L36" s="170">
        <v>45</v>
      </c>
      <c r="M36" s="82">
        <v>1646.5897044171984</v>
      </c>
    </row>
    <row r="37" spans="2:13">
      <c r="B37" s="32" t="s">
        <v>190</v>
      </c>
      <c r="C37" s="116"/>
      <c r="D37" s="116"/>
      <c r="E37" s="123"/>
      <c r="F37" s="124"/>
      <c r="G37" s="86"/>
      <c r="H37" s="85"/>
      <c r="I37" s="86"/>
      <c r="J37" s="85"/>
      <c r="K37" s="81">
        <v>211560.531425611</v>
      </c>
      <c r="L37" s="170">
        <v>45</v>
      </c>
      <c r="M37" s="82">
        <v>4701.3451427913551</v>
      </c>
    </row>
    <row r="38" spans="2:13">
      <c r="B38" s="32" t="s">
        <v>196</v>
      </c>
      <c r="C38" s="116"/>
      <c r="D38" s="116"/>
      <c r="E38" s="123"/>
      <c r="F38" s="124"/>
      <c r="G38" s="86"/>
      <c r="H38" s="85"/>
      <c r="I38" s="86"/>
      <c r="J38" s="85"/>
      <c r="K38" s="81">
        <v>120331.76551837861</v>
      </c>
      <c r="L38" s="170">
        <v>45</v>
      </c>
      <c r="M38" s="82">
        <v>2674.039233741747</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83.90588192169119</v>
      </c>
    </row>
    <row r="44" spans="2:13" ht="15.75" customHeight="1" thickBot="1">
      <c r="B44" s="797" t="s">
        <v>75</v>
      </c>
      <c r="C44" s="798"/>
      <c r="D44" s="798"/>
      <c r="E44" s="798"/>
      <c r="F44" s="798"/>
      <c r="G44" s="798"/>
      <c r="H44" s="798"/>
      <c r="I44" s="798"/>
      <c r="J44" s="798"/>
      <c r="K44" s="798"/>
      <c r="L44" s="799"/>
      <c r="M44" s="87">
        <v>9105.8799628719917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49</v>
      </c>
      <c r="C47" s="159"/>
      <c r="D47" s="159"/>
      <c r="E47" s="159"/>
      <c r="F47" s="159"/>
      <c r="G47" s="159"/>
      <c r="H47" s="159"/>
      <c r="I47" s="160"/>
      <c r="J47" s="126" t="s">
        <v>138</v>
      </c>
      <c r="K47" s="127">
        <v>22</v>
      </c>
      <c r="L47" s="165">
        <v>108.45363037607865</v>
      </c>
      <c r="M47" s="82">
        <v>2385.9798682737301</v>
      </c>
    </row>
    <row r="48" spans="2:13" ht="15.75" customHeight="1">
      <c r="B48" s="32" t="s">
        <v>222</v>
      </c>
      <c r="C48" s="163"/>
      <c r="D48" s="163"/>
      <c r="E48" s="163"/>
      <c r="F48" s="163"/>
      <c r="G48" s="163"/>
      <c r="H48" s="163"/>
      <c r="I48" s="164"/>
      <c r="J48" s="126" t="s">
        <v>26</v>
      </c>
      <c r="K48" s="127">
        <v>1.25</v>
      </c>
      <c r="L48" s="165">
        <v>70108.598766408672</v>
      </c>
      <c r="M48" s="82">
        <v>87635.748458010843</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90021.728326284574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246</v>
      </c>
      <c r="C63" s="116"/>
      <c r="D63" s="116"/>
      <c r="E63" s="116"/>
      <c r="F63" s="116"/>
      <c r="G63" s="116"/>
      <c r="H63" s="116"/>
      <c r="I63" s="92">
        <v>1.25</v>
      </c>
      <c r="J63" s="93">
        <v>30</v>
      </c>
      <c r="K63" s="92">
        <v>37.5</v>
      </c>
      <c r="L63" s="170">
        <v>1190.3586137619288</v>
      </c>
      <c r="M63" s="82">
        <v>44638.448016072332</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44638.448016072332</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256</v>
      </c>
      <c r="D69" s="99"/>
      <c r="E69" s="99"/>
      <c r="F69" s="99"/>
      <c r="G69" s="99"/>
      <c r="H69" s="147"/>
      <c r="I69" s="100">
        <v>74897.694683432608</v>
      </c>
      <c r="J69" s="101">
        <v>1.85</v>
      </c>
      <c r="K69" s="102">
        <v>138560.73516435034</v>
      </c>
      <c r="L69" s="169">
        <v>360</v>
      </c>
      <c r="M69" s="103">
        <v>384.89093101208425</v>
      </c>
    </row>
    <row r="70" spans="2:13">
      <c r="B70" s="98" t="s">
        <v>258</v>
      </c>
      <c r="C70" s="99"/>
      <c r="D70" s="99"/>
      <c r="E70" s="99"/>
      <c r="F70" s="99"/>
      <c r="G70" s="99"/>
      <c r="H70" s="99"/>
      <c r="I70" s="100">
        <v>88378.616083101573</v>
      </c>
      <c r="J70" s="101">
        <v>1.85</v>
      </c>
      <c r="K70" s="102">
        <v>163500.43975373791</v>
      </c>
      <c r="L70" s="169">
        <v>360</v>
      </c>
      <c r="M70" s="103">
        <v>454.16788820482753</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839.05881921691184</v>
      </c>
    </row>
    <row r="75" spans="2:13" ht="13.5" thickBot="1">
      <c r="B75" s="76"/>
      <c r="M75" s="67"/>
    </row>
    <row r="76" spans="2:13" ht="15.75" customHeight="1" thickBot="1">
      <c r="B76" s="800" t="s">
        <v>85</v>
      </c>
      <c r="C76" s="801"/>
      <c r="D76" s="801"/>
      <c r="E76" s="801"/>
      <c r="F76" s="801"/>
      <c r="G76" s="801"/>
      <c r="H76" s="801"/>
      <c r="I76" s="801"/>
      <c r="J76" s="801"/>
      <c r="K76" s="801"/>
      <c r="L76" s="802"/>
      <c r="M76" s="104">
        <v>144605.11512444579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28921.02302488916</v>
      </c>
      <c r="M79" s="108"/>
    </row>
    <row r="80" spans="2:13">
      <c r="B80" s="83" t="s">
        <v>90</v>
      </c>
      <c r="C80" s="84"/>
      <c r="D80" s="84"/>
      <c r="E80" s="84"/>
      <c r="F80" s="84"/>
      <c r="G80" s="84"/>
      <c r="H80" s="84"/>
      <c r="I80" s="105"/>
      <c r="J80" s="106"/>
      <c r="K80" s="107">
        <v>0.05</v>
      </c>
      <c r="L80" s="167">
        <v>7230.2557562222901</v>
      </c>
      <c r="M80" s="108"/>
    </row>
    <row r="81" spans="2:13" ht="13.5" thickBot="1">
      <c r="B81" s="34" t="s">
        <v>59</v>
      </c>
      <c r="C81" s="57"/>
      <c r="D81" s="57"/>
      <c r="E81" s="57"/>
      <c r="F81" s="57"/>
      <c r="G81" s="57"/>
      <c r="H81" s="57"/>
      <c r="I81" s="109"/>
      <c r="J81" s="110"/>
      <c r="K81" s="107">
        <v>0.05</v>
      </c>
      <c r="L81" s="168">
        <v>7230.2557562222901</v>
      </c>
      <c r="M81" s="108"/>
    </row>
    <row r="82" spans="2:13" ht="15.75" customHeight="1" thickBot="1">
      <c r="B82" s="805" t="s">
        <v>466</v>
      </c>
      <c r="C82" s="806"/>
      <c r="D82" s="806"/>
      <c r="E82" s="806"/>
      <c r="F82" s="806"/>
      <c r="G82" s="806"/>
      <c r="H82" s="806"/>
      <c r="I82" s="806"/>
      <c r="J82" s="806"/>
      <c r="K82" s="806"/>
      <c r="L82" s="807"/>
      <c r="M82" s="111">
        <v>43381.534537333748</v>
      </c>
    </row>
    <row r="83" spans="2:13" ht="13.5" thickBot="1">
      <c r="B83" s="76"/>
      <c r="M83" s="67"/>
    </row>
    <row r="84" spans="2:13" ht="15.75" customHeight="1" thickBot="1">
      <c r="B84" s="800" t="s">
        <v>91</v>
      </c>
      <c r="C84" s="801"/>
      <c r="D84" s="801"/>
      <c r="E84" s="801"/>
      <c r="F84" s="801"/>
      <c r="G84" s="801"/>
      <c r="H84" s="801"/>
      <c r="I84" s="801"/>
      <c r="J84" s="801"/>
      <c r="K84" s="801"/>
      <c r="L84" s="802"/>
      <c r="M84" s="112">
        <v>187987</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C32:J32"/>
    <mergeCell ref="C33:J33"/>
    <mergeCell ref="B100:M102"/>
    <mergeCell ref="B44:L44"/>
    <mergeCell ref="B76:L76"/>
    <mergeCell ref="B78:J78"/>
    <mergeCell ref="B82:L82"/>
    <mergeCell ref="B84:L84"/>
    <mergeCell ref="B98:M99"/>
    <mergeCell ref="D20:L21"/>
    <mergeCell ref="J2:J3"/>
    <mergeCell ref="I35:J35"/>
    <mergeCell ref="B2:B8"/>
    <mergeCell ref="K2:M3"/>
    <mergeCell ref="C3:I3"/>
    <mergeCell ref="C4:I4"/>
    <mergeCell ref="K4:M5"/>
    <mergeCell ref="C5:I5"/>
    <mergeCell ref="J6:J8"/>
    <mergeCell ref="K6:K8"/>
    <mergeCell ref="L6:L8"/>
    <mergeCell ref="M6:M8"/>
    <mergeCell ref="C8:I8"/>
    <mergeCell ref="B12:D12"/>
    <mergeCell ref="B31:M3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E98D5-E271-4D6A-A617-4B7F893C0583}">
  <sheetPr codeName="Hoja10">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277</v>
      </c>
      <c r="C33" s="791" t="s">
        <v>470</v>
      </c>
      <c r="D33" s="792"/>
      <c r="E33" s="792"/>
      <c r="F33" s="792"/>
      <c r="G33" s="792"/>
      <c r="H33" s="792"/>
      <c r="I33" s="792"/>
      <c r="J33" s="793"/>
      <c r="K33" s="173">
        <v>11602</v>
      </c>
      <c r="L33" s="172" t="s">
        <v>26</v>
      </c>
      <c r="M33" s="174">
        <v>4</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172</v>
      </c>
      <c r="C36" s="116"/>
      <c r="D36" s="116"/>
      <c r="E36" s="99"/>
      <c r="F36" s="122"/>
      <c r="G36" s="332"/>
      <c r="H36" s="333"/>
      <c r="I36" s="332"/>
      <c r="J36" s="333"/>
      <c r="K36" s="81">
        <v>74096.536698773925</v>
      </c>
      <c r="L36" s="170">
        <v>40</v>
      </c>
      <c r="M36" s="82">
        <v>1852.4134174693481</v>
      </c>
    </row>
    <row r="37" spans="2:13">
      <c r="B37" s="32" t="s">
        <v>190</v>
      </c>
      <c r="C37" s="116"/>
      <c r="D37" s="116"/>
      <c r="E37" s="123"/>
      <c r="F37" s="124"/>
      <c r="G37" s="86"/>
      <c r="H37" s="85"/>
      <c r="I37" s="86"/>
      <c r="J37" s="85"/>
      <c r="K37" s="81">
        <v>211560.531425611</v>
      </c>
      <c r="L37" s="170">
        <v>40</v>
      </c>
      <c r="M37" s="82">
        <v>5289.0132856402752</v>
      </c>
    </row>
    <row r="38" spans="2:13">
      <c r="B38" s="32" t="s">
        <v>196</v>
      </c>
      <c r="C38" s="116"/>
      <c r="D38" s="116"/>
      <c r="E38" s="123"/>
      <c r="F38" s="124"/>
      <c r="G38" s="86"/>
      <c r="H38" s="85"/>
      <c r="I38" s="86"/>
      <c r="J38" s="85"/>
      <c r="K38" s="81">
        <v>120331.76551837861</v>
      </c>
      <c r="L38" s="170">
        <v>40</v>
      </c>
      <c r="M38" s="82">
        <v>3008.2941379594654</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51.0938874230431</v>
      </c>
    </row>
    <row r="44" spans="2:13" ht="15.75" customHeight="1" thickBot="1">
      <c r="B44" s="797" t="s">
        <v>75</v>
      </c>
      <c r="C44" s="798"/>
      <c r="D44" s="798"/>
      <c r="E44" s="798"/>
      <c r="F44" s="798"/>
      <c r="G44" s="798"/>
      <c r="H44" s="798"/>
      <c r="I44" s="798"/>
      <c r="J44" s="798"/>
      <c r="K44" s="798"/>
      <c r="L44" s="799"/>
      <c r="M44" s="87">
        <v>10200.814728492132</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227</v>
      </c>
      <c r="C47" s="159"/>
      <c r="D47" s="159"/>
      <c r="E47" s="159"/>
      <c r="F47" s="159"/>
      <c r="G47" s="159"/>
      <c r="H47" s="159"/>
      <c r="I47" s="160"/>
      <c r="J47" s="126" t="s">
        <v>26</v>
      </c>
      <c r="K47" s="127">
        <v>1.3</v>
      </c>
      <c r="L47" s="165">
        <v>72434.90759566307</v>
      </c>
      <c r="M47" s="82">
        <v>94165.379874361999</v>
      </c>
    </row>
    <row r="48" spans="2:13" ht="15.75" customHeight="1">
      <c r="B48" s="32" t="s">
        <v>49</v>
      </c>
      <c r="C48" s="163"/>
      <c r="D48" s="163"/>
      <c r="E48" s="163"/>
      <c r="F48" s="163"/>
      <c r="G48" s="163"/>
      <c r="H48" s="163"/>
      <c r="I48" s="164"/>
      <c r="J48" s="126" t="s">
        <v>138</v>
      </c>
      <c r="K48" s="127">
        <v>22</v>
      </c>
      <c r="L48" s="165">
        <v>108.45363037607865</v>
      </c>
      <c r="M48" s="82">
        <v>2385.9798682737301</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96551.35974263573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250</v>
      </c>
      <c r="C63" s="116"/>
      <c r="D63" s="116"/>
      <c r="E63" s="116"/>
      <c r="F63" s="116"/>
      <c r="G63" s="116"/>
      <c r="H63" s="116"/>
      <c r="I63" s="92">
        <v>1.3</v>
      </c>
      <c r="J63" s="93">
        <v>42</v>
      </c>
      <c r="K63" s="92">
        <v>54.6</v>
      </c>
      <c r="L63" s="170">
        <v>1190.3586137619288</v>
      </c>
      <c r="M63" s="82">
        <v>64993.580311401318</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64993.580311401318</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320</v>
      </c>
      <c r="M69" s="103">
        <v>510.938874230431</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510.938874230431</v>
      </c>
    </row>
    <row r="75" spans="2:13" ht="13.5" thickBot="1">
      <c r="B75" s="76"/>
      <c r="M75" s="67"/>
    </row>
    <row r="76" spans="2:13" ht="15.75" customHeight="1" thickBot="1">
      <c r="B76" s="800" t="s">
        <v>85</v>
      </c>
      <c r="C76" s="801"/>
      <c r="D76" s="801"/>
      <c r="E76" s="801"/>
      <c r="F76" s="801"/>
      <c r="G76" s="801"/>
      <c r="H76" s="801"/>
      <c r="I76" s="801"/>
      <c r="J76" s="801"/>
      <c r="K76" s="801"/>
      <c r="L76" s="802"/>
      <c r="M76" s="104">
        <v>172256.69365675963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34451.338731351927</v>
      </c>
      <c r="M79" s="108"/>
    </row>
    <row r="80" spans="2:13">
      <c r="B80" s="83" t="s">
        <v>90</v>
      </c>
      <c r="C80" s="84"/>
      <c r="D80" s="84"/>
      <c r="E80" s="84"/>
      <c r="F80" s="84"/>
      <c r="G80" s="84"/>
      <c r="H80" s="84"/>
      <c r="I80" s="105"/>
      <c r="J80" s="106"/>
      <c r="K80" s="107">
        <v>0.05</v>
      </c>
      <c r="L80" s="167">
        <v>8612.8346828379817</v>
      </c>
      <c r="M80" s="108"/>
    </row>
    <row r="81" spans="2:13" ht="13.5" thickBot="1">
      <c r="B81" s="34" t="s">
        <v>59</v>
      </c>
      <c r="C81" s="57"/>
      <c r="D81" s="57"/>
      <c r="E81" s="57"/>
      <c r="F81" s="57"/>
      <c r="G81" s="57"/>
      <c r="H81" s="57"/>
      <c r="I81" s="109"/>
      <c r="J81" s="110"/>
      <c r="K81" s="107">
        <v>0.05</v>
      </c>
      <c r="L81" s="168">
        <v>8612.8346828379817</v>
      </c>
      <c r="M81" s="108"/>
    </row>
    <row r="82" spans="2:13" ht="15.75" customHeight="1" thickBot="1">
      <c r="B82" s="805" t="s">
        <v>466</v>
      </c>
      <c r="C82" s="806"/>
      <c r="D82" s="806"/>
      <c r="E82" s="806"/>
      <c r="F82" s="806"/>
      <c r="G82" s="806"/>
      <c r="H82" s="806"/>
      <c r="I82" s="806"/>
      <c r="J82" s="806"/>
      <c r="K82" s="806"/>
      <c r="L82" s="807"/>
      <c r="M82" s="111">
        <v>51677.008097027887</v>
      </c>
    </row>
    <row r="83" spans="2:13" ht="13.5" thickBot="1">
      <c r="B83" s="76"/>
      <c r="M83" s="67"/>
    </row>
    <row r="84" spans="2:13" ht="15.75" customHeight="1" thickBot="1">
      <c r="B84" s="800" t="s">
        <v>91</v>
      </c>
      <c r="C84" s="801"/>
      <c r="D84" s="801"/>
      <c r="E84" s="801"/>
      <c r="F84" s="801"/>
      <c r="G84" s="801"/>
      <c r="H84" s="801"/>
      <c r="I84" s="801"/>
      <c r="J84" s="801"/>
      <c r="K84" s="801"/>
      <c r="L84" s="802"/>
      <c r="M84" s="112">
        <v>223934</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C32:J32"/>
    <mergeCell ref="C33:J33"/>
    <mergeCell ref="B100:M102"/>
    <mergeCell ref="B44:L44"/>
    <mergeCell ref="B76:L76"/>
    <mergeCell ref="B78:J78"/>
    <mergeCell ref="B82:L82"/>
    <mergeCell ref="B84:L84"/>
    <mergeCell ref="B98:M99"/>
    <mergeCell ref="D20:L21"/>
    <mergeCell ref="J2:J3"/>
    <mergeCell ref="I35:J35"/>
    <mergeCell ref="B2:B8"/>
    <mergeCell ref="K2:M3"/>
    <mergeCell ref="C3:I3"/>
    <mergeCell ref="C4:I4"/>
    <mergeCell ref="K4:M5"/>
    <mergeCell ref="C5:I5"/>
    <mergeCell ref="J6:J8"/>
    <mergeCell ref="K6:K8"/>
    <mergeCell ref="L6:L8"/>
    <mergeCell ref="M6:M8"/>
    <mergeCell ref="C8:I8"/>
    <mergeCell ref="B12:D12"/>
    <mergeCell ref="B31:M3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4125B-998D-47A4-862C-53395C6DF8D5}">
  <sheetPr codeName="Hoja11">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279</v>
      </c>
      <c r="C33" s="791" t="s">
        <v>620</v>
      </c>
      <c r="D33" s="792"/>
      <c r="E33" s="792"/>
      <c r="F33" s="792"/>
      <c r="G33" s="792"/>
      <c r="H33" s="792"/>
      <c r="I33" s="792"/>
      <c r="J33" s="793"/>
      <c r="K33" s="173">
        <v>11602</v>
      </c>
      <c r="L33" s="172" t="s">
        <v>26</v>
      </c>
      <c r="M33" s="174">
        <v>17</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176</v>
      </c>
      <c r="C36" s="116"/>
      <c r="D36" s="116"/>
      <c r="E36" s="99"/>
      <c r="F36" s="122"/>
      <c r="G36" s="332"/>
      <c r="H36" s="333"/>
      <c r="I36" s="332"/>
      <c r="J36" s="333"/>
      <c r="K36" s="81">
        <v>10789.504935433937</v>
      </c>
      <c r="L36" s="170">
        <v>4</v>
      </c>
      <c r="M36" s="82">
        <v>2697.3762338584843</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1021.877748460862</v>
      </c>
    </row>
    <row r="44" spans="2:13" ht="15.75" customHeight="1" thickBot="1">
      <c r="B44" s="797" t="s">
        <v>75</v>
      </c>
      <c r="C44" s="798"/>
      <c r="D44" s="798"/>
      <c r="E44" s="798"/>
      <c r="F44" s="798"/>
      <c r="G44" s="798"/>
      <c r="H44" s="798"/>
      <c r="I44" s="798"/>
      <c r="J44" s="798"/>
      <c r="K44" s="798"/>
      <c r="L44" s="799"/>
      <c r="M44" s="87">
        <v>3719.2539823193465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227</v>
      </c>
      <c r="C47" s="159"/>
      <c r="D47" s="159"/>
      <c r="E47" s="159"/>
      <c r="F47" s="159"/>
      <c r="G47" s="159"/>
      <c r="H47" s="159"/>
      <c r="I47" s="160"/>
      <c r="J47" s="126" t="s">
        <v>26</v>
      </c>
      <c r="K47" s="127">
        <v>1.3</v>
      </c>
      <c r="L47" s="165">
        <v>72434.90759566307</v>
      </c>
      <c r="M47" s="82">
        <v>94165.379874361999</v>
      </c>
    </row>
    <row r="48" spans="2:13" ht="15.75" customHeight="1">
      <c r="B48" s="32" t="s">
        <v>49</v>
      </c>
      <c r="C48" s="163"/>
      <c r="D48" s="163"/>
      <c r="E48" s="163"/>
      <c r="F48" s="163"/>
      <c r="G48" s="163"/>
      <c r="H48" s="163"/>
      <c r="I48" s="164"/>
      <c r="J48" s="126" t="s">
        <v>138</v>
      </c>
      <c r="K48" s="127">
        <v>22</v>
      </c>
      <c r="L48" s="165">
        <v>108.45363037607865</v>
      </c>
      <c r="M48" s="82">
        <v>2385.9798682737301</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96551.35974263573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250</v>
      </c>
      <c r="C63" s="116"/>
      <c r="D63" s="116"/>
      <c r="E63" s="116"/>
      <c r="F63" s="116"/>
      <c r="G63" s="116"/>
      <c r="H63" s="116"/>
      <c r="I63" s="92">
        <v>1.3</v>
      </c>
      <c r="J63" s="93">
        <v>42</v>
      </c>
      <c r="K63" s="92">
        <v>54.6</v>
      </c>
      <c r="L63" s="170">
        <v>1190.3586137619288</v>
      </c>
      <c r="M63" s="82">
        <v>64993.580311401318</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64993.580311401318</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32</v>
      </c>
      <c r="M69" s="103">
        <v>10218.777484608619</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10218.777484608619</v>
      </c>
    </row>
    <row r="75" spans="2:13" ht="13.5" thickBot="1">
      <c r="B75" s="76"/>
      <c r="M75" s="67"/>
    </row>
    <row r="76" spans="2:13" ht="15.75" customHeight="1" thickBot="1">
      <c r="B76" s="800" t="s">
        <v>85</v>
      </c>
      <c r="C76" s="801"/>
      <c r="D76" s="801"/>
      <c r="E76" s="801"/>
      <c r="F76" s="801"/>
      <c r="G76" s="801"/>
      <c r="H76" s="801"/>
      <c r="I76" s="801"/>
      <c r="J76" s="801"/>
      <c r="K76" s="801"/>
      <c r="L76" s="802"/>
      <c r="M76" s="104">
        <v>175482.97152096502</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35096.594304193008</v>
      </c>
      <c r="M79" s="108"/>
    </row>
    <row r="80" spans="2:13">
      <c r="B80" s="83" t="s">
        <v>90</v>
      </c>
      <c r="C80" s="84"/>
      <c r="D80" s="84"/>
      <c r="E80" s="84"/>
      <c r="F80" s="84"/>
      <c r="G80" s="84"/>
      <c r="H80" s="84"/>
      <c r="I80" s="105"/>
      <c r="J80" s="106"/>
      <c r="K80" s="107">
        <v>0.05</v>
      </c>
      <c r="L80" s="167">
        <v>8774.1485760482519</v>
      </c>
      <c r="M80" s="108"/>
    </row>
    <row r="81" spans="2:13" ht="13.5" thickBot="1">
      <c r="B81" s="34" t="s">
        <v>59</v>
      </c>
      <c r="C81" s="57"/>
      <c r="D81" s="57"/>
      <c r="E81" s="57"/>
      <c r="F81" s="57"/>
      <c r="G81" s="57"/>
      <c r="H81" s="57"/>
      <c r="I81" s="109"/>
      <c r="J81" s="110"/>
      <c r="K81" s="107">
        <v>0.05</v>
      </c>
      <c r="L81" s="168">
        <v>8774.1485760482519</v>
      </c>
      <c r="M81" s="108"/>
    </row>
    <row r="82" spans="2:13" ht="15.75" customHeight="1" thickBot="1">
      <c r="B82" s="805" t="s">
        <v>466</v>
      </c>
      <c r="C82" s="806"/>
      <c r="D82" s="806"/>
      <c r="E82" s="806"/>
      <c r="F82" s="806"/>
      <c r="G82" s="806"/>
      <c r="H82" s="806"/>
      <c r="I82" s="806"/>
      <c r="J82" s="806"/>
      <c r="K82" s="806"/>
      <c r="L82" s="807"/>
      <c r="M82" s="111">
        <v>52644.891456289515</v>
      </c>
    </row>
    <row r="83" spans="2:13" ht="13.5" thickBot="1">
      <c r="B83" s="76"/>
      <c r="M83" s="67"/>
    </row>
    <row r="84" spans="2:13" ht="15.75" customHeight="1" thickBot="1">
      <c r="B84" s="800" t="s">
        <v>91</v>
      </c>
      <c r="C84" s="801"/>
      <c r="D84" s="801"/>
      <c r="E84" s="801"/>
      <c r="F84" s="801"/>
      <c r="G84" s="801"/>
      <c r="H84" s="801"/>
      <c r="I84" s="801"/>
      <c r="J84" s="801"/>
      <c r="K84" s="801"/>
      <c r="L84" s="802"/>
      <c r="M84" s="112">
        <v>228128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C32:J32"/>
    <mergeCell ref="C33:J33"/>
    <mergeCell ref="B100:M102"/>
    <mergeCell ref="B44:L44"/>
    <mergeCell ref="B76:L76"/>
    <mergeCell ref="B78:J78"/>
    <mergeCell ref="B82:L82"/>
    <mergeCell ref="B84:L84"/>
    <mergeCell ref="B98:M99"/>
    <mergeCell ref="D20:L21"/>
    <mergeCell ref="J2:J3"/>
    <mergeCell ref="I35:J35"/>
    <mergeCell ref="B2:B8"/>
    <mergeCell ref="K2:M3"/>
    <mergeCell ref="C3:I3"/>
    <mergeCell ref="C4:I4"/>
    <mergeCell ref="K4:M5"/>
    <mergeCell ref="C5:I5"/>
    <mergeCell ref="J6:J8"/>
    <mergeCell ref="K6:K8"/>
    <mergeCell ref="L6:L8"/>
    <mergeCell ref="M6:M8"/>
    <mergeCell ref="C8:I8"/>
    <mergeCell ref="B12:D12"/>
    <mergeCell ref="B31:M3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D7EBF5-0A9B-481B-93BF-44FC4E01FB3B}">
  <sheetPr codeName="Hoja12">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281</v>
      </c>
      <c r="C33" s="791" t="s">
        <v>513</v>
      </c>
      <c r="D33" s="792"/>
      <c r="E33" s="792"/>
      <c r="F33" s="792"/>
      <c r="G33" s="792"/>
      <c r="H33" s="792"/>
      <c r="I33" s="792"/>
      <c r="J33" s="793"/>
      <c r="K33" s="173">
        <v>11602</v>
      </c>
      <c r="L33" s="172" t="s">
        <v>26</v>
      </c>
      <c r="M33" s="174">
        <v>17</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172</v>
      </c>
      <c r="C36" s="116"/>
      <c r="D36" s="116"/>
      <c r="E36" s="99"/>
      <c r="F36" s="122"/>
      <c r="G36" s="332"/>
      <c r="H36" s="333"/>
      <c r="I36" s="332"/>
      <c r="J36" s="333"/>
      <c r="K36" s="81">
        <v>74096.536698773925</v>
      </c>
      <c r="L36" s="170">
        <v>30</v>
      </c>
      <c r="M36" s="82">
        <v>2469.8845566257974</v>
      </c>
    </row>
    <row r="37" spans="2:13">
      <c r="B37" s="32" t="s">
        <v>190</v>
      </c>
      <c r="C37" s="116"/>
      <c r="D37" s="116"/>
      <c r="E37" s="123"/>
      <c r="F37" s="124"/>
      <c r="G37" s="86"/>
      <c r="H37" s="85"/>
      <c r="I37" s="86"/>
      <c r="J37" s="85"/>
      <c r="K37" s="81">
        <v>211560.531425611</v>
      </c>
      <c r="L37" s="170">
        <v>30</v>
      </c>
      <c r="M37" s="82">
        <v>7052.0177141870336</v>
      </c>
    </row>
    <row r="38" spans="2:13">
      <c r="B38" s="32" t="s">
        <v>196</v>
      </c>
      <c r="C38" s="116"/>
      <c r="D38" s="116"/>
      <c r="E38" s="123"/>
      <c r="F38" s="124"/>
      <c r="G38" s="86"/>
      <c r="H38" s="85"/>
      <c r="I38" s="86"/>
      <c r="J38" s="85"/>
      <c r="K38" s="81">
        <v>120331.76551837861</v>
      </c>
      <c r="L38" s="170">
        <v>30</v>
      </c>
      <c r="M38" s="82">
        <v>4011.0588506126205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68.125183230724133</v>
      </c>
    </row>
    <row r="44" spans="2:13" ht="15.75" customHeight="1" thickBot="1">
      <c r="B44" s="797" t="s">
        <v>75</v>
      </c>
      <c r="C44" s="798"/>
      <c r="D44" s="798"/>
      <c r="E44" s="798"/>
      <c r="F44" s="798"/>
      <c r="G44" s="798"/>
      <c r="H44" s="798"/>
      <c r="I44" s="798"/>
      <c r="J44" s="798"/>
      <c r="K44" s="798"/>
      <c r="L44" s="799"/>
      <c r="M44" s="87">
        <v>13601.086304656175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49</v>
      </c>
      <c r="C47" s="159"/>
      <c r="D47" s="159"/>
      <c r="E47" s="159"/>
      <c r="F47" s="159"/>
      <c r="G47" s="159"/>
      <c r="H47" s="159"/>
      <c r="I47" s="160"/>
      <c r="J47" s="126" t="s">
        <v>138</v>
      </c>
      <c r="K47" s="127">
        <v>22</v>
      </c>
      <c r="L47" s="165">
        <v>108.45363037607865</v>
      </c>
      <c r="M47" s="82">
        <v>2385.9798682737301</v>
      </c>
    </row>
    <row r="48" spans="2:13" ht="15.75" customHeight="1">
      <c r="B48" s="32" t="s">
        <v>223</v>
      </c>
      <c r="C48" s="163"/>
      <c r="D48" s="163"/>
      <c r="E48" s="163"/>
      <c r="F48" s="163"/>
      <c r="G48" s="163"/>
      <c r="H48" s="163"/>
      <c r="I48" s="164"/>
      <c r="J48" s="126" t="s">
        <v>26</v>
      </c>
      <c r="K48" s="127">
        <v>1.3</v>
      </c>
      <c r="L48" s="165">
        <v>79730.394639658494</v>
      </c>
      <c r="M48" s="82">
        <v>103649.51303155605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106035.49289982978</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247</v>
      </c>
      <c r="C63" s="116"/>
      <c r="D63" s="116"/>
      <c r="E63" s="116"/>
      <c r="F63" s="116"/>
      <c r="G63" s="116"/>
      <c r="H63" s="116"/>
      <c r="I63" s="92">
        <v>1.3</v>
      </c>
      <c r="J63" s="93">
        <v>42</v>
      </c>
      <c r="K63" s="92">
        <v>54.6</v>
      </c>
      <c r="L63" s="170">
        <v>1190.3586137619288</v>
      </c>
      <c r="M63" s="82">
        <v>64993.580311401318</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64993.580311401318</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240</v>
      </c>
      <c r="M69" s="103">
        <v>681.25183230724133</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681.25183230724133</v>
      </c>
    </row>
    <row r="75" spans="2:13" ht="13.5" thickBot="1">
      <c r="B75" s="76"/>
      <c r="M75" s="67"/>
    </row>
    <row r="76" spans="2:13" ht="15.75" customHeight="1" thickBot="1">
      <c r="B76" s="800" t="s">
        <v>85</v>
      </c>
      <c r="C76" s="801"/>
      <c r="D76" s="801"/>
      <c r="E76" s="801"/>
      <c r="F76" s="801"/>
      <c r="G76" s="801"/>
      <c r="H76" s="801"/>
      <c r="I76" s="801"/>
      <c r="J76" s="801"/>
      <c r="K76" s="801"/>
      <c r="L76" s="802"/>
      <c r="M76" s="104">
        <v>185311.41134819452</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37062.282269638905</v>
      </c>
      <c r="M79" s="108"/>
    </row>
    <row r="80" spans="2:13">
      <c r="B80" s="83" t="s">
        <v>90</v>
      </c>
      <c r="C80" s="84"/>
      <c r="D80" s="84"/>
      <c r="E80" s="84"/>
      <c r="F80" s="84"/>
      <c r="G80" s="84"/>
      <c r="H80" s="84"/>
      <c r="I80" s="105"/>
      <c r="J80" s="106"/>
      <c r="K80" s="107">
        <v>0.05</v>
      </c>
      <c r="L80" s="167">
        <v>9265.5705674097262</v>
      </c>
      <c r="M80" s="108"/>
    </row>
    <row r="81" spans="2:13" ht="13.5" thickBot="1">
      <c r="B81" s="34" t="s">
        <v>59</v>
      </c>
      <c r="C81" s="57"/>
      <c r="D81" s="57"/>
      <c r="E81" s="57"/>
      <c r="F81" s="57"/>
      <c r="G81" s="57"/>
      <c r="H81" s="57"/>
      <c r="I81" s="109"/>
      <c r="J81" s="110"/>
      <c r="K81" s="107">
        <v>0.05</v>
      </c>
      <c r="L81" s="168">
        <v>9265.5705674097262</v>
      </c>
      <c r="M81" s="108"/>
    </row>
    <row r="82" spans="2:13" ht="15.75" customHeight="1" thickBot="1">
      <c r="B82" s="805" t="s">
        <v>466</v>
      </c>
      <c r="C82" s="806"/>
      <c r="D82" s="806"/>
      <c r="E82" s="806"/>
      <c r="F82" s="806"/>
      <c r="G82" s="806"/>
      <c r="H82" s="806"/>
      <c r="I82" s="806"/>
      <c r="J82" s="806"/>
      <c r="K82" s="806"/>
      <c r="L82" s="807"/>
      <c r="M82" s="111">
        <v>55593.423404458357</v>
      </c>
    </row>
    <row r="83" spans="2:13" ht="13.5" thickBot="1">
      <c r="B83" s="76"/>
      <c r="M83" s="67"/>
    </row>
    <row r="84" spans="2:13" ht="15.75" customHeight="1" thickBot="1">
      <c r="B84" s="800" t="s">
        <v>91</v>
      </c>
      <c r="C84" s="801"/>
      <c r="D84" s="801"/>
      <c r="E84" s="801"/>
      <c r="F84" s="801"/>
      <c r="G84" s="801"/>
      <c r="H84" s="801"/>
      <c r="I84" s="801"/>
      <c r="J84" s="801"/>
      <c r="K84" s="801"/>
      <c r="L84" s="802"/>
      <c r="M84" s="112">
        <v>240905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C32:J32"/>
    <mergeCell ref="C33:J33"/>
    <mergeCell ref="B100:M102"/>
    <mergeCell ref="B44:L44"/>
    <mergeCell ref="B76:L76"/>
    <mergeCell ref="B78:J78"/>
    <mergeCell ref="B82:L82"/>
    <mergeCell ref="B84:L84"/>
    <mergeCell ref="B98:M99"/>
    <mergeCell ref="D20:L21"/>
    <mergeCell ref="J2:J3"/>
    <mergeCell ref="I35:J35"/>
    <mergeCell ref="B2:B8"/>
    <mergeCell ref="K2:M3"/>
    <mergeCell ref="C3:I3"/>
    <mergeCell ref="C4:I4"/>
    <mergeCell ref="K4:M5"/>
    <mergeCell ref="C5:I5"/>
    <mergeCell ref="J6:J8"/>
    <mergeCell ref="K6:K8"/>
    <mergeCell ref="L6:L8"/>
    <mergeCell ref="M6:M8"/>
    <mergeCell ref="C8:I8"/>
    <mergeCell ref="B12:D12"/>
    <mergeCell ref="B31:M31"/>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A666DC-AB93-4118-B029-B587709EC5DE}">
  <sheetPr codeName="Hoja13">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283</v>
      </c>
      <c r="C33" s="791" t="s">
        <v>514</v>
      </c>
      <c r="D33" s="792"/>
      <c r="E33" s="792"/>
      <c r="F33" s="792"/>
      <c r="G33" s="792"/>
      <c r="H33" s="792"/>
      <c r="I33" s="792"/>
      <c r="J33" s="793"/>
      <c r="K33" s="173">
        <v>11602</v>
      </c>
      <c r="L33" s="172" t="s">
        <v>26</v>
      </c>
      <c r="M33" s="174">
        <v>29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176</v>
      </c>
      <c r="C36" s="116"/>
      <c r="D36" s="116"/>
      <c r="E36" s="99"/>
      <c r="F36" s="122"/>
      <c r="G36" s="332"/>
      <c r="H36" s="333"/>
      <c r="I36" s="332"/>
      <c r="J36" s="333"/>
      <c r="K36" s="81">
        <v>10789.504935433937</v>
      </c>
      <c r="L36" s="170">
        <v>4</v>
      </c>
      <c r="M36" s="82">
        <v>2697.3762338584843</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1021.877748460862</v>
      </c>
    </row>
    <row r="44" spans="2:13" ht="15.75" customHeight="1" thickBot="1">
      <c r="B44" s="797" t="s">
        <v>75</v>
      </c>
      <c r="C44" s="798"/>
      <c r="D44" s="798"/>
      <c r="E44" s="798"/>
      <c r="F44" s="798"/>
      <c r="G44" s="798"/>
      <c r="H44" s="798"/>
      <c r="I44" s="798"/>
      <c r="J44" s="798"/>
      <c r="K44" s="798"/>
      <c r="L44" s="799"/>
      <c r="M44" s="87">
        <v>3719.2539823193465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223</v>
      </c>
      <c r="C47" s="159"/>
      <c r="D47" s="159"/>
      <c r="E47" s="159"/>
      <c r="F47" s="159"/>
      <c r="G47" s="159"/>
      <c r="H47" s="159"/>
      <c r="I47" s="160"/>
      <c r="J47" s="126" t="s">
        <v>26</v>
      </c>
      <c r="K47" s="127">
        <v>1.3</v>
      </c>
      <c r="L47" s="165">
        <v>79730.394639658494</v>
      </c>
      <c r="M47" s="82">
        <v>103649.51303155605</v>
      </c>
    </row>
    <row r="48" spans="2:13" ht="15.75" customHeight="1">
      <c r="B48" s="32" t="s">
        <v>49</v>
      </c>
      <c r="C48" s="163"/>
      <c r="D48" s="163"/>
      <c r="E48" s="163"/>
      <c r="F48" s="163"/>
      <c r="G48" s="163"/>
      <c r="H48" s="163"/>
      <c r="I48" s="164"/>
      <c r="J48" s="126" t="s">
        <v>138</v>
      </c>
      <c r="K48" s="127">
        <v>22</v>
      </c>
      <c r="L48" s="165">
        <v>108.45363037607865</v>
      </c>
      <c r="M48" s="82">
        <v>2385.9798682737301</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106035.49289982978</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247</v>
      </c>
      <c r="C63" s="116"/>
      <c r="D63" s="116"/>
      <c r="E63" s="116"/>
      <c r="F63" s="116"/>
      <c r="G63" s="116"/>
      <c r="H63" s="116"/>
      <c r="I63" s="92">
        <v>1.3</v>
      </c>
      <c r="J63" s="93">
        <v>42</v>
      </c>
      <c r="K63" s="92">
        <v>54.6</v>
      </c>
      <c r="L63" s="170">
        <v>1190.3586137619288</v>
      </c>
      <c r="M63" s="82">
        <v>64993.580311401318</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64993.580311401318</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32</v>
      </c>
      <c r="M69" s="103">
        <v>10218.777484608619</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10218.777484608619</v>
      </c>
    </row>
    <row r="75" spans="2:13" ht="13.5" thickBot="1">
      <c r="B75" s="76"/>
      <c r="M75" s="67"/>
    </row>
    <row r="76" spans="2:13" ht="15.75" customHeight="1" thickBot="1">
      <c r="B76" s="800" t="s">
        <v>85</v>
      </c>
      <c r="C76" s="801"/>
      <c r="D76" s="801"/>
      <c r="E76" s="801"/>
      <c r="F76" s="801"/>
      <c r="G76" s="801"/>
      <c r="H76" s="801"/>
      <c r="I76" s="801"/>
      <c r="J76" s="801"/>
      <c r="K76" s="801"/>
      <c r="L76" s="802"/>
      <c r="M76" s="104">
        <v>184967.10467815908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36993.420935631817</v>
      </c>
      <c r="M79" s="108"/>
    </row>
    <row r="80" spans="2:13">
      <c r="B80" s="83" t="s">
        <v>90</v>
      </c>
      <c r="C80" s="84"/>
      <c r="D80" s="84"/>
      <c r="E80" s="84"/>
      <c r="F80" s="84"/>
      <c r="G80" s="84"/>
      <c r="H80" s="84"/>
      <c r="I80" s="105"/>
      <c r="J80" s="106"/>
      <c r="K80" s="107">
        <v>0.05</v>
      </c>
      <c r="L80" s="167">
        <v>9248.3552339079542</v>
      </c>
      <c r="M80" s="108"/>
    </row>
    <row r="81" spans="2:13" ht="13.5" thickBot="1">
      <c r="B81" s="34" t="s">
        <v>59</v>
      </c>
      <c r="C81" s="57"/>
      <c r="D81" s="57"/>
      <c r="E81" s="57"/>
      <c r="F81" s="57"/>
      <c r="G81" s="57"/>
      <c r="H81" s="57"/>
      <c r="I81" s="109"/>
      <c r="J81" s="110"/>
      <c r="K81" s="107">
        <v>0.05</v>
      </c>
      <c r="L81" s="168">
        <v>9248.3552339079542</v>
      </c>
      <c r="M81" s="108"/>
    </row>
    <row r="82" spans="2:13" ht="15.75" customHeight="1" thickBot="1">
      <c r="B82" s="805" t="s">
        <v>466</v>
      </c>
      <c r="C82" s="806"/>
      <c r="D82" s="806"/>
      <c r="E82" s="806"/>
      <c r="F82" s="806"/>
      <c r="G82" s="806"/>
      <c r="H82" s="806"/>
      <c r="I82" s="806"/>
      <c r="J82" s="806"/>
      <c r="K82" s="806"/>
      <c r="L82" s="807"/>
      <c r="M82" s="111">
        <v>55490.131403447725</v>
      </c>
    </row>
    <row r="83" spans="2:13" ht="13.5" thickBot="1">
      <c r="B83" s="76"/>
      <c r="M83" s="67"/>
    </row>
    <row r="84" spans="2:13" ht="15.75" customHeight="1" thickBot="1">
      <c r="B84" s="800" t="s">
        <v>91</v>
      </c>
      <c r="C84" s="801"/>
      <c r="D84" s="801"/>
      <c r="E84" s="801"/>
      <c r="F84" s="801"/>
      <c r="G84" s="801"/>
      <c r="H84" s="801"/>
      <c r="I84" s="801"/>
      <c r="J84" s="801"/>
      <c r="K84" s="801"/>
      <c r="L84" s="802"/>
      <c r="M84" s="112">
        <v>240457</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EA7C89-0825-43D7-929E-F88266565822}">
  <sheetPr codeName="Hoja14">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311</v>
      </c>
      <c r="C33" s="791" t="s">
        <v>662</v>
      </c>
      <c r="D33" s="792"/>
      <c r="E33" s="792"/>
      <c r="F33" s="792"/>
      <c r="G33" s="792"/>
      <c r="H33" s="792"/>
      <c r="I33" s="792"/>
      <c r="J33" s="793"/>
      <c r="K33" s="173">
        <v>11603</v>
      </c>
      <c r="L33" s="172" t="s">
        <v>27</v>
      </c>
      <c r="M33" s="174">
        <v>2542</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173</v>
      </c>
      <c r="C36" s="116"/>
      <c r="D36" s="116"/>
      <c r="E36" s="99"/>
      <c r="F36" s="122"/>
      <c r="G36" s="332"/>
      <c r="H36" s="333"/>
      <c r="I36" s="332"/>
      <c r="J36" s="333"/>
      <c r="K36" s="81">
        <v>106365.40655322943</v>
      </c>
      <c r="L36" s="170">
        <v>485.37499999999994</v>
      </c>
      <c r="M36" s="82">
        <v>219.1406779360895</v>
      </c>
    </row>
    <row r="37" spans="2:13">
      <c r="B37" s="32" t="s">
        <v>47</v>
      </c>
      <c r="C37" s="116"/>
      <c r="D37" s="116"/>
      <c r="E37" s="123"/>
      <c r="F37" s="124"/>
      <c r="G37" s="86"/>
      <c r="H37" s="85"/>
      <c r="I37" s="86"/>
      <c r="J37" s="85"/>
      <c r="K37" s="81">
        <v>75079.765873482233</v>
      </c>
      <c r="L37" s="170">
        <v>485.37499999999994</v>
      </c>
      <c r="M37" s="82">
        <v>154.68403991446252</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8.4213463689795471</v>
      </c>
    </row>
    <row r="44" spans="2:13" ht="15.75" customHeight="1" thickBot="1">
      <c r="B44" s="797" t="s">
        <v>75</v>
      </c>
      <c r="C44" s="798"/>
      <c r="D44" s="798"/>
      <c r="E44" s="798"/>
      <c r="F44" s="798"/>
      <c r="G44" s="798"/>
      <c r="H44" s="798"/>
      <c r="I44" s="798"/>
      <c r="J44" s="798"/>
      <c r="K44" s="798"/>
      <c r="L44" s="799"/>
      <c r="M44" s="87">
        <v>382.24606421953155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208</v>
      </c>
      <c r="C47" s="159"/>
      <c r="D47" s="159"/>
      <c r="E47" s="159"/>
      <c r="F47" s="159"/>
      <c r="G47" s="159"/>
      <c r="H47" s="159"/>
      <c r="I47" s="160"/>
      <c r="J47" s="126" t="s">
        <v>138</v>
      </c>
      <c r="K47" s="127">
        <v>1.55</v>
      </c>
      <c r="L47" s="165">
        <v>1728.5333647282871</v>
      </c>
      <c r="M47" s="82">
        <v>2679.2267153288449</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2679.2267153288449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3883</v>
      </c>
      <c r="M69" s="103">
        <v>84.213463689795475</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84.213463689795475</v>
      </c>
    </row>
    <row r="75" spans="2:13" ht="13.5" thickBot="1">
      <c r="B75" s="76"/>
      <c r="M75" s="67"/>
    </row>
    <row r="76" spans="2:13" ht="15.75" customHeight="1" thickBot="1">
      <c r="B76" s="800" t="s">
        <v>85</v>
      </c>
      <c r="C76" s="801"/>
      <c r="D76" s="801"/>
      <c r="E76" s="801"/>
      <c r="F76" s="801"/>
      <c r="G76" s="801"/>
      <c r="H76" s="801"/>
      <c r="I76" s="801"/>
      <c r="J76" s="801"/>
      <c r="K76" s="801"/>
      <c r="L76" s="802"/>
      <c r="M76" s="104">
        <v>3145.6862432381718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629.13724864763435</v>
      </c>
      <c r="M79" s="108"/>
    </row>
    <row r="80" spans="2:13">
      <c r="B80" s="83" t="s">
        <v>90</v>
      </c>
      <c r="C80" s="84"/>
      <c r="D80" s="84"/>
      <c r="E80" s="84"/>
      <c r="F80" s="84"/>
      <c r="G80" s="84"/>
      <c r="H80" s="84"/>
      <c r="I80" s="105"/>
      <c r="J80" s="106"/>
      <c r="K80" s="107">
        <v>0.05</v>
      </c>
      <c r="L80" s="167">
        <v>157.28431216190859</v>
      </c>
      <c r="M80" s="108"/>
    </row>
    <row r="81" spans="2:13" ht="13.5" thickBot="1">
      <c r="B81" s="34" t="s">
        <v>59</v>
      </c>
      <c r="C81" s="57"/>
      <c r="D81" s="57"/>
      <c r="E81" s="57"/>
      <c r="F81" s="57"/>
      <c r="G81" s="57"/>
      <c r="H81" s="57"/>
      <c r="I81" s="109"/>
      <c r="J81" s="110"/>
      <c r="K81" s="107">
        <v>0.05</v>
      </c>
      <c r="L81" s="168">
        <v>157.28431216190859</v>
      </c>
      <c r="M81" s="108"/>
    </row>
    <row r="82" spans="2:13" ht="15.75" customHeight="1" thickBot="1">
      <c r="B82" s="805" t="s">
        <v>466</v>
      </c>
      <c r="C82" s="806"/>
      <c r="D82" s="806"/>
      <c r="E82" s="806"/>
      <c r="F82" s="806"/>
      <c r="G82" s="806"/>
      <c r="H82" s="806"/>
      <c r="I82" s="806"/>
      <c r="J82" s="806"/>
      <c r="K82" s="806"/>
      <c r="L82" s="807"/>
      <c r="M82" s="111">
        <v>943.70587297145153</v>
      </c>
    </row>
    <row r="83" spans="2:13" ht="13.5" thickBot="1">
      <c r="B83" s="76"/>
      <c r="M83" s="67"/>
    </row>
    <row r="84" spans="2:13" ht="15.75" customHeight="1" thickBot="1">
      <c r="B84" s="800" t="s">
        <v>91</v>
      </c>
      <c r="C84" s="801"/>
      <c r="D84" s="801"/>
      <c r="E84" s="801"/>
      <c r="F84" s="801"/>
      <c r="G84" s="801"/>
      <c r="H84" s="801"/>
      <c r="I84" s="801"/>
      <c r="J84" s="801"/>
      <c r="K84" s="801"/>
      <c r="L84" s="802"/>
      <c r="M84" s="112">
        <v>4089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039C9-7174-432C-827F-AA12B68B61CA}">
  <sheetPr codeName="Hoja15">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312</v>
      </c>
      <c r="C33" s="791" t="s">
        <v>663</v>
      </c>
      <c r="D33" s="792"/>
      <c r="E33" s="792"/>
      <c r="F33" s="792"/>
      <c r="G33" s="792"/>
      <c r="H33" s="792"/>
      <c r="I33" s="792"/>
      <c r="J33" s="793"/>
      <c r="K33" s="173">
        <v>11603</v>
      </c>
      <c r="L33" s="172" t="s">
        <v>27</v>
      </c>
      <c r="M33" s="174">
        <v>9251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173</v>
      </c>
      <c r="C36" s="116"/>
      <c r="D36" s="116"/>
      <c r="E36" s="99"/>
      <c r="F36" s="122"/>
      <c r="G36" s="332"/>
      <c r="H36" s="333"/>
      <c r="I36" s="332"/>
      <c r="J36" s="333"/>
      <c r="K36" s="81">
        <v>106365.40655322943</v>
      </c>
      <c r="L36" s="170">
        <v>485.37499999999994</v>
      </c>
      <c r="M36" s="82">
        <v>219.1406779360895</v>
      </c>
    </row>
    <row r="37" spans="2:13">
      <c r="B37" s="32" t="s">
        <v>47</v>
      </c>
      <c r="C37" s="116"/>
      <c r="D37" s="116"/>
      <c r="E37" s="123"/>
      <c r="F37" s="124"/>
      <c r="G37" s="86"/>
      <c r="H37" s="85"/>
      <c r="I37" s="86"/>
      <c r="J37" s="85"/>
      <c r="K37" s="81">
        <v>75079.765873482233</v>
      </c>
      <c r="L37" s="170">
        <v>485.37499999999994</v>
      </c>
      <c r="M37" s="82">
        <v>154.68403991446252</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8.4213463689795471</v>
      </c>
    </row>
    <row r="44" spans="2:13" ht="15.75" customHeight="1" thickBot="1">
      <c r="B44" s="797" t="s">
        <v>75</v>
      </c>
      <c r="C44" s="798"/>
      <c r="D44" s="798"/>
      <c r="E44" s="798"/>
      <c r="F44" s="798"/>
      <c r="G44" s="798"/>
      <c r="H44" s="798"/>
      <c r="I44" s="798"/>
      <c r="J44" s="798"/>
      <c r="K44" s="798"/>
      <c r="L44" s="799"/>
      <c r="M44" s="87">
        <v>382.24606421953155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209</v>
      </c>
      <c r="C47" s="159"/>
      <c r="D47" s="159"/>
      <c r="E47" s="159"/>
      <c r="F47" s="159"/>
      <c r="G47" s="159"/>
      <c r="H47" s="159"/>
      <c r="I47" s="160"/>
      <c r="J47" s="126" t="s">
        <v>138</v>
      </c>
      <c r="K47" s="127">
        <v>1.55</v>
      </c>
      <c r="L47" s="165">
        <v>2018.5289742195803</v>
      </c>
      <c r="M47" s="82">
        <v>3128.7199100403495</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3128.7199100403495</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3883</v>
      </c>
      <c r="M69" s="103">
        <v>84.213463689795475</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84.213463689795475</v>
      </c>
    </row>
    <row r="75" spans="2:13" ht="13.5" thickBot="1">
      <c r="B75" s="76"/>
      <c r="M75" s="67"/>
    </row>
    <row r="76" spans="2:13" ht="15.75" customHeight="1" thickBot="1">
      <c r="B76" s="800" t="s">
        <v>85</v>
      </c>
      <c r="C76" s="801"/>
      <c r="D76" s="801"/>
      <c r="E76" s="801"/>
      <c r="F76" s="801"/>
      <c r="G76" s="801"/>
      <c r="H76" s="801"/>
      <c r="I76" s="801"/>
      <c r="J76" s="801"/>
      <c r="K76" s="801"/>
      <c r="L76" s="802"/>
      <c r="M76" s="104">
        <v>3595.1794379496764</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719.03588758993533</v>
      </c>
      <c r="M79" s="108"/>
    </row>
    <row r="80" spans="2:13">
      <c r="B80" s="83" t="s">
        <v>90</v>
      </c>
      <c r="C80" s="84"/>
      <c r="D80" s="84"/>
      <c r="E80" s="84"/>
      <c r="F80" s="84"/>
      <c r="G80" s="84"/>
      <c r="H80" s="84"/>
      <c r="I80" s="105"/>
      <c r="J80" s="106"/>
      <c r="K80" s="107">
        <v>0.05</v>
      </c>
      <c r="L80" s="167">
        <v>179.75897189748383</v>
      </c>
      <c r="M80" s="108"/>
    </row>
    <row r="81" spans="2:13" ht="13.5" thickBot="1">
      <c r="B81" s="34" t="s">
        <v>59</v>
      </c>
      <c r="C81" s="57"/>
      <c r="D81" s="57"/>
      <c r="E81" s="57"/>
      <c r="F81" s="57"/>
      <c r="G81" s="57"/>
      <c r="H81" s="57"/>
      <c r="I81" s="109"/>
      <c r="J81" s="110"/>
      <c r="K81" s="107">
        <v>0.05</v>
      </c>
      <c r="L81" s="168">
        <v>179.75897189748383</v>
      </c>
      <c r="M81" s="108"/>
    </row>
    <row r="82" spans="2:13" ht="15.75" customHeight="1" thickBot="1">
      <c r="B82" s="805" t="s">
        <v>466</v>
      </c>
      <c r="C82" s="806"/>
      <c r="D82" s="806"/>
      <c r="E82" s="806"/>
      <c r="F82" s="806"/>
      <c r="G82" s="806"/>
      <c r="H82" s="806"/>
      <c r="I82" s="806"/>
      <c r="J82" s="806"/>
      <c r="K82" s="806"/>
      <c r="L82" s="807"/>
      <c r="M82" s="111">
        <v>1078.5538313849031</v>
      </c>
    </row>
    <row r="83" spans="2:13" ht="13.5" thickBot="1">
      <c r="B83" s="76"/>
      <c r="M83" s="67"/>
    </row>
    <row r="84" spans="2:13" ht="15.75" customHeight="1" thickBot="1">
      <c r="B84" s="800" t="s">
        <v>91</v>
      </c>
      <c r="C84" s="801"/>
      <c r="D84" s="801"/>
      <c r="E84" s="801"/>
      <c r="F84" s="801"/>
      <c r="G84" s="801"/>
      <c r="H84" s="801"/>
      <c r="I84" s="801"/>
      <c r="J84" s="801"/>
      <c r="K84" s="801"/>
      <c r="L84" s="802"/>
      <c r="M84" s="112">
        <v>4674</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9E8F5-FA73-4403-B6D1-DF0B680D4B30}">
  <sheetPr codeName="Hoja16">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313</v>
      </c>
      <c r="C33" s="791" t="s">
        <v>515</v>
      </c>
      <c r="D33" s="792"/>
      <c r="E33" s="792"/>
      <c r="F33" s="792"/>
      <c r="G33" s="792"/>
      <c r="H33" s="792"/>
      <c r="I33" s="792"/>
      <c r="J33" s="793"/>
      <c r="K33" s="173">
        <v>11603</v>
      </c>
      <c r="L33" s="172" t="s">
        <v>27</v>
      </c>
      <c r="M33" s="174">
        <v>2276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173</v>
      </c>
      <c r="C36" s="116"/>
      <c r="D36" s="116"/>
      <c r="E36" s="99"/>
      <c r="F36" s="122"/>
      <c r="G36" s="332"/>
      <c r="H36" s="333"/>
      <c r="I36" s="332"/>
      <c r="J36" s="333"/>
      <c r="K36" s="81">
        <v>106365.40655322943</v>
      </c>
      <c r="L36" s="170">
        <v>500</v>
      </c>
      <c r="M36" s="82">
        <v>212.73081310645887</v>
      </c>
    </row>
    <row r="37" spans="2:13">
      <c r="B37" s="32" t="s">
        <v>47</v>
      </c>
      <c r="C37" s="116"/>
      <c r="D37" s="116"/>
      <c r="E37" s="123"/>
      <c r="F37" s="124"/>
      <c r="G37" s="86"/>
      <c r="H37" s="85"/>
      <c r="I37" s="86"/>
      <c r="J37" s="85"/>
      <c r="K37" s="81">
        <v>75079.765873482233</v>
      </c>
      <c r="L37" s="170">
        <v>500</v>
      </c>
      <c r="M37" s="82">
        <v>150.15953174696446</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8.175021987686895</v>
      </c>
    </row>
    <row r="44" spans="2:13" ht="15.75" customHeight="1" thickBot="1">
      <c r="B44" s="797" t="s">
        <v>75</v>
      </c>
      <c r="C44" s="798"/>
      <c r="D44" s="798"/>
      <c r="E44" s="798"/>
      <c r="F44" s="798"/>
      <c r="G44" s="798"/>
      <c r="H44" s="798"/>
      <c r="I44" s="798"/>
      <c r="J44" s="798"/>
      <c r="K44" s="798"/>
      <c r="L44" s="799"/>
      <c r="M44" s="87">
        <v>371.06536684111023</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210</v>
      </c>
      <c r="C47" s="159"/>
      <c r="D47" s="159"/>
      <c r="E47" s="159"/>
      <c r="F47" s="159"/>
      <c r="G47" s="159"/>
      <c r="H47" s="159"/>
      <c r="I47" s="160"/>
      <c r="J47" s="126" t="s">
        <v>138</v>
      </c>
      <c r="K47" s="127">
        <v>0.5867</v>
      </c>
      <c r="L47" s="165">
        <v>1946.7775647023202</v>
      </c>
      <c r="M47" s="82">
        <v>1142.1743972108513</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1142.1743972108513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4000</v>
      </c>
      <c r="M69" s="103">
        <v>81.750219876868954</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81.750219876868954</v>
      </c>
    </row>
    <row r="75" spans="2:13" ht="13.5" thickBot="1">
      <c r="B75" s="76"/>
      <c r="M75" s="67"/>
    </row>
    <row r="76" spans="2:13" ht="15.75" customHeight="1" thickBot="1">
      <c r="B76" s="800" t="s">
        <v>85</v>
      </c>
      <c r="C76" s="801"/>
      <c r="D76" s="801"/>
      <c r="E76" s="801"/>
      <c r="F76" s="801"/>
      <c r="G76" s="801"/>
      <c r="H76" s="801"/>
      <c r="I76" s="801"/>
      <c r="J76" s="801"/>
      <c r="K76" s="801"/>
      <c r="L76" s="802"/>
      <c r="M76" s="104">
        <v>1594.9899839288305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318.99799678576613</v>
      </c>
      <c r="M79" s="108"/>
    </row>
    <row r="80" spans="2:13">
      <c r="B80" s="83" t="s">
        <v>90</v>
      </c>
      <c r="C80" s="84"/>
      <c r="D80" s="84"/>
      <c r="E80" s="84"/>
      <c r="F80" s="84"/>
      <c r="G80" s="84"/>
      <c r="H80" s="84"/>
      <c r="I80" s="105"/>
      <c r="J80" s="106"/>
      <c r="K80" s="107">
        <v>0.05</v>
      </c>
      <c r="L80" s="167">
        <v>79.749499196441533</v>
      </c>
      <c r="M80" s="108"/>
    </row>
    <row r="81" spans="2:13" ht="13.5" thickBot="1">
      <c r="B81" s="34" t="s">
        <v>59</v>
      </c>
      <c r="C81" s="57"/>
      <c r="D81" s="57"/>
      <c r="E81" s="57"/>
      <c r="F81" s="57"/>
      <c r="G81" s="57"/>
      <c r="H81" s="57"/>
      <c r="I81" s="109"/>
      <c r="J81" s="110"/>
      <c r="K81" s="107">
        <v>0.05</v>
      </c>
      <c r="L81" s="168">
        <v>79.749499196441533</v>
      </c>
      <c r="M81" s="108"/>
    </row>
    <row r="82" spans="2:13" ht="15.75" customHeight="1" thickBot="1">
      <c r="B82" s="805" t="s">
        <v>466</v>
      </c>
      <c r="C82" s="806"/>
      <c r="D82" s="806"/>
      <c r="E82" s="806"/>
      <c r="F82" s="806"/>
      <c r="G82" s="806"/>
      <c r="H82" s="806"/>
      <c r="I82" s="806"/>
      <c r="J82" s="806"/>
      <c r="K82" s="806"/>
      <c r="L82" s="807"/>
      <c r="M82" s="111">
        <v>478.49699517864923</v>
      </c>
    </row>
    <row r="83" spans="2:13" ht="13.5" thickBot="1">
      <c r="B83" s="76"/>
      <c r="M83" s="67"/>
    </row>
    <row r="84" spans="2:13" ht="15.75" customHeight="1" thickBot="1">
      <c r="B84" s="800" t="s">
        <v>91</v>
      </c>
      <c r="C84" s="801"/>
      <c r="D84" s="801"/>
      <c r="E84" s="801"/>
      <c r="F84" s="801"/>
      <c r="G84" s="801"/>
      <c r="H84" s="801"/>
      <c r="I84" s="801"/>
      <c r="J84" s="801"/>
      <c r="K84" s="801"/>
      <c r="L84" s="802"/>
      <c r="M84" s="112">
        <v>2073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CE9FAA-4E1C-4CB2-9201-0B978FA12D3C}">
  <sheetPr codeName="Hoja17">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314</v>
      </c>
      <c r="C33" s="791" t="s">
        <v>516</v>
      </c>
      <c r="D33" s="792"/>
      <c r="E33" s="792"/>
      <c r="F33" s="792"/>
      <c r="G33" s="792"/>
      <c r="H33" s="792"/>
      <c r="I33" s="792"/>
      <c r="J33" s="793"/>
      <c r="K33" s="173">
        <v>11603</v>
      </c>
      <c r="L33" s="172" t="s">
        <v>26</v>
      </c>
      <c r="M33" s="174">
        <v>99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179</v>
      </c>
      <c r="C36" s="116"/>
      <c r="D36" s="116"/>
      <c r="E36" s="99"/>
      <c r="F36" s="122"/>
      <c r="G36" s="332"/>
      <c r="H36" s="333"/>
      <c r="I36" s="332"/>
      <c r="J36" s="333"/>
      <c r="K36" s="81">
        <v>161127.34240769941</v>
      </c>
      <c r="L36" s="170">
        <v>15</v>
      </c>
      <c r="M36" s="82">
        <v>10741.822827179962</v>
      </c>
    </row>
    <row r="37" spans="2:13">
      <c r="B37" s="32" t="s">
        <v>175</v>
      </c>
      <c r="C37" s="116"/>
      <c r="D37" s="116"/>
      <c r="E37" s="123"/>
      <c r="F37" s="124"/>
      <c r="G37" s="86"/>
      <c r="H37" s="85"/>
      <c r="I37" s="86"/>
      <c r="J37" s="85"/>
      <c r="K37" s="81">
        <v>143283.99724472343</v>
      </c>
      <c r="L37" s="170">
        <v>15</v>
      </c>
      <c r="M37" s="82">
        <v>9552.2664829815621</v>
      </c>
    </row>
    <row r="38" spans="2:13">
      <c r="B38" s="32" t="s">
        <v>194</v>
      </c>
      <c r="C38" s="116"/>
      <c r="D38" s="116"/>
      <c r="E38" s="123"/>
      <c r="F38" s="124"/>
      <c r="G38" s="86"/>
      <c r="H38" s="85"/>
      <c r="I38" s="86"/>
      <c r="J38" s="85"/>
      <c r="K38" s="81">
        <v>290968.94032726606</v>
      </c>
      <c r="L38" s="170">
        <v>15</v>
      </c>
      <c r="M38" s="82">
        <v>19397.929355151071</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1112.769748791985</v>
      </c>
    </row>
    <row r="44" spans="2:13" ht="15.75" customHeight="1" thickBot="1">
      <c r="B44" s="797" t="s">
        <v>75</v>
      </c>
      <c r="C44" s="798"/>
      <c r="D44" s="798"/>
      <c r="E44" s="798"/>
      <c r="F44" s="798"/>
      <c r="G44" s="798"/>
      <c r="H44" s="798"/>
      <c r="I44" s="798"/>
      <c r="J44" s="798"/>
      <c r="K44" s="798"/>
      <c r="L44" s="799"/>
      <c r="M44" s="87">
        <v>40804.78841410458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53</v>
      </c>
      <c r="C47" s="159"/>
      <c r="D47" s="159"/>
      <c r="E47" s="159"/>
      <c r="F47" s="159"/>
      <c r="G47" s="159"/>
      <c r="H47" s="159"/>
      <c r="I47" s="160"/>
      <c r="J47" s="126" t="s">
        <v>26</v>
      </c>
      <c r="K47" s="127">
        <v>1.25</v>
      </c>
      <c r="L47" s="165">
        <v>599481.34805119794</v>
      </c>
      <c r="M47" s="82">
        <v>749351.6850639974</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749351.6850639974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253</v>
      </c>
      <c r="C63" s="116"/>
      <c r="D63" s="116"/>
      <c r="E63" s="116"/>
      <c r="F63" s="116"/>
      <c r="G63" s="116"/>
      <c r="H63" s="116"/>
      <c r="I63" s="92">
        <v>1.25</v>
      </c>
      <c r="J63" s="93">
        <v>70</v>
      </c>
      <c r="K63" s="92">
        <v>87.5</v>
      </c>
      <c r="L63" s="170">
        <v>1072.0957647422963</v>
      </c>
      <c r="M63" s="82">
        <v>93808.379414950919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93808.379414950919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264</v>
      </c>
      <c r="D69" s="99"/>
      <c r="E69" s="99"/>
      <c r="F69" s="99"/>
      <c r="G69" s="99"/>
      <c r="H69" s="147"/>
      <c r="I69" s="100">
        <v>353514.46433240629</v>
      </c>
      <c r="J69" s="101">
        <v>1.85</v>
      </c>
      <c r="K69" s="102">
        <v>654001.75901495165</v>
      </c>
      <c r="L69" s="169">
        <v>90</v>
      </c>
      <c r="M69" s="103">
        <v>7266.6862112772405</v>
      </c>
    </row>
    <row r="70" spans="2:13">
      <c r="B70" s="98" t="s">
        <v>256</v>
      </c>
      <c r="C70" s="99"/>
      <c r="D70" s="99"/>
      <c r="E70" s="99"/>
      <c r="F70" s="99"/>
      <c r="G70" s="99"/>
      <c r="H70" s="99"/>
      <c r="I70" s="100">
        <v>74897.694683432608</v>
      </c>
      <c r="J70" s="101">
        <v>1.85</v>
      </c>
      <c r="K70" s="102">
        <v>138560.73516435034</v>
      </c>
      <c r="L70" s="169">
        <v>90</v>
      </c>
      <c r="M70" s="103">
        <v>1539.563724048337</v>
      </c>
    </row>
    <row r="71" spans="2:13">
      <c r="B71" s="98" t="s">
        <v>267</v>
      </c>
      <c r="C71" s="99"/>
      <c r="D71" s="99"/>
      <c r="E71" s="99"/>
      <c r="F71" s="99"/>
      <c r="G71" s="99"/>
      <c r="H71" s="99"/>
      <c r="I71" s="100">
        <v>112935.28634242402</v>
      </c>
      <c r="J71" s="101">
        <v>1.85</v>
      </c>
      <c r="K71" s="102">
        <v>208930.27973348444</v>
      </c>
      <c r="L71" s="169">
        <v>90</v>
      </c>
      <c r="M71" s="103">
        <v>2321.4475525942717</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11127.69748791985</v>
      </c>
    </row>
    <row r="75" spans="2:13" ht="13.5" thickBot="1">
      <c r="B75" s="76"/>
      <c r="M75" s="67"/>
    </row>
    <row r="76" spans="2:13" ht="15.75" customHeight="1" thickBot="1">
      <c r="B76" s="800" t="s">
        <v>85</v>
      </c>
      <c r="C76" s="801"/>
      <c r="D76" s="801"/>
      <c r="E76" s="801"/>
      <c r="F76" s="801"/>
      <c r="G76" s="801"/>
      <c r="H76" s="801"/>
      <c r="I76" s="801"/>
      <c r="J76" s="801"/>
      <c r="K76" s="801"/>
      <c r="L76" s="802"/>
      <c r="M76" s="104">
        <v>895092.5503809728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179018.51007619457</v>
      </c>
      <c r="M79" s="108"/>
    </row>
    <row r="80" spans="2:13">
      <c r="B80" s="83" t="s">
        <v>90</v>
      </c>
      <c r="C80" s="84"/>
      <c r="D80" s="84"/>
      <c r="E80" s="84"/>
      <c r="F80" s="84"/>
      <c r="G80" s="84"/>
      <c r="H80" s="84"/>
      <c r="I80" s="105"/>
      <c r="J80" s="106"/>
      <c r="K80" s="107">
        <v>0.05</v>
      </c>
      <c r="L80" s="167">
        <v>44754.627519048641</v>
      </c>
      <c r="M80" s="108"/>
    </row>
    <row r="81" spans="2:13" ht="13.5" thickBot="1">
      <c r="B81" s="34" t="s">
        <v>59</v>
      </c>
      <c r="C81" s="57"/>
      <c r="D81" s="57"/>
      <c r="E81" s="57"/>
      <c r="F81" s="57"/>
      <c r="G81" s="57"/>
      <c r="H81" s="57"/>
      <c r="I81" s="109"/>
      <c r="J81" s="110"/>
      <c r="K81" s="107">
        <v>0.05</v>
      </c>
      <c r="L81" s="168">
        <v>44754.627519048641</v>
      </c>
      <c r="M81" s="108"/>
    </row>
    <row r="82" spans="2:13" ht="15.75" customHeight="1" thickBot="1">
      <c r="B82" s="805" t="s">
        <v>466</v>
      </c>
      <c r="C82" s="806"/>
      <c r="D82" s="806"/>
      <c r="E82" s="806"/>
      <c r="F82" s="806"/>
      <c r="G82" s="806"/>
      <c r="H82" s="806"/>
      <c r="I82" s="806"/>
      <c r="J82" s="806"/>
      <c r="K82" s="806"/>
      <c r="L82" s="807"/>
      <c r="M82" s="111">
        <v>268527.76511429186</v>
      </c>
    </row>
    <row r="83" spans="2:13" ht="13.5" thickBot="1">
      <c r="B83" s="76"/>
      <c r="M83" s="67"/>
    </row>
    <row r="84" spans="2:13" ht="15.75" customHeight="1" thickBot="1">
      <c r="B84" s="800" t="s">
        <v>91</v>
      </c>
      <c r="C84" s="801"/>
      <c r="D84" s="801"/>
      <c r="E84" s="801"/>
      <c r="F84" s="801"/>
      <c r="G84" s="801"/>
      <c r="H84" s="801"/>
      <c r="I84" s="801"/>
      <c r="J84" s="801"/>
      <c r="K84" s="801"/>
      <c r="L84" s="802"/>
      <c r="M84" s="112">
        <v>1163620</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98096-B416-4EC0-B724-CCB7C1F7A6C5}">
  <sheetPr codeName="Hoja18">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273</v>
      </c>
      <c r="C33" s="791" t="s">
        <v>517</v>
      </c>
      <c r="D33" s="792"/>
      <c r="E33" s="792"/>
      <c r="F33" s="792"/>
      <c r="G33" s="792"/>
      <c r="H33" s="792"/>
      <c r="I33" s="792"/>
      <c r="J33" s="793"/>
      <c r="K33" s="173">
        <v>11603</v>
      </c>
      <c r="L33" s="172" t="s">
        <v>26</v>
      </c>
      <c r="M33" s="174">
        <v>1279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179</v>
      </c>
      <c r="C36" s="116"/>
      <c r="D36" s="116"/>
      <c r="E36" s="99"/>
      <c r="F36" s="122"/>
      <c r="G36" s="332"/>
      <c r="H36" s="333"/>
      <c r="I36" s="332"/>
      <c r="J36" s="333"/>
      <c r="K36" s="81">
        <v>161127.34240769941</v>
      </c>
      <c r="L36" s="170">
        <v>15</v>
      </c>
      <c r="M36" s="82">
        <v>10741.822827179962</v>
      </c>
    </row>
    <row r="37" spans="2:13">
      <c r="B37" s="32" t="s">
        <v>175</v>
      </c>
      <c r="C37" s="116"/>
      <c r="D37" s="116"/>
      <c r="E37" s="123"/>
      <c r="F37" s="124"/>
      <c r="G37" s="86"/>
      <c r="H37" s="85"/>
      <c r="I37" s="86"/>
      <c r="J37" s="85"/>
      <c r="K37" s="81">
        <v>143283.99724472343</v>
      </c>
      <c r="L37" s="170">
        <v>15</v>
      </c>
      <c r="M37" s="82">
        <v>9552.2664829815621</v>
      </c>
    </row>
    <row r="38" spans="2:13">
      <c r="B38" s="32" t="s">
        <v>194</v>
      </c>
      <c r="C38" s="116"/>
      <c r="D38" s="116"/>
      <c r="E38" s="123"/>
      <c r="F38" s="124"/>
      <c r="G38" s="86"/>
      <c r="H38" s="85"/>
      <c r="I38" s="86"/>
      <c r="J38" s="85"/>
      <c r="K38" s="81">
        <v>290968.94032726606</v>
      </c>
      <c r="L38" s="170">
        <v>15</v>
      </c>
      <c r="M38" s="82">
        <v>19397.929355151071</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1112.769748791985</v>
      </c>
    </row>
    <row r="44" spans="2:13" ht="15.75" customHeight="1" thickBot="1">
      <c r="B44" s="797" t="s">
        <v>75</v>
      </c>
      <c r="C44" s="798"/>
      <c r="D44" s="798"/>
      <c r="E44" s="798"/>
      <c r="F44" s="798"/>
      <c r="G44" s="798"/>
      <c r="H44" s="798"/>
      <c r="I44" s="798"/>
      <c r="J44" s="798"/>
      <c r="K44" s="798"/>
      <c r="L44" s="799"/>
      <c r="M44" s="87">
        <v>40804.78841410458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v>
      </c>
      <c r="C47" s="159"/>
      <c r="D47" s="159"/>
      <c r="E47" s="159"/>
      <c r="F47" s="159"/>
      <c r="G47" s="159"/>
      <c r="H47" s="159"/>
      <c r="I47" s="160"/>
      <c r="J47" s="126" t="s">
        <v>26</v>
      </c>
      <c r="K47" s="127">
        <v>1.25</v>
      </c>
      <c r="L47" s="165">
        <v>605627.52155947988</v>
      </c>
      <c r="M47" s="82">
        <v>757034.40194934979</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757034.40194934979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253</v>
      </c>
      <c r="C63" s="116"/>
      <c r="D63" s="116"/>
      <c r="E63" s="116"/>
      <c r="F63" s="116"/>
      <c r="G63" s="116"/>
      <c r="H63" s="116"/>
      <c r="I63" s="92">
        <v>1.25</v>
      </c>
      <c r="J63" s="93">
        <v>70</v>
      </c>
      <c r="K63" s="92">
        <v>87.5</v>
      </c>
      <c r="L63" s="170">
        <v>1072.0957647422963</v>
      </c>
      <c r="M63" s="82">
        <v>93808.379414950919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93808.379414950919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264</v>
      </c>
      <c r="D69" s="99"/>
      <c r="E69" s="99"/>
      <c r="F69" s="99"/>
      <c r="G69" s="99"/>
      <c r="H69" s="147"/>
      <c r="I69" s="100">
        <v>353514.46433240629</v>
      </c>
      <c r="J69" s="101">
        <v>1.85</v>
      </c>
      <c r="K69" s="102">
        <v>654001.75901495165</v>
      </c>
      <c r="L69" s="169">
        <v>90</v>
      </c>
      <c r="M69" s="103">
        <v>7266.6862112772405</v>
      </c>
    </row>
    <row r="70" spans="2:13">
      <c r="B70" s="98" t="s">
        <v>256</v>
      </c>
      <c r="C70" s="99"/>
      <c r="D70" s="99"/>
      <c r="E70" s="99"/>
      <c r="F70" s="99"/>
      <c r="G70" s="99"/>
      <c r="H70" s="99"/>
      <c r="I70" s="100">
        <v>74897.694683432608</v>
      </c>
      <c r="J70" s="101">
        <v>1.85</v>
      </c>
      <c r="K70" s="102">
        <v>138560.73516435034</v>
      </c>
      <c r="L70" s="169">
        <v>90</v>
      </c>
      <c r="M70" s="103">
        <v>1539.563724048337</v>
      </c>
    </row>
    <row r="71" spans="2:13">
      <c r="B71" s="98" t="s">
        <v>267</v>
      </c>
      <c r="C71" s="99"/>
      <c r="D71" s="99"/>
      <c r="E71" s="99"/>
      <c r="F71" s="99"/>
      <c r="G71" s="99"/>
      <c r="H71" s="99"/>
      <c r="I71" s="100">
        <v>112935.28634242402</v>
      </c>
      <c r="J71" s="101">
        <v>1.85</v>
      </c>
      <c r="K71" s="102">
        <v>208930.27973348444</v>
      </c>
      <c r="L71" s="169">
        <v>90</v>
      </c>
      <c r="M71" s="103">
        <v>2321.4475525942717</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11127.69748791985</v>
      </c>
    </row>
    <row r="75" spans="2:13" ht="13.5" thickBot="1">
      <c r="B75" s="76"/>
      <c r="M75" s="67"/>
    </row>
    <row r="76" spans="2:13" ht="15.75" customHeight="1" thickBot="1">
      <c r="B76" s="800" t="s">
        <v>85</v>
      </c>
      <c r="C76" s="801"/>
      <c r="D76" s="801"/>
      <c r="E76" s="801"/>
      <c r="F76" s="801"/>
      <c r="G76" s="801"/>
      <c r="H76" s="801"/>
      <c r="I76" s="801"/>
      <c r="J76" s="801"/>
      <c r="K76" s="801"/>
      <c r="L76" s="802"/>
      <c r="M76" s="104">
        <v>902775.26726632519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180555.05345326505</v>
      </c>
      <c r="M79" s="108"/>
    </row>
    <row r="80" spans="2:13">
      <c r="B80" s="83" t="s">
        <v>90</v>
      </c>
      <c r="C80" s="84"/>
      <c r="D80" s="84"/>
      <c r="E80" s="84"/>
      <c r="F80" s="84"/>
      <c r="G80" s="84"/>
      <c r="H80" s="84"/>
      <c r="I80" s="105"/>
      <c r="J80" s="106"/>
      <c r="K80" s="107">
        <v>0.05</v>
      </c>
      <c r="L80" s="167">
        <v>45138.763363316262</v>
      </c>
      <c r="M80" s="108"/>
    </row>
    <row r="81" spans="2:13" ht="13.5" thickBot="1">
      <c r="B81" s="34" t="s">
        <v>59</v>
      </c>
      <c r="C81" s="57"/>
      <c r="D81" s="57"/>
      <c r="E81" s="57"/>
      <c r="F81" s="57"/>
      <c r="G81" s="57"/>
      <c r="H81" s="57"/>
      <c r="I81" s="109"/>
      <c r="J81" s="110"/>
      <c r="K81" s="107">
        <v>0.05</v>
      </c>
      <c r="L81" s="168">
        <v>45138.763363316262</v>
      </c>
      <c r="M81" s="108"/>
    </row>
    <row r="82" spans="2:13" ht="15.75" customHeight="1" thickBot="1">
      <c r="B82" s="805" t="s">
        <v>466</v>
      </c>
      <c r="C82" s="806"/>
      <c r="D82" s="806"/>
      <c r="E82" s="806"/>
      <c r="F82" s="806"/>
      <c r="G82" s="806"/>
      <c r="H82" s="806"/>
      <c r="I82" s="806"/>
      <c r="J82" s="806"/>
      <c r="K82" s="806"/>
      <c r="L82" s="807"/>
      <c r="M82" s="111">
        <v>270832.58017989754</v>
      </c>
    </row>
    <row r="83" spans="2:13" ht="13.5" thickBot="1">
      <c r="B83" s="76"/>
      <c r="M83" s="67"/>
    </row>
    <row r="84" spans="2:13" ht="15.75" customHeight="1" thickBot="1">
      <c r="B84" s="800" t="s">
        <v>91</v>
      </c>
      <c r="C84" s="801"/>
      <c r="D84" s="801"/>
      <c r="E84" s="801"/>
      <c r="F84" s="801"/>
      <c r="G84" s="801"/>
      <c r="H84" s="801"/>
      <c r="I84" s="801"/>
      <c r="J84" s="801"/>
      <c r="K84" s="801"/>
      <c r="L84" s="802"/>
      <c r="M84" s="112">
        <v>1173608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05A71C-0F82-4877-9AFF-F097C47D1F1A}">
  <sheetPr codeName="Hoja19">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614</v>
      </c>
      <c r="C33" s="791" t="s">
        <v>616</v>
      </c>
      <c r="D33" s="792"/>
      <c r="E33" s="792"/>
      <c r="F33" s="792"/>
      <c r="G33" s="792"/>
      <c r="H33" s="792"/>
      <c r="I33" s="792"/>
      <c r="J33" s="793"/>
      <c r="K33" s="173">
        <v>11603</v>
      </c>
      <c r="L33" s="172" t="s">
        <v>26</v>
      </c>
      <c r="M33" s="174">
        <v>50</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179</v>
      </c>
      <c r="C36" s="116"/>
      <c r="D36" s="116"/>
      <c r="E36" s="99"/>
      <c r="F36" s="122"/>
      <c r="G36" s="332"/>
      <c r="H36" s="333"/>
      <c r="I36" s="332"/>
      <c r="J36" s="333"/>
      <c r="K36" s="81">
        <v>161127.34240769941</v>
      </c>
      <c r="L36" s="170">
        <v>15</v>
      </c>
      <c r="M36" s="82">
        <v>10741.822827179962</v>
      </c>
    </row>
    <row r="37" spans="2:13">
      <c r="B37" s="32" t="s">
        <v>175</v>
      </c>
      <c r="C37" s="116"/>
      <c r="D37" s="116"/>
      <c r="E37" s="123"/>
      <c r="F37" s="124"/>
      <c r="G37" s="86"/>
      <c r="H37" s="85"/>
      <c r="I37" s="86"/>
      <c r="J37" s="85"/>
      <c r="K37" s="81">
        <v>143283.99724472343</v>
      </c>
      <c r="L37" s="170">
        <v>15</v>
      </c>
      <c r="M37" s="82">
        <v>9552.2664829815621</v>
      </c>
    </row>
    <row r="38" spans="2:13">
      <c r="B38" s="32" t="s">
        <v>194</v>
      </c>
      <c r="C38" s="116"/>
      <c r="D38" s="116"/>
      <c r="E38" s="123"/>
      <c r="F38" s="124"/>
      <c r="G38" s="86"/>
      <c r="H38" s="85"/>
      <c r="I38" s="86"/>
      <c r="J38" s="85"/>
      <c r="K38" s="81">
        <v>290968.94032726606</v>
      </c>
      <c r="L38" s="170">
        <v>15</v>
      </c>
      <c r="M38" s="82">
        <v>19397.929355151071</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1112.769748791985</v>
      </c>
    </row>
    <row r="44" spans="2:13" ht="15.75" customHeight="1" thickBot="1">
      <c r="B44" s="797" t="s">
        <v>75</v>
      </c>
      <c r="C44" s="798"/>
      <c r="D44" s="798"/>
      <c r="E44" s="798"/>
      <c r="F44" s="798"/>
      <c r="G44" s="798"/>
      <c r="H44" s="798"/>
      <c r="I44" s="798"/>
      <c r="J44" s="798"/>
      <c r="K44" s="798"/>
      <c r="L44" s="799"/>
      <c r="M44" s="87">
        <v>40804.78841410458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231</v>
      </c>
      <c r="C47" s="159"/>
      <c r="D47" s="159"/>
      <c r="E47" s="159"/>
      <c r="F47" s="159"/>
      <c r="G47" s="159"/>
      <c r="H47" s="159"/>
      <c r="I47" s="160"/>
      <c r="J47" s="126" t="s">
        <v>26</v>
      </c>
      <c r="K47" s="127">
        <v>1.25</v>
      </c>
      <c r="L47" s="165">
        <v>669477.92885454965</v>
      </c>
      <c r="M47" s="82">
        <v>836847.4110681871</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836847.4110681871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253</v>
      </c>
      <c r="C63" s="116"/>
      <c r="D63" s="116"/>
      <c r="E63" s="116"/>
      <c r="F63" s="116"/>
      <c r="G63" s="116"/>
      <c r="H63" s="116"/>
      <c r="I63" s="92">
        <v>1.25</v>
      </c>
      <c r="J63" s="93">
        <v>70</v>
      </c>
      <c r="K63" s="92">
        <v>87.5</v>
      </c>
      <c r="L63" s="170">
        <v>1072.0957647422963</v>
      </c>
      <c r="M63" s="82">
        <v>93808.379414950919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93808.379414950919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264</v>
      </c>
      <c r="D69" s="99"/>
      <c r="E69" s="99"/>
      <c r="F69" s="99"/>
      <c r="G69" s="99"/>
      <c r="H69" s="147"/>
      <c r="I69" s="100">
        <v>353514.46433240629</v>
      </c>
      <c r="J69" s="101">
        <v>1.85</v>
      </c>
      <c r="K69" s="102">
        <v>654001.75901495165</v>
      </c>
      <c r="L69" s="169">
        <v>90</v>
      </c>
      <c r="M69" s="103">
        <v>7266.6862112772405</v>
      </c>
    </row>
    <row r="70" spans="2:13">
      <c r="B70" s="98" t="s">
        <v>256</v>
      </c>
      <c r="C70" s="99"/>
      <c r="D70" s="99"/>
      <c r="E70" s="99"/>
      <c r="F70" s="99"/>
      <c r="G70" s="99"/>
      <c r="H70" s="99"/>
      <c r="I70" s="100">
        <v>74897.694683432608</v>
      </c>
      <c r="J70" s="101">
        <v>1.85</v>
      </c>
      <c r="K70" s="102">
        <v>138560.73516435034</v>
      </c>
      <c r="L70" s="169">
        <v>90</v>
      </c>
      <c r="M70" s="103">
        <v>1539.563724048337</v>
      </c>
    </row>
    <row r="71" spans="2:13">
      <c r="B71" s="98" t="s">
        <v>267</v>
      </c>
      <c r="C71" s="99"/>
      <c r="D71" s="99"/>
      <c r="E71" s="99"/>
      <c r="F71" s="99"/>
      <c r="G71" s="99"/>
      <c r="H71" s="99"/>
      <c r="I71" s="100">
        <v>112935.28634242402</v>
      </c>
      <c r="J71" s="101">
        <v>1.85</v>
      </c>
      <c r="K71" s="102">
        <v>208930.27973348444</v>
      </c>
      <c r="L71" s="169">
        <v>90</v>
      </c>
      <c r="M71" s="103">
        <v>2321.4475525942717</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11127.69748791985</v>
      </c>
    </row>
    <row r="75" spans="2:13" ht="13.5" thickBot="1">
      <c r="B75" s="76"/>
      <c r="M75" s="67"/>
    </row>
    <row r="76" spans="2:13" ht="15.75" customHeight="1" thickBot="1">
      <c r="B76" s="800" t="s">
        <v>85</v>
      </c>
      <c r="C76" s="801"/>
      <c r="D76" s="801"/>
      <c r="E76" s="801"/>
      <c r="F76" s="801"/>
      <c r="G76" s="801"/>
      <c r="H76" s="801"/>
      <c r="I76" s="801"/>
      <c r="J76" s="801"/>
      <c r="K76" s="801"/>
      <c r="L76" s="802"/>
      <c r="M76" s="104">
        <v>982588.27638516249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196517.65527703252</v>
      </c>
      <c r="M79" s="108"/>
    </row>
    <row r="80" spans="2:13">
      <c r="B80" s="83" t="s">
        <v>90</v>
      </c>
      <c r="C80" s="84"/>
      <c r="D80" s="84"/>
      <c r="E80" s="84"/>
      <c r="F80" s="84"/>
      <c r="G80" s="84"/>
      <c r="H80" s="84"/>
      <c r="I80" s="105"/>
      <c r="J80" s="106"/>
      <c r="K80" s="107">
        <v>0.05</v>
      </c>
      <c r="L80" s="167">
        <v>49129.41381925813</v>
      </c>
      <c r="M80" s="108"/>
    </row>
    <row r="81" spans="2:13" ht="13.5" thickBot="1">
      <c r="B81" s="34" t="s">
        <v>59</v>
      </c>
      <c r="C81" s="57"/>
      <c r="D81" s="57"/>
      <c r="E81" s="57"/>
      <c r="F81" s="57"/>
      <c r="G81" s="57"/>
      <c r="H81" s="57"/>
      <c r="I81" s="109"/>
      <c r="J81" s="110"/>
      <c r="K81" s="107">
        <v>0.05</v>
      </c>
      <c r="L81" s="168">
        <v>49129.41381925813</v>
      </c>
      <c r="M81" s="108"/>
    </row>
    <row r="82" spans="2:13" ht="15.75" customHeight="1" thickBot="1">
      <c r="B82" s="805" t="s">
        <v>466</v>
      </c>
      <c r="C82" s="806"/>
      <c r="D82" s="806"/>
      <c r="E82" s="806"/>
      <c r="F82" s="806"/>
      <c r="G82" s="806"/>
      <c r="H82" s="806"/>
      <c r="I82" s="806"/>
      <c r="J82" s="806"/>
      <c r="K82" s="806"/>
      <c r="L82" s="807"/>
      <c r="M82" s="111">
        <v>294776.48291554878</v>
      </c>
    </row>
    <row r="83" spans="2:13" ht="13.5" thickBot="1">
      <c r="B83" s="76"/>
      <c r="M83" s="67"/>
    </row>
    <row r="84" spans="2:13" ht="15.75" customHeight="1" thickBot="1">
      <c r="B84" s="800" t="s">
        <v>91</v>
      </c>
      <c r="C84" s="801"/>
      <c r="D84" s="801"/>
      <c r="E84" s="801"/>
      <c r="F84" s="801"/>
      <c r="G84" s="801"/>
      <c r="H84" s="801"/>
      <c r="I84" s="801"/>
      <c r="J84" s="801"/>
      <c r="K84" s="801"/>
      <c r="L84" s="802"/>
      <c r="M84" s="112">
        <v>1277365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53A5B-239F-4AE4-BFF3-702199A48D8F}">
  <sheetPr codeName="Hoja20">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315</v>
      </c>
      <c r="C33" s="791" t="s">
        <v>520</v>
      </c>
      <c r="D33" s="792"/>
      <c r="E33" s="792"/>
      <c r="F33" s="792"/>
      <c r="G33" s="792"/>
      <c r="H33" s="792"/>
      <c r="I33" s="792"/>
      <c r="J33" s="793"/>
      <c r="K33" s="173">
        <v>11603</v>
      </c>
      <c r="L33" s="172" t="s">
        <v>26</v>
      </c>
      <c r="M33" s="174">
        <v>274</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179</v>
      </c>
      <c r="C36" s="116"/>
      <c r="D36" s="116"/>
      <c r="E36" s="99"/>
      <c r="F36" s="122"/>
      <c r="G36" s="332"/>
      <c r="H36" s="333"/>
      <c r="I36" s="332"/>
      <c r="J36" s="333"/>
      <c r="K36" s="81">
        <v>161127.34240769941</v>
      </c>
      <c r="L36" s="170">
        <v>8</v>
      </c>
      <c r="M36" s="82">
        <v>20140.917800962427</v>
      </c>
    </row>
    <row r="37" spans="2:13">
      <c r="B37" s="32" t="s">
        <v>175</v>
      </c>
      <c r="C37" s="116"/>
      <c r="D37" s="116"/>
      <c r="E37" s="123"/>
      <c r="F37" s="124"/>
      <c r="G37" s="86"/>
      <c r="H37" s="85"/>
      <c r="I37" s="86"/>
      <c r="J37" s="85"/>
      <c r="K37" s="81">
        <v>143283.99724472343</v>
      </c>
      <c r="L37" s="170">
        <v>8</v>
      </c>
      <c r="M37" s="82">
        <v>17910.499655590429</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1575.5044047545409</v>
      </c>
    </row>
    <row r="44" spans="2:13" ht="15.75" customHeight="1" thickBot="1">
      <c r="B44" s="797" t="s">
        <v>75</v>
      </c>
      <c r="C44" s="798"/>
      <c r="D44" s="798"/>
      <c r="E44" s="798"/>
      <c r="F44" s="798"/>
      <c r="G44" s="798"/>
      <c r="H44" s="798"/>
      <c r="I44" s="798"/>
      <c r="J44" s="798"/>
      <c r="K44" s="798"/>
      <c r="L44" s="799"/>
      <c r="M44" s="87">
        <v>39626.92186130739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145</v>
      </c>
      <c r="C47" s="159"/>
      <c r="D47" s="159"/>
      <c r="E47" s="159"/>
      <c r="F47" s="159"/>
      <c r="G47" s="159"/>
      <c r="H47" s="159"/>
      <c r="I47" s="160"/>
      <c r="J47" s="126" t="s">
        <v>26</v>
      </c>
      <c r="K47" s="127">
        <v>1.25</v>
      </c>
      <c r="L47" s="165">
        <v>649745.67211950989</v>
      </c>
      <c r="M47" s="82">
        <v>812182.09014938737</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812182.09014938737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253</v>
      </c>
      <c r="C63" s="116"/>
      <c r="D63" s="116"/>
      <c r="E63" s="116"/>
      <c r="F63" s="116"/>
      <c r="G63" s="116"/>
      <c r="H63" s="116"/>
      <c r="I63" s="92">
        <v>1.25</v>
      </c>
      <c r="J63" s="93">
        <v>70</v>
      </c>
      <c r="K63" s="92">
        <v>87.5</v>
      </c>
      <c r="L63" s="170">
        <v>1072.0957647422963</v>
      </c>
      <c r="M63" s="82">
        <v>93808.379414950919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93808.379414950919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261</v>
      </c>
      <c r="D69" s="99"/>
      <c r="E69" s="99"/>
      <c r="F69" s="99"/>
      <c r="G69" s="99"/>
      <c r="H69" s="147"/>
      <c r="I69" s="100">
        <v>220946.54020775395</v>
      </c>
      <c r="J69" s="101">
        <v>1.85</v>
      </c>
      <c r="K69" s="102">
        <v>408751.09938434482</v>
      </c>
      <c r="L69" s="169">
        <v>48</v>
      </c>
      <c r="M69" s="103">
        <v>8515.6479038405178</v>
      </c>
    </row>
    <row r="70" spans="2:13">
      <c r="B70" s="98" t="s">
        <v>256</v>
      </c>
      <c r="C70" s="99"/>
      <c r="D70" s="99"/>
      <c r="E70" s="99"/>
      <c r="F70" s="99"/>
      <c r="G70" s="99"/>
      <c r="H70" s="99"/>
      <c r="I70" s="100">
        <v>74897.694683432608</v>
      </c>
      <c r="J70" s="101">
        <v>1.85</v>
      </c>
      <c r="K70" s="102">
        <v>138560.73516435034</v>
      </c>
      <c r="L70" s="169">
        <v>48</v>
      </c>
      <c r="M70" s="103">
        <v>2886.6819825906318</v>
      </c>
    </row>
    <row r="71" spans="2:13">
      <c r="B71" s="98" t="s">
        <v>267</v>
      </c>
      <c r="C71" s="99"/>
      <c r="D71" s="99"/>
      <c r="E71" s="99"/>
      <c r="F71" s="99"/>
      <c r="G71" s="99"/>
      <c r="H71" s="99"/>
      <c r="I71" s="100">
        <v>112935.28634242402</v>
      </c>
      <c r="J71" s="101">
        <v>1.85</v>
      </c>
      <c r="K71" s="102">
        <v>208930.27973348444</v>
      </c>
      <c r="L71" s="169">
        <v>48</v>
      </c>
      <c r="M71" s="103">
        <v>4352.7141611142588</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15755.044047545409</v>
      </c>
    </row>
    <row r="75" spans="2:13" ht="13.5" thickBot="1">
      <c r="B75" s="76"/>
      <c r="M75" s="67"/>
    </row>
    <row r="76" spans="2:13" ht="15.75" customHeight="1" thickBot="1">
      <c r="B76" s="800" t="s">
        <v>85</v>
      </c>
      <c r="C76" s="801"/>
      <c r="D76" s="801"/>
      <c r="E76" s="801"/>
      <c r="F76" s="801"/>
      <c r="G76" s="801"/>
      <c r="H76" s="801"/>
      <c r="I76" s="801"/>
      <c r="J76" s="801"/>
      <c r="K76" s="801"/>
      <c r="L76" s="802"/>
      <c r="M76" s="104">
        <v>961372.43547319109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192274.48709463823</v>
      </c>
      <c r="M79" s="108"/>
    </row>
    <row r="80" spans="2:13">
      <c r="B80" s="83" t="s">
        <v>90</v>
      </c>
      <c r="C80" s="84"/>
      <c r="D80" s="84"/>
      <c r="E80" s="84"/>
      <c r="F80" s="84"/>
      <c r="G80" s="84"/>
      <c r="H80" s="84"/>
      <c r="I80" s="105"/>
      <c r="J80" s="106"/>
      <c r="K80" s="107">
        <v>0.05</v>
      </c>
      <c r="L80" s="167">
        <v>48068.621773659557</v>
      </c>
      <c r="M80" s="108"/>
    </row>
    <row r="81" spans="2:13" ht="13.5" thickBot="1">
      <c r="B81" s="34" t="s">
        <v>59</v>
      </c>
      <c r="C81" s="57"/>
      <c r="D81" s="57"/>
      <c r="E81" s="57"/>
      <c r="F81" s="57"/>
      <c r="G81" s="57"/>
      <c r="H81" s="57"/>
      <c r="I81" s="109"/>
      <c r="J81" s="110"/>
      <c r="K81" s="107">
        <v>0.05</v>
      </c>
      <c r="L81" s="168">
        <v>48068.621773659557</v>
      </c>
      <c r="M81" s="108"/>
    </row>
    <row r="82" spans="2:13" ht="15.75" customHeight="1" thickBot="1">
      <c r="B82" s="805" t="s">
        <v>466</v>
      </c>
      <c r="C82" s="806"/>
      <c r="D82" s="806"/>
      <c r="E82" s="806"/>
      <c r="F82" s="806"/>
      <c r="G82" s="806"/>
      <c r="H82" s="806"/>
      <c r="I82" s="806"/>
      <c r="J82" s="806"/>
      <c r="K82" s="806"/>
      <c r="L82" s="807"/>
      <c r="M82" s="111">
        <v>288411.73064195731</v>
      </c>
    </row>
    <row r="83" spans="2:13" ht="13.5" thickBot="1">
      <c r="B83" s="76"/>
      <c r="M83" s="67"/>
    </row>
    <row r="84" spans="2:13" ht="15.75" customHeight="1" thickBot="1">
      <c r="B84" s="800" t="s">
        <v>91</v>
      </c>
      <c r="C84" s="801"/>
      <c r="D84" s="801"/>
      <c r="E84" s="801"/>
      <c r="F84" s="801"/>
      <c r="G84" s="801"/>
      <c r="H84" s="801"/>
      <c r="I84" s="801"/>
      <c r="J84" s="801"/>
      <c r="K84" s="801"/>
      <c r="L84" s="802"/>
      <c r="M84" s="112">
        <v>1249784</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C2311-00EA-4278-A6B6-18806567A256}">
  <sheetPr codeName="Hoja21">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316</v>
      </c>
      <c r="C33" s="791" t="s">
        <v>519</v>
      </c>
      <c r="D33" s="792"/>
      <c r="E33" s="792"/>
      <c r="F33" s="792"/>
      <c r="G33" s="792"/>
      <c r="H33" s="792"/>
      <c r="I33" s="792"/>
      <c r="J33" s="793"/>
      <c r="K33" s="173">
        <v>11603</v>
      </c>
      <c r="L33" s="172" t="s">
        <v>26</v>
      </c>
      <c r="M33" s="174">
        <v>23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179</v>
      </c>
      <c r="C36" s="116"/>
      <c r="D36" s="116"/>
      <c r="E36" s="99"/>
      <c r="F36" s="122"/>
      <c r="G36" s="332"/>
      <c r="H36" s="333"/>
      <c r="I36" s="332"/>
      <c r="J36" s="333"/>
      <c r="K36" s="81">
        <v>161127.34240769941</v>
      </c>
      <c r="L36" s="170">
        <v>15</v>
      </c>
      <c r="M36" s="82">
        <v>10741.822827179962</v>
      </c>
    </row>
    <row r="37" spans="2:13">
      <c r="B37" s="32" t="s">
        <v>175</v>
      </c>
      <c r="C37" s="116"/>
      <c r="D37" s="116"/>
      <c r="E37" s="123"/>
      <c r="F37" s="124"/>
      <c r="G37" s="86"/>
      <c r="H37" s="85"/>
      <c r="I37" s="86"/>
      <c r="J37" s="85"/>
      <c r="K37" s="81">
        <v>143283.99724472343</v>
      </c>
      <c r="L37" s="170">
        <v>15</v>
      </c>
      <c r="M37" s="82">
        <v>9552.2664829815621</v>
      </c>
    </row>
    <row r="38" spans="2:13">
      <c r="B38" s="32" t="s">
        <v>194</v>
      </c>
      <c r="C38" s="116"/>
      <c r="D38" s="116"/>
      <c r="E38" s="123"/>
      <c r="F38" s="124"/>
      <c r="G38" s="86"/>
      <c r="H38" s="85"/>
      <c r="I38" s="86"/>
      <c r="J38" s="85"/>
      <c r="K38" s="81">
        <v>290968.94032726606</v>
      </c>
      <c r="L38" s="170">
        <v>15</v>
      </c>
      <c r="M38" s="82">
        <v>19397.929355151071</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1112.769748791985</v>
      </c>
    </row>
    <row r="44" spans="2:13" ht="15.75" customHeight="1" thickBot="1">
      <c r="B44" s="797" t="s">
        <v>75</v>
      </c>
      <c r="C44" s="798"/>
      <c r="D44" s="798"/>
      <c r="E44" s="798"/>
      <c r="F44" s="798"/>
      <c r="G44" s="798"/>
      <c r="H44" s="798"/>
      <c r="I44" s="798"/>
      <c r="J44" s="798"/>
      <c r="K44" s="798"/>
      <c r="L44" s="799"/>
      <c r="M44" s="87">
        <v>40804.78841410458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v>
      </c>
      <c r="C47" s="159"/>
      <c r="D47" s="159"/>
      <c r="E47" s="159"/>
      <c r="F47" s="159"/>
      <c r="G47" s="159"/>
      <c r="H47" s="159"/>
      <c r="I47" s="160"/>
      <c r="J47" s="126" t="s">
        <v>26</v>
      </c>
      <c r="K47" s="127">
        <v>1.25</v>
      </c>
      <c r="L47" s="165">
        <v>605627.52155947988</v>
      </c>
      <c r="M47" s="82">
        <v>757034.40194934979</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757034.40194934979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253</v>
      </c>
      <c r="C63" s="116"/>
      <c r="D63" s="116"/>
      <c r="E63" s="116"/>
      <c r="F63" s="116"/>
      <c r="G63" s="116"/>
      <c r="H63" s="116"/>
      <c r="I63" s="92">
        <v>1.25</v>
      </c>
      <c r="J63" s="93">
        <v>70</v>
      </c>
      <c r="K63" s="92">
        <v>87.5</v>
      </c>
      <c r="L63" s="170">
        <v>1072.0957647422963</v>
      </c>
      <c r="M63" s="82">
        <v>93808.379414950919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93808.379414950919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264</v>
      </c>
      <c r="D69" s="99"/>
      <c r="E69" s="99"/>
      <c r="F69" s="99"/>
      <c r="G69" s="99"/>
      <c r="H69" s="147"/>
      <c r="I69" s="100">
        <v>353514.46433240629</v>
      </c>
      <c r="J69" s="101">
        <v>1.85</v>
      </c>
      <c r="K69" s="102">
        <v>654001.75901495165</v>
      </c>
      <c r="L69" s="169">
        <v>90</v>
      </c>
      <c r="M69" s="103">
        <v>7266.6862112772405</v>
      </c>
    </row>
    <row r="70" spans="2:13">
      <c r="B70" s="98" t="s">
        <v>256</v>
      </c>
      <c r="C70" s="99"/>
      <c r="D70" s="99"/>
      <c r="E70" s="99"/>
      <c r="F70" s="99"/>
      <c r="G70" s="99"/>
      <c r="H70" s="99"/>
      <c r="I70" s="100">
        <v>74897.694683432608</v>
      </c>
      <c r="J70" s="101">
        <v>1.85</v>
      </c>
      <c r="K70" s="102">
        <v>138560.73516435034</v>
      </c>
      <c r="L70" s="169">
        <v>90</v>
      </c>
      <c r="M70" s="103">
        <v>1539.563724048337</v>
      </c>
    </row>
    <row r="71" spans="2:13">
      <c r="B71" s="98" t="s">
        <v>267</v>
      </c>
      <c r="C71" s="99"/>
      <c r="D71" s="99"/>
      <c r="E71" s="99"/>
      <c r="F71" s="99"/>
      <c r="G71" s="99"/>
      <c r="H71" s="99"/>
      <c r="I71" s="100">
        <v>112935.28634242402</v>
      </c>
      <c r="J71" s="101">
        <v>1.85</v>
      </c>
      <c r="K71" s="102">
        <v>208930.27973348444</v>
      </c>
      <c r="L71" s="169">
        <v>90</v>
      </c>
      <c r="M71" s="103">
        <v>2321.4475525942717</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11127.69748791985</v>
      </c>
    </row>
    <row r="75" spans="2:13" ht="13.5" thickBot="1">
      <c r="B75" s="76"/>
      <c r="M75" s="67"/>
    </row>
    <row r="76" spans="2:13" ht="15.75" customHeight="1" thickBot="1">
      <c r="B76" s="800" t="s">
        <v>85</v>
      </c>
      <c r="C76" s="801"/>
      <c r="D76" s="801"/>
      <c r="E76" s="801"/>
      <c r="F76" s="801"/>
      <c r="G76" s="801"/>
      <c r="H76" s="801"/>
      <c r="I76" s="801"/>
      <c r="J76" s="801"/>
      <c r="K76" s="801"/>
      <c r="L76" s="802"/>
      <c r="M76" s="104">
        <v>902775.26726632519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180555.05345326505</v>
      </c>
      <c r="M79" s="108"/>
    </row>
    <row r="80" spans="2:13">
      <c r="B80" s="83" t="s">
        <v>90</v>
      </c>
      <c r="C80" s="84"/>
      <c r="D80" s="84"/>
      <c r="E80" s="84"/>
      <c r="F80" s="84"/>
      <c r="G80" s="84"/>
      <c r="H80" s="84"/>
      <c r="I80" s="105"/>
      <c r="J80" s="106"/>
      <c r="K80" s="107">
        <v>0.05</v>
      </c>
      <c r="L80" s="167">
        <v>45138.763363316262</v>
      </c>
      <c r="M80" s="108"/>
    </row>
    <row r="81" spans="2:13" ht="13.5" thickBot="1">
      <c r="B81" s="34" t="s">
        <v>59</v>
      </c>
      <c r="C81" s="57"/>
      <c r="D81" s="57"/>
      <c r="E81" s="57"/>
      <c r="F81" s="57"/>
      <c r="G81" s="57"/>
      <c r="H81" s="57"/>
      <c r="I81" s="109"/>
      <c r="J81" s="110"/>
      <c r="K81" s="107">
        <v>0.05</v>
      </c>
      <c r="L81" s="168">
        <v>45138.763363316262</v>
      </c>
      <c r="M81" s="108"/>
    </row>
    <row r="82" spans="2:13" ht="15.75" customHeight="1" thickBot="1">
      <c r="B82" s="805" t="s">
        <v>466</v>
      </c>
      <c r="C82" s="806"/>
      <c r="D82" s="806"/>
      <c r="E82" s="806"/>
      <c r="F82" s="806"/>
      <c r="G82" s="806"/>
      <c r="H82" s="806"/>
      <c r="I82" s="806"/>
      <c r="J82" s="806"/>
      <c r="K82" s="806"/>
      <c r="L82" s="807"/>
      <c r="M82" s="111">
        <v>270832.58017989754</v>
      </c>
    </row>
    <row r="83" spans="2:13" ht="13.5" thickBot="1">
      <c r="B83" s="76"/>
      <c r="M83" s="67"/>
    </row>
    <row r="84" spans="2:13" ht="15.75" customHeight="1" thickBot="1">
      <c r="B84" s="800" t="s">
        <v>91</v>
      </c>
      <c r="C84" s="801"/>
      <c r="D84" s="801"/>
      <c r="E84" s="801"/>
      <c r="F84" s="801"/>
      <c r="G84" s="801"/>
      <c r="H84" s="801"/>
      <c r="I84" s="801"/>
      <c r="J84" s="801"/>
      <c r="K84" s="801"/>
      <c r="L84" s="802"/>
      <c r="M84" s="112">
        <v>1173608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DA70E-C114-4C13-A7A5-64D1FE8D72FD}">
  <sheetPr codeName="Hoja22">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270</v>
      </c>
      <c r="C33" s="791" t="s">
        <v>148</v>
      </c>
      <c r="D33" s="792"/>
      <c r="E33" s="792"/>
      <c r="F33" s="792"/>
      <c r="G33" s="792"/>
      <c r="H33" s="792"/>
      <c r="I33" s="792"/>
      <c r="J33" s="793"/>
      <c r="K33" s="173">
        <v>11601</v>
      </c>
      <c r="L33" s="172" t="s">
        <v>26</v>
      </c>
      <c r="M33" s="174">
        <v>126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166</v>
      </c>
      <c r="C36" s="116"/>
      <c r="D36" s="116"/>
      <c r="E36" s="99"/>
      <c r="F36" s="122"/>
      <c r="G36" s="332"/>
      <c r="H36" s="333"/>
      <c r="I36" s="332"/>
      <c r="J36" s="333"/>
      <c r="K36" s="81">
        <v>114862.73604693674</v>
      </c>
      <c r="L36" s="170">
        <v>18</v>
      </c>
      <c r="M36" s="82">
        <v>6381.2631137187082</v>
      </c>
    </row>
    <row r="37" spans="2:13">
      <c r="B37" s="32" t="s">
        <v>185</v>
      </c>
      <c r="C37" s="116"/>
      <c r="D37" s="116"/>
      <c r="E37" s="123"/>
      <c r="F37" s="124"/>
      <c r="G37" s="86"/>
      <c r="H37" s="85"/>
      <c r="I37" s="86"/>
      <c r="J37" s="85"/>
      <c r="K37" s="81">
        <v>503791.86646966106</v>
      </c>
      <c r="L37" s="170">
        <v>18</v>
      </c>
      <c r="M37" s="82">
        <v>27988.437026092281</v>
      </c>
    </row>
    <row r="38" spans="2:13">
      <c r="B38" s="32" t="s">
        <v>171</v>
      </c>
      <c r="C38" s="116"/>
      <c r="D38" s="116"/>
      <c r="E38" s="123"/>
      <c r="F38" s="124"/>
      <c r="G38" s="86"/>
      <c r="H38" s="85"/>
      <c r="I38" s="86"/>
      <c r="J38" s="85"/>
      <c r="K38" s="81">
        <v>160090.01176091589</v>
      </c>
      <c r="L38" s="170">
        <v>15</v>
      </c>
      <c r="M38" s="82">
        <v>10672.667450727726</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227.08394410241377</v>
      </c>
    </row>
    <row r="44" spans="2:13" ht="15.75" customHeight="1" thickBot="1">
      <c r="B44" s="797" t="s">
        <v>75</v>
      </c>
      <c r="C44" s="798"/>
      <c r="D44" s="798"/>
      <c r="E44" s="798"/>
      <c r="F44" s="798"/>
      <c r="G44" s="798"/>
      <c r="H44" s="798"/>
      <c r="I44" s="798"/>
      <c r="J44" s="798"/>
      <c r="K44" s="798"/>
      <c r="L44" s="799"/>
      <c r="M44" s="87">
        <v>45269.451534641128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206</v>
      </c>
      <c r="C47" s="159"/>
      <c r="D47" s="159"/>
      <c r="E47" s="159"/>
      <c r="F47" s="159"/>
      <c r="G47" s="159"/>
      <c r="H47" s="159"/>
      <c r="I47" s="160"/>
      <c r="J47" s="126" t="s">
        <v>26</v>
      </c>
      <c r="K47" s="127">
        <v>1.25</v>
      </c>
      <c r="L47" s="165">
        <v>6927.0682752068751</v>
      </c>
      <c r="M47" s="82">
        <v>8658.8353440085939</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8658.8353440085939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252</v>
      </c>
      <c r="C63" s="116"/>
      <c r="D63" s="116"/>
      <c r="E63" s="116"/>
      <c r="F63" s="116"/>
      <c r="G63" s="116"/>
      <c r="H63" s="116"/>
      <c r="I63" s="92">
        <v>1.25</v>
      </c>
      <c r="J63" s="93">
        <v>10</v>
      </c>
      <c r="K63" s="92">
        <v>12.5</v>
      </c>
      <c r="L63" s="170">
        <v>1190.3586137619288</v>
      </c>
      <c r="M63" s="82">
        <v>14879.482672024111</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14879.482672024111</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144</v>
      </c>
      <c r="M69" s="103">
        <v>2270.8394410241376</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2270.8394410241376</v>
      </c>
    </row>
    <row r="75" spans="2:13" ht="13.5" thickBot="1">
      <c r="B75" s="76"/>
      <c r="M75" s="67"/>
    </row>
    <row r="76" spans="2:13" ht="15.75" customHeight="1" thickBot="1">
      <c r="B76" s="800" t="s">
        <v>85</v>
      </c>
      <c r="C76" s="801"/>
      <c r="D76" s="801"/>
      <c r="E76" s="801"/>
      <c r="F76" s="801"/>
      <c r="G76" s="801"/>
      <c r="H76" s="801"/>
      <c r="I76" s="801"/>
      <c r="J76" s="801"/>
      <c r="K76" s="801"/>
      <c r="L76" s="802"/>
      <c r="M76" s="104">
        <v>71078.608991697969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14215.721798339595</v>
      </c>
      <c r="M79" s="108"/>
    </row>
    <row r="80" spans="2:13">
      <c r="B80" s="83" t="s">
        <v>90</v>
      </c>
      <c r="C80" s="84"/>
      <c r="D80" s="84"/>
      <c r="E80" s="84"/>
      <c r="F80" s="84"/>
      <c r="G80" s="84"/>
      <c r="H80" s="84"/>
      <c r="I80" s="105"/>
      <c r="J80" s="106"/>
      <c r="K80" s="107">
        <v>0.05</v>
      </c>
      <c r="L80" s="167">
        <v>3553.9304495848987</v>
      </c>
      <c r="M80" s="108"/>
    </row>
    <row r="81" spans="2:13" ht="13.5" thickBot="1">
      <c r="B81" s="34" t="s">
        <v>59</v>
      </c>
      <c r="C81" s="57"/>
      <c r="D81" s="57"/>
      <c r="E81" s="57"/>
      <c r="F81" s="57"/>
      <c r="G81" s="57"/>
      <c r="H81" s="57"/>
      <c r="I81" s="109"/>
      <c r="J81" s="110"/>
      <c r="K81" s="107">
        <v>0.05</v>
      </c>
      <c r="L81" s="168">
        <v>3553.9304495848987</v>
      </c>
      <c r="M81" s="108"/>
    </row>
    <row r="82" spans="2:13" ht="15.75" customHeight="1" thickBot="1">
      <c r="B82" s="805" t="s">
        <v>466</v>
      </c>
      <c r="C82" s="806"/>
      <c r="D82" s="806"/>
      <c r="E82" s="806"/>
      <c r="F82" s="806"/>
      <c r="G82" s="806"/>
      <c r="H82" s="806"/>
      <c r="I82" s="806"/>
      <c r="J82" s="806"/>
      <c r="K82" s="806"/>
      <c r="L82" s="807"/>
      <c r="M82" s="111">
        <v>21323.582697509391</v>
      </c>
    </row>
    <row r="83" spans="2:13" ht="13.5" thickBot="1">
      <c r="B83" s="76"/>
      <c r="M83" s="67"/>
    </row>
    <row r="84" spans="2:13" ht="15.75" customHeight="1" thickBot="1">
      <c r="B84" s="800" t="s">
        <v>91</v>
      </c>
      <c r="C84" s="801"/>
      <c r="D84" s="801"/>
      <c r="E84" s="801"/>
      <c r="F84" s="801"/>
      <c r="G84" s="801"/>
      <c r="H84" s="801"/>
      <c r="I84" s="801"/>
      <c r="J84" s="801"/>
      <c r="K84" s="801"/>
      <c r="L84" s="802"/>
      <c r="M84" s="112">
        <v>92402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2BC72-7022-409C-B411-A762C8A609C5}">
  <sheetPr codeName="Hoja23">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317</v>
      </c>
      <c r="C33" s="791" t="s">
        <v>617</v>
      </c>
      <c r="D33" s="792"/>
      <c r="E33" s="792"/>
      <c r="F33" s="792"/>
      <c r="G33" s="792"/>
      <c r="H33" s="792"/>
      <c r="I33" s="792"/>
      <c r="J33" s="793"/>
      <c r="K33" s="173">
        <v>11601</v>
      </c>
      <c r="L33" s="172" t="s">
        <v>26</v>
      </c>
      <c r="M33" s="174">
        <v>42</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196</v>
      </c>
      <c r="C36" s="116"/>
      <c r="D36" s="116"/>
      <c r="E36" s="99"/>
      <c r="F36" s="122"/>
      <c r="G36" s="332"/>
      <c r="H36" s="333"/>
      <c r="I36" s="332"/>
      <c r="J36" s="333"/>
      <c r="K36" s="81">
        <v>120331.76551837861</v>
      </c>
      <c r="L36" s="170">
        <v>10</v>
      </c>
      <c r="M36" s="82">
        <v>12033.176551837862</v>
      </c>
    </row>
    <row r="37" spans="2:13">
      <c r="B37" s="32" t="s">
        <v>126</v>
      </c>
      <c r="C37" s="116"/>
      <c r="D37" s="116"/>
      <c r="E37" s="123"/>
      <c r="F37" s="124"/>
      <c r="G37" s="86"/>
      <c r="H37" s="85"/>
      <c r="I37" s="86"/>
      <c r="J37" s="85"/>
      <c r="K37" s="81">
        <v>104738.2696050019</v>
      </c>
      <c r="L37" s="170">
        <v>10</v>
      </c>
      <c r="M37" s="82">
        <v>10473.82696050019</v>
      </c>
    </row>
    <row r="38" spans="2:13">
      <c r="B38" s="32" t="s">
        <v>117</v>
      </c>
      <c r="C38" s="116"/>
      <c r="D38" s="116"/>
      <c r="E38" s="123"/>
      <c r="F38" s="124"/>
      <c r="G38" s="86"/>
      <c r="H38" s="85"/>
      <c r="I38" s="86"/>
      <c r="J38" s="85"/>
      <c r="K38" s="81">
        <v>18144.480634511692</v>
      </c>
      <c r="L38" s="170">
        <v>10</v>
      </c>
      <c r="M38" s="82">
        <v>1814.4480634511692</v>
      </c>
    </row>
    <row r="39" spans="2:13">
      <c r="B39" s="32" t="s">
        <v>192</v>
      </c>
      <c r="C39" s="123"/>
      <c r="D39" s="123"/>
      <c r="E39" s="123"/>
      <c r="F39" s="124"/>
      <c r="G39" s="86"/>
      <c r="H39" s="85"/>
      <c r="I39" s="86"/>
      <c r="J39" s="85"/>
      <c r="K39" s="81">
        <v>131970.7333621881</v>
      </c>
      <c r="L39" s="170">
        <v>10</v>
      </c>
      <c r="M39" s="82">
        <v>13197.073336218809</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638.67359278803883</v>
      </c>
    </row>
    <row r="44" spans="2:13" ht="15.75" customHeight="1" thickBot="1">
      <c r="B44" s="797" t="s">
        <v>75</v>
      </c>
      <c r="C44" s="798"/>
      <c r="D44" s="798"/>
      <c r="E44" s="798"/>
      <c r="F44" s="798"/>
      <c r="G44" s="798"/>
      <c r="H44" s="798"/>
      <c r="I44" s="798"/>
      <c r="J44" s="798"/>
      <c r="K44" s="798"/>
      <c r="L44" s="799"/>
      <c r="M44" s="87">
        <v>38157.19850479607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205</v>
      </c>
      <c r="C47" s="159"/>
      <c r="D47" s="159"/>
      <c r="E47" s="159"/>
      <c r="F47" s="159"/>
      <c r="G47" s="159"/>
      <c r="H47" s="159"/>
      <c r="I47" s="160"/>
      <c r="J47" s="126" t="s">
        <v>26</v>
      </c>
      <c r="K47" s="127">
        <v>1.25</v>
      </c>
      <c r="L47" s="165">
        <v>7725.2717401057344</v>
      </c>
      <c r="M47" s="82">
        <v>9656.589675132167</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9656.589675132167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1.25</v>
      </c>
      <c r="J63" s="93">
        <v>5</v>
      </c>
      <c r="K63" s="92">
        <v>6.25</v>
      </c>
      <c r="L63" s="170">
        <v>1190.3586137619288</v>
      </c>
      <c r="M63" s="82">
        <v>7439.7413360120554</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7439.7413360120554</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261</v>
      </c>
      <c r="D69" s="99"/>
      <c r="E69" s="99"/>
      <c r="F69" s="99"/>
      <c r="G69" s="99"/>
      <c r="H69" s="147"/>
      <c r="I69" s="100">
        <v>220946.54020775395</v>
      </c>
      <c r="J69" s="101">
        <v>1.85</v>
      </c>
      <c r="K69" s="102">
        <v>408751.09938434482</v>
      </c>
      <c r="L69" s="169">
        <v>64</v>
      </c>
      <c r="M69" s="103">
        <v>6386.7359278803879</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6386.7359278803879</v>
      </c>
    </row>
    <row r="75" spans="2:13" ht="13.5" thickBot="1">
      <c r="B75" s="76"/>
      <c r="M75" s="67"/>
    </row>
    <row r="76" spans="2:13" ht="15.75" customHeight="1" thickBot="1">
      <c r="B76" s="800" t="s">
        <v>85</v>
      </c>
      <c r="C76" s="801"/>
      <c r="D76" s="801"/>
      <c r="E76" s="801"/>
      <c r="F76" s="801"/>
      <c r="G76" s="801"/>
      <c r="H76" s="801"/>
      <c r="I76" s="801"/>
      <c r="J76" s="801"/>
      <c r="K76" s="801"/>
      <c r="L76" s="802"/>
      <c r="M76" s="104">
        <v>61640.265443820681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12328.053088764136</v>
      </c>
      <c r="M79" s="108"/>
    </row>
    <row r="80" spans="2:13">
      <c r="B80" s="83" t="s">
        <v>90</v>
      </c>
      <c r="C80" s="84"/>
      <c r="D80" s="84"/>
      <c r="E80" s="84"/>
      <c r="F80" s="84"/>
      <c r="G80" s="84"/>
      <c r="H80" s="84"/>
      <c r="I80" s="105"/>
      <c r="J80" s="106"/>
      <c r="K80" s="107">
        <v>0.05</v>
      </c>
      <c r="L80" s="167">
        <v>3082.013272191034</v>
      </c>
      <c r="M80" s="108"/>
    </row>
    <row r="81" spans="2:13" ht="13.5" thickBot="1">
      <c r="B81" s="34" t="s">
        <v>59</v>
      </c>
      <c r="C81" s="57"/>
      <c r="D81" s="57"/>
      <c r="E81" s="57"/>
      <c r="F81" s="57"/>
      <c r="G81" s="57"/>
      <c r="H81" s="57"/>
      <c r="I81" s="109"/>
      <c r="J81" s="110"/>
      <c r="K81" s="107">
        <v>0.05</v>
      </c>
      <c r="L81" s="168">
        <v>3082.013272191034</v>
      </c>
      <c r="M81" s="108"/>
    </row>
    <row r="82" spans="2:13" ht="15.75" customHeight="1" thickBot="1">
      <c r="B82" s="805" t="s">
        <v>466</v>
      </c>
      <c r="C82" s="806"/>
      <c r="D82" s="806"/>
      <c r="E82" s="806"/>
      <c r="F82" s="806"/>
      <c r="G82" s="806"/>
      <c r="H82" s="806"/>
      <c r="I82" s="806"/>
      <c r="J82" s="806"/>
      <c r="K82" s="806"/>
      <c r="L82" s="807"/>
      <c r="M82" s="111">
        <v>18492.079633146204</v>
      </c>
    </row>
    <row r="83" spans="2:13" ht="13.5" thickBot="1">
      <c r="B83" s="76"/>
      <c r="M83" s="67"/>
    </row>
    <row r="84" spans="2:13" ht="15.75" customHeight="1" thickBot="1">
      <c r="B84" s="800" t="s">
        <v>91</v>
      </c>
      <c r="C84" s="801"/>
      <c r="D84" s="801"/>
      <c r="E84" s="801"/>
      <c r="F84" s="801"/>
      <c r="G84" s="801"/>
      <c r="H84" s="801"/>
      <c r="I84" s="801"/>
      <c r="J84" s="801"/>
      <c r="K84" s="801"/>
      <c r="L84" s="802"/>
      <c r="M84" s="112">
        <v>80132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A1F51-DF5F-449B-A271-9326CBA883E3}">
  <sheetPr codeName="Hoja24">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318</v>
      </c>
      <c r="C33" s="791" t="s">
        <v>618</v>
      </c>
      <c r="D33" s="792"/>
      <c r="E33" s="792"/>
      <c r="F33" s="792"/>
      <c r="G33" s="792"/>
      <c r="H33" s="792"/>
      <c r="I33" s="792"/>
      <c r="J33" s="793"/>
      <c r="K33" s="173">
        <v>11601</v>
      </c>
      <c r="L33" s="172" t="s">
        <v>26</v>
      </c>
      <c r="M33" s="174">
        <v>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178</v>
      </c>
      <c r="C36" s="116"/>
      <c r="D36" s="116"/>
      <c r="E36" s="99"/>
      <c r="F36" s="122"/>
      <c r="G36" s="332"/>
      <c r="H36" s="333"/>
      <c r="I36" s="332"/>
      <c r="J36" s="333"/>
      <c r="K36" s="81">
        <v>8222.545200400742</v>
      </c>
      <c r="L36" s="170">
        <v>2</v>
      </c>
      <c r="M36" s="82">
        <v>4111.272600200371</v>
      </c>
    </row>
    <row r="37" spans="2:13">
      <c r="B37" s="32" t="s">
        <v>192</v>
      </c>
      <c r="C37" s="116"/>
      <c r="D37" s="116"/>
      <c r="E37" s="123"/>
      <c r="F37" s="124"/>
      <c r="G37" s="86"/>
      <c r="H37" s="85"/>
      <c r="I37" s="86"/>
      <c r="J37" s="85"/>
      <c r="K37" s="81">
        <v>131970.7333621881</v>
      </c>
      <c r="L37" s="170">
        <v>10</v>
      </c>
      <c r="M37" s="82">
        <v>13197.073336218809</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613.1266490765172</v>
      </c>
    </row>
    <row r="44" spans="2:13" ht="15.75" customHeight="1" thickBot="1">
      <c r="B44" s="797" t="s">
        <v>75</v>
      </c>
      <c r="C44" s="798"/>
      <c r="D44" s="798"/>
      <c r="E44" s="798"/>
      <c r="F44" s="798"/>
      <c r="G44" s="798"/>
      <c r="H44" s="798"/>
      <c r="I44" s="798"/>
      <c r="J44" s="798"/>
      <c r="K44" s="798"/>
      <c r="L44" s="799"/>
      <c r="M44" s="87">
        <v>17921.472585495696</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465</v>
      </c>
      <c r="C47" s="159"/>
      <c r="D47" s="159"/>
      <c r="E47" s="159"/>
      <c r="F47" s="159"/>
      <c r="G47" s="159"/>
      <c r="H47" s="159"/>
      <c r="I47" s="160"/>
      <c r="J47" s="126" t="s">
        <v>465</v>
      </c>
      <c r="K47" s="127" t="s">
        <v>465</v>
      </c>
      <c r="L47" s="165" t="s">
        <v>465</v>
      </c>
      <c r="M47" s="82" t="s">
        <v>465</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0</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80</v>
      </c>
      <c r="M69" s="103">
        <v>6131.2664907651715</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6131.2664907651715</v>
      </c>
    </row>
    <row r="75" spans="2:13" ht="13.5" thickBot="1">
      <c r="B75" s="76"/>
      <c r="M75" s="67"/>
    </row>
    <row r="76" spans="2:13" ht="15.75" customHeight="1" thickBot="1">
      <c r="B76" s="800" t="s">
        <v>85</v>
      </c>
      <c r="C76" s="801"/>
      <c r="D76" s="801"/>
      <c r="E76" s="801"/>
      <c r="F76" s="801"/>
      <c r="G76" s="801"/>
      <c r="H76" s="801"/>
      <c r="I76" s="801"/>
      <c r="J76" s="801"/>
      <c r="K76" s="801"/>
      <c r="L76" s="802"/>
      <c r="M76" s="104">
        <v>24052.739076260867</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4810.5478152521737</v>
      </c>
      <c r="M79" s="108"/>
    </row>
    <row r="80" spans="2:13">
      <c r="B80" s="83" t="s">
        <v>90</v>
      </c>
      <c r="C80" s="84"/>
      <c r="D80" s="84"/>
      <c r="E80" s="84"/>
      <c r="F80" s="84"/>
      <c r="G80" s="84"/>
      <c r="H80" s="84"/>
      <c r="I80" s="105"/>
      <c r="J80" s="106"/>
      <c r="K80" s="107">
        <v>0.05</v>
      </c>
      <c r="L80" s="167">
        <v>1202.6369538130434</v>
      </c>
      <c r="M80" s="108"/>
    </row>
    <row r="81" spans="2:13" ht="13.5" thickBot="1">
      <c r="B81" s="34" t="s">
        <v>59</v>
      </c>
      <c r="C81" s="57"/>
      <c r="D81" s="57"/>
      <c r="E81" s="57"/>
      <c r="F81" s="57"/>
      <c r="G81" s="57"/>
      <c r="H81" s="57"/>
      <c r="I81" s="109"/>
      <c r="J81" s="110"/>
      <c r="K81" s="107">
        <v>0.05</v>
      </c>
      <c r="L81" s="168">
        <v>1202.6369538130434</v>
      </c>
      <c r="M81" s="108"/>
    </row>
    <row r="82" spans="2:13" ht="15.75" customHeight="1" thickBot="1">
      <c r="B82" s="805" t="s">
        <v>466</v>
      </c>
      <c r="C82" s="806"/>
      <c r="D82" s="806"/>
      <c r="E82" s="806"/>
      <c r="F82" s="806"/>
      <c r="G82" s="806"/>
      <c r="H82" s="806"/>
      <c r="I82" s="806"/>
      <c r="J82" s="806"/>
      <c r="K82" s="806"/>
      <c r="L82" s="807"/>
      <c r="M82" s="111">
        <v>7215.8217228782614</v>
      </c>
    </row>
    <row r="83" spans="2:13" ht="13.5" thickBot="1">
      <c r="B83" s="76"/>
      <c r="M83" s="67"/>
    </row>
    <row r="84" spans="2:13" ht="15.75" customHeight="1" thickBot="1">
      <c r="B84" s="800" t="s">
        <v>91</v>
      </c>
      <c r="C84" s="801"/>
      <c r="D84" s="801"/>
      <c r="E84" s="801"/>
      <c r="F84" s="801"/>
      <c r="G84" s="801"/>
      <c r="H84" s="801"/>
      <c r="I84" s="801"/>
      <c r="J84" s="801"/>
      <c r="K84" s="801"/>
      <c r="L84" s="802"/>
      <c r="M84" s="112">
        <v>31269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370775-C79B-4505-A141-3163D93DA241}">
  <sheetPr codeName="Hoja25">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319</v>
      </c>
      <c r="C33" s="791" t="s">
        <v>522</v>
      </c>
      <c r="D33" s="792"/>
      <c r="E33" s="792"/>
      <c r="F33" s="792"/>
      <c r="G33" s="792"/>
      <c r="H33" s="792"/>
      <c r="I33" s="792"/>
      <c r="J33" s="793"/>
      <c r="K33" s="173">
        <v>11603</v>
      </c>
      <c r="L33" s="172" t="s">
        <v>26</v>
      </c>
      <c r="M33" s="174">
        <v>14</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179</v>
      </c>
      <c r="C36" s="116"/>
      <c r="D36" s="116"/>
      <c r="E36" s="99"/>
      <c r="F36" s="122"/>
      <c r="G36" s="332"/>
      <c r="H36" s="333"/>
      <c r="I36" s="332"/>
      <c r="J36" s="333"/>
      <c r="K36" s="81">
        <v>161127.34240769941</v>
      </c>
      <c r="L36" s="170">
        <v>15</v>
      </c>
      <c r="M36" s="82">
        <v>10741.822827179962</v>
      </c>
    </row>
    <row r="37" spans="2:13">
      <c r="B37" s="32" t="s">
        <v>175</v>
      </c>
      <c r="C37" s="116"/>
      <c r="D37" s="116"/>
      <c r="E37" s="123"/>
      <c r="F37" s="124"/>
      <c r="G37" s="86"/>
      <c r="H37" s="85"/>
      <c r="I37" s="86"/>
      <c r="J37" s="85"/>
      <c r="K37" s="81">
        <v>143283.99724472343</v>
      </c>
      <c r="L37" s="170">
        <v>15</v>
      </c>
      <c r="M37" s="82">
        <v>9552.2664829815621</v>
      </c>
    </row>
    <row r="38" spans="2:13">
      <c r="B38" s="32" t="s">
        <v>194</v>
      </c>
      <c r="C38" s="116"/>
      <c r="D38" s="116"/>
      <c r="E38" s="123"/>
      <c r="F38" s="124"/>
      <c r="G38" s="86"/>
      <c r="H38" s="85"/>
      <c r="I38" s="86"/>
      <c r="J38" s="85"/>
      <c r="K38" s="81">
        <v>290968.94032726606</v>
      </c>
      <c r="L38" s="170">
        <v>15</v>
      </c>
      <c r="M38" s="82">
        <v>19397.929355151071</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1112.769748791985</v>
      </c>
    </row>
    <row r="44" spans="2:13" ht="15.75" customHeight="1" thickBot="1">
      <c r="B44" s="797" t="s">
        <v>75</v>
      </c>
      <c r="C44" s="798"/>
      <c r="D44" s="798"/>
      <c r="E44" s="798"/>
      <c r="F44" s="798"/>
      <c r="G44" s="798"/>
      <c r="H44" s="798"/>
      <c r="I44" s="798"/>
      <c r="J44" s="798"/>
      <c r="K44" s="798"/>
      <c r="L44" s="799"/>
      <c r="M44" s="87">
        <v>40804.78841410458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522</v>
      </c>
      <c r="C47" s="159"/>
      <c r="D47" s="159"/>
      <c r="E47" s="159"/>
      <c r="F47" s="159"/>
      <c r="G47" s="159"/>
      <c r="H47" s="159"/>
      <c r="I47" s="160"/>
      <c r="J47" s="126" t="s">
        <v>26</v>
      </c>
      <c r="K47" s="127">
        <v>1.25</v>
      </c>
      <c r="L47" s="165">
        <v>714109.79077818629</v>
      </c>
      <c r="M47" s="82">
        <v>892637.23847273283</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892637.23847273283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253</v>
      </c>
      <c r="C63" s="116"/>
      <c r="D63" s="116"/>
      <c r="E63" s="116"/>
      <c r="F63" s="116"/>
      <c r="G63" s="116"/>
      <c r="H63" s="116"/>
      <c r="I63" s="92">
        <v>1.25</v>
      </c>
      <c r="J63" s="93">
        <v>70</v>
      </c>
      <c r="K63" s="92">
        <v>87.5</v>
      </c>
      <c r="L63" s="170">
        <v>1072.0957647422963</v>
      </c>
      <c r="M63" s="82">
        <v>93808.379414950919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93808.379414950919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264</v>
      </c>
      <c r="D69" s="99"/>
      <c r="E69" s="99"/>
      <c r="F69" s="99"/>
      <c r="G69" s="99"/>
      <c r="H69" s="147"/>
      <c r="I69" s="100">
        <v>353514.46433240629</v>
      </c>
      <c r="J69" s="101">
        <v>1.85</v>
      </c>
      <c r="K69" s="102">
        <v>654001.75901495165</v>
      </c>
      <c r="L69" s="169">
        <v>90</v>
      </c>
      <c r="M69" s="103">
        <v>7266.6862112772405</v>
      </c>
    </row>
    <row r="70" spans="2:13">
      <c r="B70" s="98" t="s">
        <v>256</v>
      </c>
      <c r="C70" s="99"/>
      <c r="D70" s="99"/>
      <c r="E70" s="99"/>
      <c r="F70" s="99"/>
      <c r="G70" s="99"/>
      <c r="H70" s="99"/>
      <c r="I70" s="100">
        <v>74897.694683432608</v>
      </c>
      <c r="J70" s="101">
        <v>1.85</v>
      </c>
      <c r="K70" s="102">
        <v>138560.73516435034</v>
      </c>
      <c r="L70" s="169">
        <v>90</v>
      </c>
      <c r="M70" s="103">
        <v>1539.563724048337</v>
      </c>
    </row>
    <row r="71" spans="2:13">
      <c r="B71" s="98" t="s">
        <v>267</v>
      </c>
      <c r="C71" s="99"/>
      <c r="D71" s="99"/>
      <c r="E71" s="99"/>
      <c r="F71" s="99"/>
      <c r="G71" s="99"/>
      <c r="H71" s="99"/>
      <c r="I71" s="100">
        <v>112935.28634242402</v>
      </c>
      <c r="J71" s="101">
        <v>1.85</v>
      </c>
      <c r="K71" s="102">
        <v>208930.27973348444</v>
      </c>
      <c r="L71" s="169">
        <v>90</v>
      </c>
      <c r="M71" s="103">
        <v>2321.4475525942717</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11127.69748791985</v>
      </c>
    </row>
    <row r="75" spans="2:13" ht="13.5" thickBot="1">
      <c r="B75" s="76"/>
      <c r="M75" s="67"/>
    </row>
    <row r="76" spans="2:13" ht="15.75" customHeight="1" thickBot="1">
      <c r="B76" s="800" t="s">
        <v>85</v>
      </c>
      <c r="C76" s="801"/>
      <c r="D76" s="801"/>
      <c r="E76" s="801"/>
      <c r="F76" s="801"/>
      <c r="G76" s="801"/>
      <c r="H76" s="801"/>
      <c r="I76" s="801"/>
      <c r="J76" s="801"/>
      <c r="K76" s="801"/>
      <c r="L76" s="802"/>
      <c r="M76" s="104">
        <v>1038378.1037897082</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207675.62075794165</v>
      </c>
      <c r="M79" s="108"/>
    </row>
    <row r="80" spans="2:13">
      <c r="B80" s="83" t="s">
        <v>90</v>
      </c>
      <c r="C80" s="84"/>
      <c r="D80" s="84"/>
      <c r="E80" s="84"/>
      <c r="F80" s="84"/>
      <c r="G80" s="84"/>
      <c r="H80" s="84"/>
      <c r="I80" s="105"/>
      <c r="J80" s="106"/>
      <c r="K80" s="107">
        <v>0.05</v>
      </c>
      <c r="L80" s="167">
        <v>51918.905189485413</v>
      </c>
      <c r="M80" s="108"/>
    </row>
    <row r="81" spans="2:13" ht="13.5" thickBot="1">
      <c r="B81" s="34" t="s">
        <v>59</v>
      </c>
      <c r="C81" s="57"/>
      <c r="D81" s="57"/>
      <c r="E81" s="57"/>
      <c r="F81" s="57"/>
      <c r="G81" s="57"/>
      <c r="H81" s="57"/>
      <c r="I81" s="109"/>
      <c r="J81" s="110"/>
      <c r="K81" s="107">
        <v>0.05</v>
      </c>
      <c r="L81" s="168">
        <v>51918.905189485413</v>
      </c>
      <c r="M81" s="108"/>
    </row>
    <row r="82" spans="2:13" ht="15.75" customHeight="1" thickBot="1">
      <c r="B82" s="805" t="s">
        <v>466</v>
      </c>
      <c r="C82" s="806"/>
      <c r="D82" s="806"/>
      <c r="E82" s="806"/>
      <c r="F82" s="806"/>
      <c r="G82" s="806"/>
      <c r="H82" s="806"/>
      <c r="I82" s="806"/>
      <c r="J82" s="806"/>
      <c r="K82" s="806"/>
      <c r="L82" s="807"/>
      <c r="M82" s="111">
        <v>311513.43113691249</v>
      </c>
    </row>
    <row r="83" spans="2:13" ht="13.5" thickBot="1">
      <c r="B83" s="76"/>
      <c r="M83" s="67"/>
    </row>
    <row r="84" spans="2:13" ht="15.75" customHeight="1" thickBot="1">
      <c r="B84" s="800" t="s">
        <v>91</v>
      </c>
      <c r="C84" s="801"/>
      <c r="D84" s="801"/>
      <c r="E84" s="801"/>
      <c r="F84" s="801"/>
      <c r="G84" s="801"/>
      <c r="H84" s="801"/>
      <c r="I84" s="801"/>
      <c r="J84" s="801"/>
      <c r="K84" s="801"/>
      <c r="L84" s="802"/>
      <c r="M84" s="112">
        <v>1349892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1C49B-06E3-4C08-811A-7BA37BC0FC6E}">
  <sheetPr codeName="Hoja26">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320</v>
      </c>
      <c r="C33" s="791" t="s">
        <v>523</v>
      </c>
      <c r="D33" s="792"/>
      <c r="E33" s="792"/>
      <c r="F33" s="792"/>
      <c r="G33" s="792"/>
      <c r="H33" s="792"/>
      <c r="I33" s="792"/>
      <c r="J33" s="793"/>
      <c r="K33" s="173">
        <v>11603</v>
      </c>
      <c r="L33" s="172" t="s">
        <v>26</v>
      </c>
      <c r="M33" s="174">
        <v>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3508.1564252778981</v>
      </c>
      <c r="L36" s="170">
        <v>6.25</v>
      </c>
      <c r="M36" s="82">
        <v>561.30502804446371</v>
      </c>
    </row>
    <row r="37" spans="2:13">
      <c r="B37" s="32" t="s">
        <v>47</v>
      </c>
      <c r="C37" s="116"/>
      <c r="D37" s="116"/>
      <c r="E37" s="123"/>
      <c r="F37" s="124"/>
      <c r="G37" s="86"/>
      <c r="H37" s="85"/>
      <c r="I37" s="86"/>
      <c r="J37" s="85"/>
      <c r="K37" s="81">
        <v>75079.765873482233</v>
      </c>
      <c r="L37" s="170">
        <v>50</v>
      </c>
      <c r="M37" s="82">
        <v>1501.5953174696447</v>
      </c>
    </row>
    <row r="38" spans="2:13">
      <c r="B38" s="32" t="s">
        <v>117</v>
      </c>
      <c r="C38" s="116"/>
      <c r="D38" s="116"/>
      <c r="E38" s="123"/>
      <c r="F38" s="124"/>
      <c r="G38" s="86"/>
      <c r="H38" s="85"/>
      <c r="I38" s="86"/>
      <c r="J38" s="85"/>
      <c r="K38" s="81">
        <v>18144.480634511692</v>
      </c>
      <c r="L38" s="170">
        <v>3.75</v>
      </c>
      <c r="M38" s="82">
        <v>4838.5281692031176</v>
      </c>
    </row>
    <row r="39" spans="2:13">
      <c r="B39" s="32" t="s">
        <v>119</v>
      </c>
      <c r="C39" s="123"/>
      <c r="D39" s="123"/>
      <c r="E39" s="123"/>
      <c r="F39" s="124"/>
      <c r="G39" s="86"/>
      <c r="H39" s="85"/>
      <c r="I39" s="86"/>
      <c r="J39" s="85"/>
      <c r="K39" s="81">
        <v>1037.0097608807416</v>
      </c>
      <c r="L39" s="170">
        <v>6.25</v>
      </c>
      <c r="M39" s="82">
        <v>165.92156174091866</v>
      </c>
    </row>
    <row r="40" spans="2:13">
      <c r="B40" s="32" t="s">
        <v>120</v>
      </c>
      <c r="C40" s="123"/>
      <c r="D40" s="123"/>
      <c r="E40" s="123"/>
      <c r="F40" s="124"/>
      <c r="G40" s="86"/>
      <c r="H40" s="85"/>
      <c r="I40" s="86"/>
      <c r="J40" s="85"/>
      <c r="K40" s="81">
        <v>10696.556128997894</v>
      </c>
      <c r="L40" s="170">
        <v>6.25</v>
      </c>
      <c r="M40" s="82">
        <v>1711.448980639663</v>
      </c>
    </row>
    <row r="41" spans="2:13">
      <c r="B41" s="32" t="s">
        <v>121</v>
      </c>
      <c r="C41" s="123"/>
      <c r="D41" s="123"/>
      <c r="E41" s="123"/>
      <c r="F41" s="124"/>
      <c r="G41" s="86"/>
      <c r="H41" s="85"/>
      <c r="I41" s="86"/>
      <c r="J41" s="85"/>
      <c r="K41" s="81">
        <v>7503.0255097711588</v>
      </c>
      <c r="L41" s="170">
        <v>6.25</v>
      </c>
      <c r="M41" s="82">
        <v>1200.4840815633854</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888.51534287804134</v>
      </c>
    </row>
    <row r="44" spans="2:13" ht="15.75" customHeight="1" thickBot="1">
      <c r="B44" s="797" t="s">
        <v>75</v>
      </c>
      <c r="C44" s="798"/>
      <c r="D44" s="798"/>
      <c r="E44" s="798"/>
      <c r="F44" s="798"/>
      <c r="G44" s="798"/>
      <c r="H44" s="798"/>
      <c r="I44" s="798"/>
      <c r="J44" s="798"/>
      <c r="K44" s="798"/>
      <c r="L44" s="799"/>
      <c r="M44" s="87">
        <v>10867.798481539234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111</v>
      </c>
      <c r="C47" s="159"/>
      <c r="D47" s="159"/>
      <c r="E47" s="159"/>
      <c r="F47" s="159"/>
      <c r="G47" s="159"/>
      <c r="H47" s="159"/>
      <c r="I47" s="160"/>
      <c r="J47" s="126" t="s">
        <v>30</v>
      </c>
      <c r="K47" s="127">
        <v>6.5650000000000004</v>
      </c>
      <c r="L47" s="165">
        <v>4253.9648432092545</v>
      </c>
      <c r="M47" s="82">
        <v>27927.279195668758</v>
      </c>
    </row>
    <row r="48" spans="2:13" ht="15.75" customHeight="1">
      <c r="B48" s="32" t="s">
        <v>112</v>
      </c>
      <c r="C48" s="163"/>
      <c r="D48" s="163"/>
      <c r="E48" s="163"/>
      <c r="F48" s="163"/>
      <c r="G48" s="163"/>
      <c r="H48" s="163"/>
      <c r="I48" s="164"/>
      <c r="J48" s="126" t="s">
        <v>30</v>
      </c>
      <c r="K48" s="127">
        <v>0.52</v>
      </c>
      <c r="L48" s="165">
        <v>4252.5047494612345</v>
      </c>
      <c r="M48" s="82">
        <v>2211.3024697198421</v>
      </c>
    </row>
    <row r="49" spans="2:13" ht="15.75" customHeight="1">
      <c r="B49" s="32" t="s">
        <v>113</v>
      </c>
      <c r="C49" s="163"/>
      <c r="D49" s="163"/>
      <c r="E49" s="163"/>
      <c r="F49" s="163"/>
      <c r="G49" s="163"/>
      <c r="H49" s="163"/>
      <c r="I49" s="164"/>
      <c r="J49" s="126" t="s">
        <v>28</v>
      </c>
      <c r="K49" s="127">
        <v>1.8080000000000001</v>
      </c>
      <c r="L49" s="165">
        <v>1434.1152236703019</v>
      </c>
      <c r="M49" s="82">
        <v>2592.880324395906</v>
      </c>
    </row>
    <row r="50" spans="2:13" ht="15.75" customHeight="1">
      <c r="B50" s="32" t="s">
        <v>114</v>
      </c>
      <c r="C50" s="163"/>
      <c r="D50" s="163"/>
      <c r="E50" s="163"/>
      <c r="F50" s="163"/>
      <c r="G50" s="163"/>
      <c r="H50" s="163"/>
      <c r="I50" s="164"/>
      <c r="J50" s="126" t="s">
        <v>28</v>
      </c>
      <c r="K50" s="127">
        <v>1.29</v>
      </c>
      <c r="L50" s="165">
        <v>10331.111398063034</v>
      </c>
      <c r="M50" s="82">
        <v>13327.133703501315</v>
      </c>
    </row>
    <row r="51" spans="2:13" ht="15.75" customHeight="1">
      <c r="B51" s="32" t="s">
        <v>123</v>
      </c>
      <c r="C51" s="163"/>
      <c r="D51" s="163"/>
      <c r="E51" s="163"/>
      <c r="F51" s="163"/>
      <c r="G51" s="163"/>
      <c r="H51" s="163"/>
      <c r="I51" s="164"/>
      <c r="J51" s="126" t="s">
        <v>30</v>
      </c>
      <c r="K51" s="127">
        <v>1.3162199999999999</v>
      </c>
      <c r="L51" s="165">
        <v>7967.7110648509324</v>
      </c>
      <c r="M51" s="82">
        <v>10487.260657778093</v>
      </c>
    </row>
    <row r="52" spans="2:13" ht="15.75" customHeight="1">
      <c r="B52" s="32" t="s">
        <v>525</v>
      </c>
      <c r="C52" s="163"/>
      <c r="D52" s="163"/>
      <c r="E52" s="163"/>
      <c r="F52" s="163"/>
      <c r="G52" s="163"/>
      <c r="H52" s="163"/>
      <c r="I52" s="164"/>
      <c r="J52" s="126" t="s">
        <v>26</v>
      </c>
      <c r="K52" s="127">
        <v>1.01</v>
      </c>
      <c r="L52" s="165">
        <v>759218.68521260784</v>
      </c>
      <c r="M52" s="82">
        <v>766810.87206473388</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823356.72841579781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263</v>
      </c>
      <c r="D69" s="99"/>
      <c r="E69" s="99"/>
      <c r="F69" s="99"/>
      <c r="G69" s="99"/>
      <c r="H69" s="147"/>
      <c r="I69" s="100">
        <v>309325.15629085555</v>
      </c>
      <c r="J69" s="101">
        <v>1.85</v>
      </c>
      <c r="K69" s="102">
        <v>572251.53913808276</v>
      </c>
      <c r="L69" s="169">
        <v>80</v>
      </c>
      <c r="M69" s="103">
        <v>7153.1442392260342</v>
      </c>
    </row>
    <row r="70" spans="2:13">
      <c r="B70" s="98" t="s">
        <v>256</v>
      </c>
      <c r="C70" s="99"/>
      <c r="D70" s="99"/>
      <c r="E70" s="99"/>
      <c r="F70" s="99"/>
      <c r="G70" s="99"/>
      <c r="H70" s="99"/>
      <c r="I70" s="100">
        <v>74897.694683432608</v>
      </c>
      <c r="J70" s="101">
        <v>1.85</v>
      </c>
      <c r="K70" s="102">
        <v>138560.73516435034</v>
      </c>
      <c r="L70" s="169">
        <v>80</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8885.1534287804134</v>
      </c>
    </row>
    <row r="75" spans="2:13" ht="13.5" thickBot="1">
      <c r="B75" s="76"/>
      <c r="M75" s="67"/>
    </row>
    <row r="76" spans="2:13" ht="15.75" customHeight="1" thickBot="1">
      <c r="B76" s="800" t="s">
        <v>85</v>
      </c>
      <c r="C76" s="801"/>
      <c r="D76" s="801"/>
      <c r="E76" s="801"/>
      <c r="F76" s="801"/>
      <c r="G76" s="801"/>
      <c r="H76" s="801"/>
      <c r="I76" s="801"/>
      <c r="J76" s="801"/>
      <c r="K76" s="801"/>
      <c r="L76" s="802"/>
      <c r="M76" s="104">
        <v>843109.68032611744</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168621.9360652235</v>
      </c>
      <c r="M79" s="108"/>
    </row>
    <row r="80" spans="2:13">
      <c r="B80" s="83" t="s">
        <v>90</v>
      </c>
      <c r="C80" s="84"/>
      <c r="D80" s="84"/>
      <c r="E80" s="84"/>
      <c r="F80" s="84"/>
      <c r="G80" s="84"/>
      <c r="H80" s="84"/>
      <c r="I80" s="105"/>
      <c r="J80" s="106"/>
      <c r="K80" s="107">
        <v>0.05</v>
      </c>
      <c r="L80" s="167">
        <v>42155.484016305876</v>
      </c>
      <c r="M80" s="108"/>
    </row>
    <row r="81" spans="2:13" ht="13.5" thickBot="1">
      <c r="B81" s="34" t="s">
        <v>59</v>
      </c>
      <c r="C81" s="57"/>
      <c r="D81" s="57"/>
      <c r="E81" s="57"/>
      <c r="F81" s="57"/>
      <c r="G81" s="57"/>
      <c r="H81" s="57"/>
      <c r="I81" s="109"/>
      <c r="J81" s="110"/>
      <c r="K81" s="107">
        <v>0.05</v>
      </c>
      <c r="L81" s="168">
        <v>42155.484016305876</v>
      </c>
      <c r="M81" s="108"/>
    </row>
    <row r="82" spans="2:13" ht="15.75" customHeight="1" thickBot="1">
      <c r="B82" s="805" t="s">
        <v>466</v>
      </c>
      <c r="C82" s="806"/>
      <c r="D82" s="806"/>
      <c r="E82" s="806"/>
      <c r="F82" s="806"/>
      <c r="G82" s="806"/>
      <c r="H82" s="806"/>
      <c r="I82" s="806"/>
      <c r="J82" s="806"/>
      <c r="K82" s="806"/>
      <c r="L82" s="807"/>
      <c r="M82" s="111">
        <v>252932.90409783527</v>
      </c>
    </row>
    <row r="83" spans="2:13" ht="13.5" thickBot="1">
      <c r="B83" s="76"/>
      <c r="M83" s="67"/>
    </row>
    <row r="84" spans="2:13" ht="15.75" customHeight="1" thickBot="1">
      <c r="B84" s="800" t="s">
        <v>91</v>
      </c>
      <c r="C84" s="801"/>
      <c r="D84" s="801"/>
      <c r="E84" s="801"/>
      <c r="F84" s="801"/>
      <c r="G84" s="801"/>
      <c r="H84" s="801"/>
      <c r="I84" s="801"/>
      <c r="J84" s="801"/>
      <c r="K84" s="801"/>
      <c r="L84" s="802"/>
      <c r="M84" s="112">
        <v>1096043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218E9-A8C4-40F2-9A70-82FBA33D76AF}">
  <sheetPr codeName="Hoja27">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775" t="s">
        <v>2</v>
      </c>
      <c r="K4" s="769">
        <v>2</v>
      </c>
      <c r="L4" s="770"/>
      <c r="M4" s="771"/>
    </row>
    <row r="5" spans="2:13" ht="12.75" customHeight="1">
      <c r="B5" s="755"/>
      <c r="C5" s="772" t="s">
        <v>61</v>
      </c>
      <c r="D5" s="773"/>
      <c r="E5" s="773"/>
      <c r="F5" s="773"/>
      <c r="G5" s="773"/>
      <c r="H5" s="773"/>
      <c r="I5" s="774"/>
      <c r="J5" s="751"/>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321</v>
      </c>
      <c r="C33" s="791" t="s">
        <v>578</v>
      </c>
      <c r="D33" s="792"/>
      <c r="E33" s="792"/>
      <c r="F33" s="792"/>
      <c r="G33" s="792"/>
      <c r="H33" s="792"/>
      <c r="I33" s="792"/>
      <c r="J33" s="793"/>
      <c r="K33" s="173">
        <v>11601</v>
      </c>
      <c r="L33" s="172" t="s">
        <v>26</v>
      </c>
      <c r="M33" s="174">
        <v>31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193</v>
      </c>
      <c r="C36" s="116"/>
      <c r="D36" s="116"/>
      <c r="E36" s="99"/>
      <c r="F36" s="122"/>
      <c r="G36" s="332"/>
      <c r="H36" s="333"/>
      <c r="I36" s="332"/>
      <c r="J36" s="333"/>
      <c r="K36" s="81">
        <v>227012.52090737101</v>
      </c>
      <c r="L36" s="170">
        <v>10</v>
      </c>
      <c r="M36" s="82">
        <v>22701.2520907371</v>
      </c>
    </row>
    <row r="37" spans="2:13">
      <c r="B37" s="32" t="s">
        <v>126</v>
      </c>
      <c r="C37" s="116"/>
      <c r="D37" s="116"/>
      <c r="E37" s="123"/>
      <c r="F37" s="124"/>
      <c r="G37" s="86"/>
      <c r="H37" s="85"/>
      <c r="I37" s="86"/>
      <c r="J37" s="85"/>
      <c r="K37" s="81">
        <v>104738.2696050019</v>
      </c>
      <c r="L37" s="170">
        <v>2.5</v>
      </c>
      <c r="M37" s="82">
        <v>41895.307842000759</v>
      </c>
    </row>
    <row r="38" spans="2:13">
      <c r="B38" s="32" t="s">
        <v>128</v>
      </c>
      <c r="C38" s="116"/>
      <c r="D38" s="116"/>
      <c r="E38" s="123"/>
      <c r="F38" s="124"/>
      <c r="G38" s="86"/>
      <c r="H38" s="85"/>
      <c r="I38" s="86"/>
      <c r="J38" s="85"/>
      <c r="K38" s="81">
        <v>18282.866948622828</v>
      </c>
      <c r="L38" s="170">
        <v>2.5</v>
      </c>
      <c r="M38" s="82">
        <v>7313.1467794491309</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1510.3058745904414</v>
      </c>
    </row>
    <row r="44" spans="2:13" ht="15.75" customHeight="1" thickBot="1">
      <c r="B44" s="797" t="s">
        <v>75</v>
      </c>
      <c r="C44" s="798"/>
      <c r="D44" s="798"/>
      <c r="E44" s="798"/>
      <c r="F44" s="798"/>
      <c r="G44" s="798"/>
      <c r="H44" s="798"/>
      <c r="I44" s="798"/>
      <c r="J44" s="798"/>
      <c r="K44" s="798"/>
      <c r="L44" s="799"/>
      <c r="M44" s="87">
        <v>73420.012586777433</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206</v>
      </c>
      <c r="C47" s="159"/>
      <c r="D47" s="159"/>
      <c r="E47" s="159"/>
      <c r="F47" s="159"/>
      <c r="G47" s="159"/>
      <c r="H47" s="159"/>
      <c r="I47" s="160"/>
      <c r="J47" s="126" t="s">
        <v>26</v>
      </c>
      <c r="K47" s="127">
        <v>1.4</v>
      </c>
      <c r="L47" s="165">
        <v>6927.0682752068751</v>
      </c>
      <c r="M47" s="82">
        <v>9697.8955852896252</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9697.8955852896252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248</v>
      </c>
      <c r="C63" s="116"/>
      <c r="D63" s="116"/>
      <c r="E63" s="116"/>
      <c r="F63" s="116"/>
      <c r="G63" s="116"/>
      <c r="H63" s="116"/>
      <c r="I63" s="92">
        <v>1.4</v>
      </c>
      <c r="J63" s="93">
        <v>10</v>
      </c>
      <c r="K63" s="92">
        <v>14</v>
      </c>
      <c r="L63" s="170">
        <v>1190.3586137619288</v>
      </c>
      <c r="M63" s="82">
        <v>16665.020592667002</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16665.020592667002</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20</v>
      </c>
      <c r="M69" s="103">
        <v>8175.021987686896</v>
      </c>
    </row>
    <row r="70" spans="2:13">
      <c r="B70" s="98" t="s">
        <v>256</v>
      </c>
      <c r="C70" s="99"/>
      <c r="D70" s="99"/>
      <c r="E70" s="99"/>
      <c r="F70" s="99"/>
      <c r="G70" s="99"/>
      <c r="H70" s="99"/>
      <c r="I70" s="100">
        <v>74897.694683432608</v>
      </c>
      <c r="J70" s="101">
        <v>1.85</v>
      </c>
      <c r="K70" s="102">
        <v>138560.73516435034</v>
      </c>
      <c r="L70" s="169">
        <v>20</v>
      </c>
      <c r="M70" s="103">
        <v>6928.0367582175168</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15103.058745904413</v>
      </c>
    </row>
    <row r="75" spans="2:13" ht="13.5" thickBot="1">
      <c r="B75" s="76"/>
      <c r="M75" s="67"/>
    </row>
    <row r="76" spans="2:13" ht="15.75" customHeight="1" thickBot="1">
      <c r="B76" s="800" t="s">
        <v>85</v>
      </c>
      <c r="C76" s="801"/>
      <c r="D76" s="801"/>
      <c r="E76" s="801"/>
      <c r="F76" s="801"/>
      <c r="G76" s="801"/>
      <c r="H76" s="801"/>
      <c r="I76" s="801"/>
      <c r="J76" s="801"/>
      <c r="K76" s="801"/>
      <c r="L76" s="802"/>
      <c r="M76" s="104">
        <v>114885.98751063847</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22977.197502127696</v>
      </c>
      <c r="M79" s="108"/>
    </row>
    <row r="80" spans="2:13">
      <c r="B80" s="83" t="s">
        <v>90</v>
      </c>
      <c r="C80" s="84"/>
      <c r="D80" s="84"/>
      <c r="E80" s="84"/>
      <c r="F80" s="84"/>
      <c r="G80" s="84"/>
      <c r="H80" s="84"/>
      <c r="I80" s="105"/>
      <c r="J80" s="106"/>
      <c r="K80" s="107">
        <v>0.05</v>
      </c>
      <c r="L80" s="167">
        <v>5744.2993755319239</v>
      </c>
      <c r="M80" s="108"/>
    </row>
    <row r="81" spans="2:13" ht="13.5" thickBot="1">
      <c r="B81" s="34" t="s">
        <v>59</v>
      </c>
      <c r="C81" s="57"/>
      <c r="D81" s="57"/>
      <c r="E81" s="57"/>
      <c r="F81" s="57"/>
      <c r="G81" s="57"/>
      <c r="H81" s="57"/>
      <c r="I81" s="109"/>
      <c r="J81" s="110"/>
      <c r="K81" s="107">
        <v>0.05</v>
      </c>
      <c r="L81" s="168">
        <v>5744.2993755319239</v>
      </c>
      <c r="M81" s="108"/>
    </row>
    <row r="82" spans="2:13" ht="15.75" customHeight="1" thickBot="1">
      <c r="B82" s="805" t="s">
        <v>466</v>
      </c>
      <c r="C82" s="806"/>
      <c r="D82" s="806"/>
      <c r="E82" s="806"/>
      <c r="F82" s="806"/>
      <c r="G82" s="806"/>
      <c r="H82" s="806"/>
      <c r="I82" s="806"/>
      <c r="J82" s="806"/>
      <c r="K82" s="806"/>
      <c r="L82" s="807"/>
      <c r="M82" s="111">
        <v>34465.796253191547</v>
      </c>
    </row>
    <row r="83" spans="2:13" ht="13.5" thickBot="1">
      <c r="B83" s="76"/>
      <c r="M83" s="67"/>
    </row>
    <row r="84" spans="2:13" ht="15.75" customHeight="1" thickBot="1">
      <c r="B84" s="800" t="s">
        <v>91</v>
      </c>
      <c r="C84" s="801"/>
      <c r="D84" s="801"/>
      <c r="E84" s="801"/>
      <c r="F84" s="801"/>
      <c r="G84" s="801"/>
      <c r="H84" s="801"/>
      <c r="I84" s="801"/>
      <c r="J84" s="801"/>
      <c r="K84" s="801"/>
      <c r="L84" s="802"/>
      <c r="M84" s="112">
        <v>149352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6">
    <mergeCell ref="B12:D12"/>
    <mergeCell ref="B31:M31"/>
    <mergeCell ref="C32:J32"/>
    <mergeCell ref="C33:J33"/>
    <mergeCell ref="J6:J8"/>
    <mergeCell ref="K6:K8"/>
    <mergeCell ref="L6:L8"/>
    <mergeCell ref="M6:M8"/>
    <mergeCell ref="C8:I8"/>
    <mergeCell ref="D20:L21"/>
    <mergeCell ref="J2:J3"/>
    <mergeCell ref="J4:J5"/>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2E852-919C-44CC-A39B-AC3A10652DDF}">
  <sheetPr codeName="Hoja28">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322</v>
      </c>
      <c r="C33" s="791" t="s">
        <v>602</v>
      </c>
      <c r="D33" s="792"/>
      <c r="E33" s="792"/>
      <c r="F33" s="792"/>
      <c r="G33" s="792"/>
      <c r="H33" s="792"/>
      <c r="I33" s="792"/>
      <c r="J33" s="793"/>
      <c r="K33" s="173">
        <v>11601</v>
      </c>
      <c r="L33" s="172" t="s">
        <v>26</v>
      </c>
      <c r="M33" s="174">
        <v>16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126</v>
      </c>
      <c r="C36" s="116"/>
      <c r="D36" s="116"/>
      <c r="E36" s="99"/>
      <c r="F36" s="122"/>
      <c r="G36" s="332"/>
      <c r="H36" s="333"/>
      <c r="I36" s="332"/>
      <c r="J36" s="333"/>
      <c r="K36" s="81">
        <v>104738.2696050019</v>
      </c>
      <c r="L36" s="170">
        <v>10</v>
      </c>
      <c r="M36" s="82">
        <v>10473.82696050019</v>
      </c>
    </row>
    <row r="37" spans="2:13">
      <c r="B37" s="32" t="s">
        <v>193</v>
      </c>
      <c r="C37" s="116"/>
      <c r="D37" s="116"/>
      <c r="E37" s="123"/>
      <c r="F37" s="124"/>
      <c r="G37" s="86"/>
      <c r="H37" s="85"/>
      <c r="I37" s="86"/>
      <c r="J37" s="85"/>
      <c r="K37" s="81">
        <v>227012.52090737101</v>
      </c>
      <c r="L37" s="170">
        <v>20</v>
      </c>
      <c r="M37" s="82">
        <v>11350.62604536855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137.69434690076204</v>
      </c>
    </row>
    <row r="44" spans="2:13" ht="15.75" customHeight="1" thickBot="1">
      <c r="B44" s="797" t="s">
        <v>75</v>
      </c>
      <c r="C44" s="798"/>
      <c r="D44" s="798"/>
      <c r="E44" s="798"/>
      <c r="F44" s="798"/>
      <c r="G44" s="798"/>
      <c r="H44" s="798"/>
      <c r="I44" s="798"/>
      <c r="J44" s="798"/>
      <c r="K44" s="798"/>
      <c r="L44" s="799"/>
      <c r="M44" s="87">
        <v>21962.147352769502</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110</v>
      </c>
      <c r="C47" s="159"/>
      <c r="D47" s="159"/>
      <c r="E47" s="159"/>
      <c r="F47" s="159"/>
      <c r="G47" s="159"/>
      <c r="H47" s="159"/>
      <c r="I47" s="160"/>
      <c r="J47" s="126" t="s">
        <v>30</v>
      </c>
      <c r="K47" s="127">
        <v>0.2</v>
      </c>
      <c r="L47" s="165">
        <v>11062.237947066833</v>
      </c>
      <c r="M47" s="82">
        <v>2212.4475894133666</v>
      </c>
    </row>
    <row r="48" spans="2:13" ht="15.75" customHeight="1">
      <c r="B48" s="32" t="s">
        <v>51</v>
      </c>
      <c r="C48" s="163"/>
      <c r="D48" s="163"/>
      <c r="E48" s="163"/>
      <c r="F48" s="163"/>
      <c r="G48" s="163"/>
      <c r="H48" s="163"/>
      <c r="I48" s="164"/>
      <c r="J48" s="126" t="s">
        <v>28</v>
      </c>
      <c r="K48" s="127">
        <v>3</v>
      </c>
      <c r="L48" s="165">
        <v>2587.8854353130669</v>
      </c>
      <c r="M48" s="82">
        <v>7763.656305939201</v>
      </c>
    </row>
    <row r="49" spans="2:13" ht="15.75" customHeight="1">
      <c r="B49" s="32" t="s">
        <v>212</v>
      </c>
      <c r="C49" s="163"/>
      <c r="D49" s="163"/>
      <c r="E49" s="163"/>
      <c r="F49" s="163"/>
      <c r="G49" s="163"/>
      <c r="H49" s="163"/>
      <c r="I49" s="164"/>
      <c r="J49" s="126" t="s">
        <v>153</v>
      </c>
      <c r="K49" s="127">
        <v>0.3</v>
      </c>
      <c r="L49" s="165">
        <v>10029.271712131511</v>
      </c>
      <c r="M49" s="82">
        <v>3008.7815136394534</v>
      </c>
    </row>
    <row r="50" spans="2:13" ht="15.75" customHeight="1">
      <c r="B50" s="32" t="s">
        <v>154</v>
      </c>
      <c r="C50" s="163"/>
      <c r="D50" s="163"/>
      <c r="E50" s="163"/>
      <c r="F50" s="163"/>
      <c r="G50" s="163"/>
      <c r="H50" s="163"/>
      <c r="I50" s="164"/>
      <c r="J50" s="126" t="s">
        <v>29</v>
      </c>
      <c r="K50" s="127">
        <v>0.2</v>
      </c>
      <c r="L50" s="165">
        <v>1435.9939201577936</v>
      </c>
      <c r="M50" s="82">
        <v>287.19878403155872</v>
      </c>
    </row>
    <row r="51" spans="2:13" ht="15.75" customHeight="1">
      <c r="B51" s="32" t="s">
        <v>52</v>
      </c>
      <c r="C51" s="163"/>
      <c r="D51" s="163"/>
      <c r="E51" s="163"/>
      <c r="F51" s="163"/>
      <c r="G51" s="163"/>
      <c r="H51" s="163"/>
      <c r="I51" s="164"/>
      <c r="J51" s="126" t="s">
        <v>28</v>
      </c>
      <c r="K51" s="127">
        <v>0.5</v>
      </c>
      <c r="L51" s="165">
        <v>1817.7769031687169</v>
      </c>
      <c r="M51" s="82">
        <v>908.88845158435845</v>
      </c>
    </row>
    <row r="52" spans="2:13" ht="15.75" customHeight="1">
      <c r="B52" s="32" t="s">
        <v>205</v>
      </c>
      <c r="C52" s="163"/>
      <c r="D52" s="163"/>
      <c r="E52" s="163"/>
      <c r="F52" s="163"/>
      <c r="G52" s="163"/>
      <c r="H52" s="163"/>
      <c r="I52" s="164"/>
      <c r="J52" s="126" t="s">
        <v>26</v>
      </c>
      <c r="K52" s="127">
        <v>1.4</v>
      </c>
      <c r="L52" s="165">
        <v>7725.2717401057344</v>
      </c>
      <c r="M52" s="82">
        <v>10815.380436148027</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24996.353080755965</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160</v>
      </c>
      <c r="M69" s="103">
        <v>510.938874230431</v>
      </c>
    </row>
    <row r="70" spans="2:13">
      <c r="B70" s="98" t="s">
        <v>256</v>
      </c>
      <c r="C70" s="99"/>
      <c r="D70" s="99"/>
      <c r="E70" s="99"/>
      <c r="F70" s="99"/>
      <c r="G70" s="99"/>
      <c r="H70" s="99"/>
      <c r="I70" s="100">
        <v>74897.694683432608</v>
      </c>
      <c r="J70" s="101">
        <v>1.85</v>
      </c>
      <c r="K70" s="102">
        <v>138560.73516435034</v>
      </c>
      <c r="L70" s="169">
        <v>160</v>
      </c>
      <c r="M70" s="103">
        <v>866.0045947771896</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1376.9434690076205</v>
      </c>
    </row>
    <row r="75" spans="2:13" ht="13.5" thickBot="1">
      <c r="B75" s="76"/>
      <c r="M75" s="67"/>
    </row>
    <row r="76" spans="2:13" ht="15.75" customHeight="1" thickBot="1">
      <c r="B76" s="800" t="s">
        <v>85</v>
      </c>
      <c r="C76" s="801"/>
      <c r="D76" s="801"/>
      <c r="E76" s="801"/>
      <c r="F76" s="801"/>
      <c r="G76" s="801"/>
      <c r="H76" s="801"/>
      <c r="I76" s="801"/>
      <c r="J76" s="801"/>
      <c r="K76" s="801"/>
      <c r="L76" s="802"/>
      <c r="M76" s="104">
        <v>48335.443902533087</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9667.0887805066177</v>
      </c>
      <c r="M79" s="108"/>
    </row>
    <row r="80" spans="2:13">
      <c r="B80" s="83" t="s">
        <v>90</v>
      </c>
      <c r="C80" s="84"/>
      <c r="D80" s="84"/>
      <c r="E80" s="84"/>
      <c r="F80" s="84"/>
      <c r="G80" s="84"/>
      <c r="H80" s="84"/>
      <c r="I80" s="105"/>
      <c r="J80" s="106"/>
      <c r="K80" s="107">
        <v>0.05</v>
      </c>
      <c r="L80" s="167">
        <v>2416.7721951266544</v>
      </c>
      <c r="M80" s="108"/>
    </row>
    <row r="81" spans="2:13" ht="13.5" thickBot="1">
      <c r="B81" s="34" t="s">
        <v>59</v>
      </c>
      <c r="C81" s="57"/>
      <c r="D81" s="57"/>
      <c r="E81" s="57"/>
      <c r="F81" s="57"/>
      <c r="G81" s="57"/>
      <c r="H81" s="57"/>
      <c r="I81" s="109"/>
      <c r="J81" s="110"/>
      <c r="K81" s="107">
        <v>0.05</v>
      </c>
      <c r="L81" s="168">
        <v>2416.7721951266544</v>
      </c>
      <c r="M81" s="108"/>
    </row>
    <row r="82" spans="2:13" ht="15.75" customHeight="1" thickBot="1">
      <c r="B82" s="805" t="s">
        <v>466</v>
      </c>
      <c r="C82" s="806"/>
      <c r="D82" s="806"/>
      <c r="E82" s="806"/>
      <c r="F82" s="806"/>
      <c r="G82" s="806"/>
      <c r="H82" s="806"/>
      <c r="I82" s="806"/>
      <c r="J82" s="806"/>
      <c r="K82" s="806"/>
      <c r="L82" s="807"/>
      <c r="M82" s="111">
        <v>14500.633170759926</v>
      </c>
    </row>
    <row r="83" spans="2:13" ht="13.5" thickBot="1">
      <c r="B83" s="76"/>
      <c r="M83" s="67"/>
    </row>
    <row r="84" spans="2:13" ht="15.75" customHeight="1" thickBot="1">
      <c r="B84" s="800" t="s">
        <v>91</v>
      </c>
      <c r="C84" s="801"/>
      <c r="D84" s="801"/>
      <c r="E84" s="801"/>
      <c r="F84" s="801"/>
      <c r="G84" s="801"/>
      <c r="H84" s="801"/>
      <c r="I84" s="801"/>
      <c r="J84" s="801"/>
      <c r="K84" s="801"/>
      <c r="L84" s="802"/>
      <c r="M84" s="112">
        <v>62836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AB149-C106-40F6-B548-4ADEF9469D6E}">
  <sheetPr codeName="Hoja29">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323</v>
      </c>
      <c r="C33" s="791" t="s">
        <v>603</v>
      </c>
      <c r="D33" s="792"/>
      <c r="E33" s="792"/>
      <c r="F33" s="792"/>
      <c r="G33" s="792"/>
      <c r="H33" s="792"/>
      <c r="I33" s="792"/>
      <c r="J33" s="793"/>
      <c r="K33" s="173">
        <v>11601</v>
      </c>
      <c r="L33" s="172" t="s">
        <v>26</v>
      </c>
      <c r="M33" s="174">
        <v>124</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193</v>
      </c>
      <c r="C36" s="116"/>
      <c r="D36" s="116"/>
      <c r="E36" s="99"/>
      <c r="F36" s="122"/>
      <c r="G36" s="332"/>
      <c r="H36" s="333"/>
      <c r="I36" s="332"/>
      <c r="J36" s="333"/>
      <c r="K36" s="81">
        <v>227012.52090737101</v>
      </c>
      <c r="L36" s="170">
        <v>66</v>
      </c>
      <c r="M36" s="82">
        <v>3439.5836501116819</v>
      </c>
    </row>
    <row r="37" spans="2:13">
      <c r="B37" s="32" t="s">
        <v>167</v>
      </c>
      <c r="C37" s="116"/>
      <c r="D37" s="116"/>
      <c r="E37" s="123"/>
      <c r="F37" s="124"/>
      <c r="G37" s="86"/>
      <c r="H37" s="85"/>
      <c r="I37" s="86"/>
      <c r="J37" s="85"/>
      <c r="K37" s="81">
        <v>211781.5383157024</v>
      </c>
      <c r="L37" s="170">
        <v>100</v>
      </c>
      <c r="M37" s="82">
        <v>2117.8153831570239</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15.482996188800939</v>
      </c>
    </row>
    <row r="44" spans="2:13" ht="15.75" customHeight="1" thickBot="1">
      <c r="B44" s="797" t="s">
        <v>75</v>
      </c>
      <c r="C44" s="798"/>
      <c r="D44" s="798"/>
      <c r="E44" s="798"/>
      <c r="F44" s="798"/>
      <c r="G44" s="798"/>
      <c r="H44" s="798"/>
      <c r="I44" s="798"/>
      <c r="J44" s="798"/>
      <c r="K44" s="798"/>
      <c r="L44" s="799"/>
      <c r="M44" s="87">
        <v>5572.8820294575071</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205</v>
      </c>
      <c r="C47" s="159"/>
      <c r="D47" s="159"/>
      <c r="E47" s="159"/>
      <c r="F47" s="159"/>
      <c r="G47" s="159"/>
      <c r="H47" s="159"/>
      <c r="I47" s="160"/>
      <c r="J47" s="126" t="s">
        <v>26</v>
      </c>
      <c r="K47" s="127">
        <v>1</v>
      </c>
      <c r="L47" s="165">
        <v>7725.2717401057344</v>
      </c>
      <c r="M47" s="82">
        <v>7725.2717401057344</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7725.2717401057344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528</v>
      </c>
      <c r="M69" s="103">
        <v>154.82996188800939</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154.82996188800939</v>
      </c>
    </row>
    <row r="75" spans="2:13" ht="13.5" thickBot="1">
      <c r="B75" s="76"/>
      <c r="M75" s="67"/>
    </row>
    <row r="76" spans="2:13" ht="15.75" customHeight="1" thickBot="1">
      <c r="B76" s="800" t="s">
        <v>85</v>
      </c>
      <c r="C76" s="801"/>
      <c r="D76" s="801"/>
      <c r="E76" s="801"/>
      <c r="F76" s="801"/>
      <c r="G76" s="801"/>
      <c r="H76" s="801"/>
      <c r="I76" s="801"/>
      <c r="J76" s="801"/>
      <c r="K76" s="801"/>
      <c r="L76" s="802"/>
      <c r="M76" s="104">
        <v>13452.983731451252</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2690.5967462902504</v>
      </c>
      <c r="M79" s="108"/>
    </row>
    <row r="80" spans="2:13">
      <c r="B80" s="83" t="s">
        <v>90</v>
      </c>
      <c r="C80" s="84"/>
      <c r="D80" s="84"/>
      <c r="E80" s="84"/>
      <c r="F80" s="84"/>
      <c r="G80" s="84"/>
      <c r="H80" s="84"/>
      <c r="I80" s="105"/>
      <c r="J80" s="106"/>
      <c r="K80" s="107">
        <v>0.05</v>
      </c>
      <c r="L80" s="167">
        <v>672.6491865725626</v>
      </c>
      <c r="M80" s="108"/>
    </row>
    <row r="81" spans="2:13" ht="13.5" thickBot="1">
      <c r="B81" s="34" t="s">
        <v>59</v>
      </c>
      <c r="C81" s="57"/>
      <c r="D81" s="57"/>
      <c r="E81" s="57"/>
      <c r="F81" s="57"/>
      <c r="G81" s="57"/>
      <c r="H81" s="57"/>
      <c r="I81" s="109"/>
      <c r="J81" s="110"/>
      <c r="K81" s="107">
        <v>0.05</v>
      </c>
      <c r="L81" s="168">
        <v>672.6491865725626</v>
      </c>
      <c r="M81" s="108"/>
    </row>
    <row r="82" spans="2:13" ht="15.75" customHeight="1" thickBot="1">
      <c r="B82" s="805" t="s">
        <v>466</v>
      </c>
      <c r="C82" s="806"/>
      <c r="D82" s="806"/>
      <c r="E82" s="806"/>
      <c r="F82" s="806"/>
      <c r="G82" s="806"/>
      <c r="H82" s="806"/>
      <c r="I82" s="806"/>
      <c r="J82" s="806"/>
      <c r="K82" s="806"/>
      <c r="L82" s="807"/>
      <c r="M82" s="111">
        <v>4035.8951194353754</v>
      </c>
    </row>
    <row r="83" spans="2:13" ht="13.5" thickBot="1">
      <c r="B83" s="76"/>
      <c r="M83" s="67"/>
    </row>
    <row r="84" spans="2:13" ht="15.75" customHeight="1" thickBot="1">
      <c r="B84" s="800" t="s">
        <v>91</v>
      </c>
      <c r="C84" s="801"/>
      <c r="D84" s="801"/>
      <c r="E84" s="801"/>
      <c r="F84" s="801"/>
      <c r="G84" s="801"/>
      <c r="H84" s="801"/>
      <c r="I84" s="801"/>
      <c r="J84" s="801"/>
      <c r="K84" s="801"/>
      <c r="L84" s="802"/>
      <c r="M84" s="112">
        <v>17489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479FAB-28A2-4313-BB82-430A5510D266}">
  <sheetPr codeName="Hoja31">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324</v>
      </c>
      <c r="C33" s="791" t="s">
        <v>526</v>
      </c>
      <c r="D33" s="792"/>
      <c r="E33" s="792"/>
      <c r="F33" s="792"/>
      <c r="G33" s="792"/>
      <c r="H33" s="792"/>
      <c r="I33" s="792"/>
      <c r="J33" s="793"/>
      <c r="K33" s="173">
        <v>11606</v>
      </c>
      <c r="L33" s="172" t="s">
        <v>26</v>
      </c>
      <c r="M33" s="174">
        <v>78</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126</v>
      </c>
      <c r="C36" s="116"/>
      <c r="D36" s="116"/>
      <c r="E36" s="99"/>
      <c r="F36" s="122"/>
      <c r="G36" s="332"/>
      <c r="H36" s="333"/>
      <c r="I36" s="332"/>
      <c r="J36" s="333"/>
      <c r="K36" s="81">
        <v>104738.2696050019</v>
      </c>
      <c r="L36" s="170">
        <v>10</v>
      </c>
      <c r="M36" s="82">
        <v>10473.82696050019</v>
      </c>
    </row>
    <row r="37" spans="2:13">
      <c r="B37" s="32" t="s">
        <v>193</v>
      </c>
      <c r="C37" s="116"/>
      <c r="D37" s="116"/>
      <c r="E37" s="123"/>
      <c r="F37" s="124"/>
      <c r="G37" s="86"/>
      <c r="H37" s="85"/>
      <c r="I37" s="86"/>
      <c r="J37" s="85"/>
      <c r="K37" s="81">
        <v>227012.52090737101</v>
      </c>
      <c r="L37" s="170">
        <v>16</v>
      </c>
      <c r="M37" s="82">
        <v>14188.282556710688</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386.00689441618891</v>
      </c>
    </row>
    <row r="44" spans="2:13" ht="15.75" customHeight="1" thickBot="1">
      <c r="B44" s="797" t="s">
        <v>75</v>
      </c>
      <c r="C44" s="798"/>
      <c r="D44" s="798"/>
      <c r="E44" s="798"/>
      <c r="F44" s="798"/>
      <c r="G44" s="798"/>
      <c r="H44" s="798"/>
      <c r="I44" s="798"/>
      <c r="J44" s="798"/>
      <c r="K44" s="798"/>
      <c r="L44" s="799"/>
      <c r="M44" s="87">
        <v>25048.116411627067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110</v>
      </c>
      <c r="C47" s="159"/>
      <c r="D47" s="159"/>
      <c r="E47" s="159"/>
      <c r="F47" s="159"/>
      <c r="G47" s="159"/>
      <c r="H47" s="159"/>
      <c r="I47" s="160"/>
      <c r="J47" s="126" t="s">
        <v>30</v>
      </c>
      <c r="K47" s="127">
        <v>0.3</v>
      </c>
      <c r="L47" s="165">
        <v>11062.237947066833</v>
      </c>
      <c r="M47" s="82">
        <v>3318.6713841200499</v>
      </c>
    </row>
    <row r="48" spans="2:13" ht="15.75" customHeight="1">
      <c r="B48" s="32" t="s">
        <v>51</v>
      </c>
      <c r="C48" s="163"/>
      <c r="D48" s="163"/>
      <c r="E48" s="163"/>
      <c r="F48" s="163"/>
      <c r="G48" s="163"/>
      <c r="H48" s="163"/>
      <c r="I48" s="164"/>
      <c r="J48" s="126" t="s">
        <v>28</v>
      </c>
      <c r="K48" s="127">
        <v>3</v>
      </c>
      <c r="L48" s="165">
        <v>2587.8854353130669</v>
      </c>
      <c r="M48" s="82">
        <v>7763.656305939201</v>
      </c>
    </row>
    <row r="49" spans="2:13" ht="15.75" customHeight="1">
      <c r="B49" s="32" t="s">
        <v>212</v>
      </c>
      <c r="C49" s="163"/>
      <c r="D49" s="163"/>
      <c r="E49" s="163"/>
      <c r="F49" s="163"/>
      <c r="G49" s="163"/>
      <c r="H49" s="163"/>
      <c r="I49" s="164"/>
      <c r="J49" s="126" t="s">
        <v>153</v>
      </c>
      <c r="K49" s="127">
        <v>0.25</v>
      </c>
      <c r="L49" s="165">
        <v>10029.271712131511</v>
      </c>
      <c r="M49" s="82">
        <v>2507.3179280328777</v>
      </c>
    </row>
    <row r="50" spans="2:13" ht="15.75" customHeight="1">
      <c r="B50" s="32" t="s">
        <v>154</v>
      </c>
      <c r="C50" s="163"/>
      <c r="D50" s="163"/>
      <c r="E50" s="163"/>
      <c r="F50" s="163"/>
      <c r="G50" s="163"/>
      <c r="H50" s="163"/>
      <c r="I50" s="164"/>
      <c r="J50" s="126" t="s">
        <v>29</v>
      </c>
      <c r="K50" s="127">
        <v>1</v>
      </c>
      <c r="L50" s="165">
        <v>1435.9939201577936</v>
      </c>
      <c r="M50" s="82">
        <v>1435.9939201577936</v>
      </c>
    </row>
    <row r="51" spans="2:13" ht="15.75" customHeight="1">
      <c r="B51" s="32" t="s">
        <v>52</v>
      </c>
      <c r="C51" s="163"/>
      <c r="D51" s="163"/>
      <c r="E51" s="163"/>
      <c r="F51" s="163"/>
      <c r="G51" s="163"/>
      <c r="H51" s="163"/>
      <c r="I51" s="164"/>
      <c r="J51" s="126" t="s">
        <v>28</v>
      </c>
      <c r="K51" s="127">
        <v>1</v>
      </c>
      <c r="L51" s="165">
        <v>1817.7769031687169</v>
      </c>
      <c r="M51" s="82">
        <v>1817.7769031687169</v>
      </c>
    </row>
    <row r="52" spans="2:13" ht="15.75" customHeight="1">
      <c r="B52" s="32" t="s">
        <v>205</v>
      </c>
      <c r="C52" s="163"/>
      <c r="D52" s="163"/>
      <c r="E52" s="163"/>
      <c r="F52" s="163"/>
      <c r="G52" s="163"/>
      <c r="H52" s="163"/>
      <c r="I52" s="164"/>
      <c r="J52" s="126" t="s">
        <v>26</v>
      </c>
      <c r="K52" s="127">
        <v>1.4</v>
      </c>
      <c r="L52" s="165">
        <v>7725.2717401057344</v>
      </c>
      <c r="M52" s="82">
        <v>10815.380436148027</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27658.796877566667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1.4</v>
      </c>
      <c r="J63" s="93">
        <v>10</v>
      </c>
      <c r="K63" s="92">
        <v>14</v>
      </c>
      <c r="L63" s="170">
        <v>1190.3586137619288</v>
      </c>
      <c r="M63" s="82">
        <v>16665.020592667002</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16665.020592667002</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128</v>
      </c>
      <c r="M69" s="103">
        <v>2554.6943711521549</v>
      </c>
    </row>
    <row r="70" spans="2:13">
      <c r="B70" s="98" t="s">
        <v>266</v>
      </c>
      <c r="C70" s="99"/>
      <c r="D70" s="99"/>
      <c r="E70" s="99"/>
      <c r="F70" s="99"/>
      <c r="G70" s="99"/>
      <c r="H70" s="99"/>
      <c r="I70" s="100">
        <v>90317.808294727554</v>
      </c>
      <c r="J70" s="101">
        <v>1.85</v>
      </c>
      <c r="K70" s="102">
        <v>167087.94534524597</v>
      </c>
      <c r="L70" s="169">
        <v>128</v>
      </c>
      <c r="M70" s="103">
        <v>1305.3745730097341</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3860.0689441618888</v>
      </c>
    </row>
    <row r="75" spans="2:13" ht="13.5" thickBot="1">
      <c r="B75" s="76"/>
      <c r="M75" s="67"/>
    </row>
    <row r="76" spans="2:13" ht="15.75" customHeight="1" thickBot="1">
      <c r="B76" s="800" t="s">
        <v>85</v>
      </c>
      <c r="C76" s="801"/>
      <c r="D76" s="801"/>
      <c r="E76" s="801"/>
      <c r="F76" s="801"/>
      <c r="G76" s="801"/>
      <c r="H76" s="801"/>
      <c r="I76" s="801"/>
      <c r="J76" s="801"/>
      <c r="K76" s="801"/>
      <c r="L76" s="802"/>
      <c r="M76" s="104">
        <v>73232.002826022625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14646.400565204525</v>
      </c>
      <c r="M79" s="108"/>
    </row>
    <row r="80" spans="2:13">
      <c r="B80" s="83" t="s">
        <v>90</v>
      </c>
      <c r="C80" s="84"/>
      <c r="D80" s="84"/>
      <c r="E80" s="84"/>
      <c r="F80" s="84"/>
      <c r="G80" s="84"/>
      <c r="H80" s="84"/>
      <c r="I80" s="105"/>
      <c r="J80" s="106"/>
      <c r="K80" s="107">
        <v>0.05</v>
      </c>
      <c r="L80" s="167">
        <v>3661.6001413011313</v>
      </c>
      <c r="M80" s="108"/>
    </row>
    <row r="81" spans="2:13" ht="13.5" thickBot="1">
      <c r="B81" s="34" t="s">
        <v>59</v>
      </c>
      <c r="C81" s="57"/>
      <c r="D81" s="57"/>
      <c r="E81" s="57"/>
      <c r="F81" s="57"/>
      <c r="G81" s="57"/>
      <c r="H81" s="57"/>
      <c r="I81" s="109"/>
      <c r="J81" s="110"/>
      <c r="K81" s="107">
        <v>0.05</v>
      </c>
      <c r="L81" s="168">
        <v>3661.6001413011313</v>
      </c>
      <c r="M81" s="108"/>
    </row>
    <row r="82" spans="2:13" ht="15.75" customHeight="1" thickBot="1">
      <c r="B82" s="805" t="s">
        <v>466</v>
      </c>
      <c r="C82" s="806"/>
      <c r="D82" s="806"/>
      <c r="E82" s="806"/>
      <c r="F82" s="806"/>
      <c r="G82" s="806"/>
      <c r="H82" s="806"/>
      <c r="I82" s="806"/>
      <c r="J82" s="806"/>
      <c r="K82" s="806"/>
      <c r="L82" s="807"/>
      <c r="M82" s="111">
        <v>21969.600847806789</v>
      </c>
    </row>
    <row r="83" spans="2:13" ht="13.5" thickBot="1">
      <c r="B83" s="76"/>
      <c r="M83" s="67"/>
    </row>
    <row r="84" spans="2:13" ht="15.75" customHeight="1" thickBot="1">
      <c r="B84" s="800" t="s">
        <v>91</v>
      </c>
      <c r="C84" s="801"/>
      <c r="D84" s="801"/>
      <c r="E84" s="801"/>
      <c r="F84" s="801"/>
      <c r="G84" s="801"/>
      <c r="H84" s="801"/>
      <c r="I84" s="801"/>
      <c r="J84" s="801"/>
      <c r="K84" s="801"/>
      <c r="L84" s="802"/>
      <c r="M84" s="112">
        <v>95202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ABFE93-2DC9-4FC8-98A2-4615E0044ADB}">
  <sheetPr codeName="Hoja32">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325</v>
      </c>
      <c r="C33" s="791" t="s">
        <v>607</v>
      </c>
      <c r="D33" s="792"/>
      <c r="E33" s="792"/>
      <c r="F33" s="792"/>
      <c r="G33" s="792"/>
      <c r="H33" s="792"/>
      <c r="I33" s="792"/>
      <c r="J33" s="793"/>
      <c r="K33" s="173">
        <v>11606</v>
      </c>
      <c r="L33" s="172" t="s">
        <v>26</v>
      </c>
      <c r="M33" s="174">
        <v>386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193</v>
      </c>
      <c r="C36" s="116"/>
      <c r="D36" s="116"/>
      <c r="E36" s="99"/>
      <c r="F36" s="122"/>
      <c r="G36" s="332"/>
      <c r="H36" s="333"/>
      <c r="I36" s="332"/>
      <c r="J36" s="333"/>
      <c r="K36" s="81">
        <v>227012.52090737101</v>
      </c>
      <c r="L36" s="170">
        <v>35</v>
      </c>
      <c r="M36" s="82">
        <v>6486.0720259248865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107.87899104217436</v>
      </c>
    </row>
    <row r="44" spans="2:13" ht="15.75" customHeight="1" thickBot="1">
      <c r="B44" s="797" t="s">
        <v>75</v>
      </c>
      <c r="C44" s="798"/>
      <c r="D44" s="798"/>
      <c r="E44" s="798"/>
      <c r="F44" s="798"/>
      <c r="G44" s="798"/>
      <c r="H44" s="798"/>
      <c r="I44" s="798"/>
      <c r="J44" s="798"/>
      <c r="K44" s="798"/>
      <c r="L44" s="799"/>
      <c r="M44" s="87">
        <v>6593.9510169670612</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205</v>
      </c>
      <c r="C47" s="159"/>
      <c r="D47" s="159"/>
      <c r="E47" s="159"/>
      <c r="F47" s="159"/>
      <c r="G47" s="159"/>
      <c r="H47" s="159"/>
      <c r="I47" s="160"/>
      <c r="J47" s="126" t="s">
        <v>26</v>
      </c>
      <c r="K47" s="127">
        <v>1.3</v>
      </c>
      <c r="L47" s="165">
        <v>7725.2717401057344</v>
      </c>
      <c r="M47" s="82">
        <v>10042.853262137454</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10042.853262137454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1.3</v>
      </c>
      <c r="J63" s="93">
        <v>10</v>
      </c>
      <c r="K63" s="92">
        <v>13</v>
      </c>
      <c r="L63" s="170">
        <v>1190.3586137619288</v>
      </c>
      <c r="M63" s="82">
        <v>15474.661978905075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15474.661978905075</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256</v>
      </c>
      <c r="D69" s="99"/>
      <c r="E69" s="99"/>
      <c r="F69" s="99"/>
      <c r="G69" s="99"/>
      <c r="H69" s="147"/>
      <c r="I69" s="100">
        <v>74897.694683432608</v>
      </c>
      <c r="J69" s="101">
        <v>1.85</v>
      </c>
      <c r="K69" s="102">
        <v>138560.73516435034</v>
      </c>
      <c r="L69" s="169">
        <v>280</v>
      </c>
      <c r="M69" s="103">
        <v>494.85976844410834</v>
      </c>
    </row>
    <row r="70" spans="2:13">
      <c r="B70" s="98" t="s">
        <v>258</v>
      </c>
      <c r="C70" s="99"/>
      <c r="D70" s="99"/>
      <c r="E70" s="99"/>
      <c r="F70" s="99"/>
      <c r="G70" s="99"/>
      <c r="H70" s="99"/>
      <c r="I70" s="100">
        <v>88378.616083101573</v>
      </c>
      <c r="J70" s="101">
        <v>1.85</v>
      </c>
      <c r="K70" s="102">
        <v>163500.43975373791</v>
      </c>
      <c r="L70" s="169">
        <v>280</v>
      </c>
      <c r="M70" s="103">
        <v>583.93014197763534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1078.7899104217436</v>
      </c>
    </row>
    <row r="75" spans="2:13" ht="13.5" thickBot="1">
      <c r="B75" s="76"/>
      <c r="M75" s="67"/>
    </row>
    <row r="76" spans="2:13" ht="15.75" customHeight="1" thickBot="1">
      <c r="B76" s="800" t="s">
        <v>85</v>
      </c>
      <c r="C76" s="801"/>
      <c r="D76" s="801"/>
      <c r="E76" s="801"/>
      <c r="F76" s="801"/>
      <c r="G76" s="801"/>
      <c r="H76" s="801"/>
      <c r="I76" s="801"/>
      <c r="J76" s="801"/>
      <c r="K76" s="801"/>
      <c r="L76" s="802"/>
      <c r="M76" s="104">
        <v>33190.256168431333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6638.0512336862666</v>
      </c>
      <c r="M79" s="108"/>
    </row>
    <row r="80" spans="2:13">
      <c r="B80" s="83" t="s">
        <v>90</v>
      </c>
      <c r="C80" s="84"/>
      <c r="D80" s="84"/>
      <c r="E80" s="84"/>
      <c r="F80" s="84"/>
      <c r="G80" s="84"/>
      <c r="H80" s="84"/>
      <c r="I80" s="105"/>
      <c r="J80" s="106"/>
      <c r="K80" s="107">
        <v>0.05</v>
      </c>
      <c r="L80" s="167">
        <v>1659.5128084215667</v>
      </c>
      <c r="M80" s="108"/>
    </row>
    <row r="81" spans="2:13" ht="13.5" thickBot="1">
      <c r="B81" s="34" t="s">
        <v>59</v>
      </c>
      <c r="C81" s="57"/>
      <c r="D81" s="57"/>
      <c r="E81" s="57"/>
      <c r="F81" s="57"/>
      <c r="G81" s="57"/>
      <c r="H81" s="57"/>
      <c r="I81" s="109"/>
      <c r="J81" s="110"/>
      <c r="K81" s="107">
        <v>0.05</v>
      </c>
      <c r="L81" s="168">
        <v>1659.5128084215667</v>
      </c>
      <c r="M81" s="108"/>
    </row>
    <row r="82" spans="2:13" ht="15.75" customHeight="1" thickBot="1">
      <c r="B82" s="805" t="s">
        <v>466</v>
      </c>
      <c r="C82" s="806"/>
      <c r="D82" s="806"/>
      <c r="E82" s="806"/>
      <c r="F82" s="806"/>
      <c r="G82" s="806"/>
      <c r="H82" s="806"/>
      <c r="I82" s="806"/>
      <c r="J82" s="806"/>
      <c r="K82" s="806"/>
      <c r="L82" s="807"/>
      <c r="M82" s="111">
        <v>9957.0768505294</v>
      </c>
    </row>
    <row r="83" spans="2:13" ht="13.5" thickBot="1">
      <c r="B83" s="76"/>
      <c r="M83" s="67"/>
    </row>
    <row r="84" spans="2:13" ht="15.75" customHeight="1" thickBot="1">
      <c r="B84" s="800" t="s">
        <v>91</v>
      </c>
      <c r="C84" s="801"/>
      <c r="D84" s="801"/>
      <c r="E84" s="801"/>
      <c r="F84" s="801"/>
      <c r="G84" s="801"/>
      <c r="H84" s="801"/>
      <c r="I84" s="801"/>
      <c r="J84" s="801"/>
      <c r="K84" s="801"/>
      <c r="L84" s="802"/>
      <c r="M84" s="112">
        <v>43147</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C58F2A-5375-42FE-856C-38E046FA1D91}">
  <sheetPr codeName="Hoja33">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326</v>
      </c>
      <c r="C33" s="791" t="s">
        <v>527</v>
      </c>
      <c r="D33" s="792"/>
      <c r="E33" s="792"/>
      <c r="F33" s="792"/>
      <c r="G33" s="792"/>
      <c r="H33" s="792"/>
      <c r="I33" s="792"/>
      <c r="J33" s="793"/>
      <c r="K33" s="173">
        <v>11606</v>
      </c>
      <c r="L33" s="172" t="s">
        <v>26</v>
      </c>
      <c r="M33" s="174">
        <v>155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176</v>
      </c>
      <c r="C36" s="116"/>
      <c r="D36" s="116"/>
      <c r="E36" s="99"/>
      <c r="F36" s="122"/>
      <c r="G36" s="332"/>
      <c r="H36" s="333"/>
      <c r="I36" s="332"/>
      <c r="J36" s="333"/>
      <c r="K36" s="81">
        <v>10789.504935433937</v>
      </c>
      <c r="L36" s="170">
        <v>2.6702269692923899</v>
      </c>
      <c r="M36" s="82">
        <v>4040.6695983200093</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2216.9600698658392</v>
      </c>
    </row>
    <row r="44" spans="2:13" ht="15.75" customHeight="1" thickBot="1">
      <c r="B44" s="797" t="s">
        <v>75</v>
      </c>
      <c r="C44" s="798"/>
      <c r="D44" s="798"/>
      <c r="E44" s="798"/>
      <c r="F44" s="798"/>
      <c r="G44" s="798"/>
      <c r="H44" s="798"/>
      <c r="I44" s="798"/>
      <c r="J44" s="798"/>
      <c r="K44" s="798"/>
      <c r="L44" s="799"/>
      <c r="M44" s="87">
        <v>6257.6296681858485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230</v>
      </c>
      <c r="C47" s="159"/>
      <c r="D47" s="159"/>
      <c r="E47" s="159"/>
      <c r="F47" s="159"/>
      <c r="G47" s="159"/>
      <c r="H47" s="159"/>
      <c r="I47" s="160"/>
      <c r="J47" s="126" t="s">
        <v>26</v>
      </c>
      <c r="K47" s="127">
        <v>1.3</v>
      </c>
      <c r="L47" s="165">
        <v>66931.567137745529</v>
      </c>
      <c r="M47" s="82">
        <v>87011.037279069191</v>
      </c>
    </row>
    <row r="48" spans="2:13" ht="15.75" customHeight="1">
      <c r="B48" s="32" t="s">
        <v>49</v>
      </c>
      <c r="C48" s="163"/>
      <c r="D48" s="163"/>
      <c r="E48" s="163"/>
      <c r="F48" s="163"/>
      <c r="G48" s="163"/>
      <c r="H48" s="163"/>
      <c r="I48" s="164"/>
      <c r="J48" s="126" t="s">
        <v>138</v>
      </c>
      <c r="K48" s="127">
        <v>30</v>
      </c>
      <c r="L48" s="165">
        <v>108.45363037607865</v>
      </c>
      <c r="M48" s="82">
        <v>3253.6089112823593</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90264.646190351545</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249</v>
      </c>
      <c r="C63" s="116"/>
      <c r="D63" s="116"/>
      <c r="E63" s="116"/>
      <c r="F63" s="116"/>
      <c r="G63" s="116"/>
      <c r="H63" s="116"/>
      <c r="I63" s="92">
        <v>1.3</v>
      </c>
      <c r="J63" s="93">
        <v>5</v>
      </c>
      <c r="K63" s="92">
        <v>6.5</v>
      </c>
      <c r="L63" s="170">
        <v>1072.0957647422963</v>
      </c>
      <c r="M63" s="82">
        <v>6968.6224708249256</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6968.6224708249256</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21</v>
      </c>
      <c r="M69" s="103">
        <v>15571.470452736943</v>
      </c>
    </row>
    <row r="70" spans="2:13">
      <c r="B70" s="98" t="s">
        <v>256</v>
      </c>
      <c r="C70" s="99"/>
      <c r="D70" s="99"/>
      <c r="E70" s="99"/>
      <c r="F70" s="99"/>
      <c r="G70" s="99"/>
      <c r="H70" s="99"/>
      <c r="I70" s="100">
        <v>74897.694683432608</v>
      </c>
      <c r="J70" s="101">
        <v>1.85</v>
      </c>
      <c r="K70" s="102">
        <v>138560.73516435034</v>
      </c>
      <c r="L70" s="169">
        <v>21</v>
      </c>
      <c r="M70" s="103">
        <v>6598.1302459214448</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22169.600698658389</v>
      </c>
    </row>
    <row r="75" spans="2:13" ht="13.5" thickBot="1">
      <c r="B75" s="76"/>
      <c r="M75" s="67"/>
    </row>
    <row r="76" spans="2:13" ht="15.75" customHeight="1" thickBot="1">
      <c r="B76" s="800" t="s">
        <v>85</v>
      </c>
      <c r="C76" s="801"/>
      <c r="D76" s="801"/>
      <c r="E76" s="801"/>
      <c r="F76" s="801"/>
      <c r="G76" s="801"/>
      <c r="H76" s="801"/>
      <c r="I76" s="801"/>
      <c r="J76" s="801"/>
      <c r="K76" s="801"/>
      <c r="L76" s="802"/>
      <c r="M76" s="104">
        <v>125660.49902802071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25132.099805604143</v>
      </c>
      <c r="M79" s="108"/>
    </row>
    <row r="80" spans="2:13">
      <c r="B80" s="83" t="s">
        <v>90</v>
      </c>
      <c r="C80" s="84"/>
      <c r="D80" s="84"/>
      <c r="E80" s="84"/>
      <c r="F80" s="84"/>
      <c r="G80" s="84"/>
      <c r="H80" s="84"/>
      <c r="I80" s="105"/>
      <c r="J80" s="106"/>
      <c r="K80" s="107">
        <v>0.05</v>
      </c>
      <c r="L80" s="167">
        <v>6283.0249514010357</v>
      </c>
      <c r="M80" s="108"/>
    </row>
    <row r="81" spans="2:13" ht="13.5" thickBot="1">
      <c r="B81" s="34" t="s">
        <v>59</v>
      </c>
      <c r="C81" s="57"/>
      <c r="D81" s="57"/>
      <c r="E81" s="57"/>
      <c r="F81" s="57"/>
      <c r="G81" s="57"/>
      <c r="H81" s="57"/>
      <c r="I81" s="109"/>
      <c r="J81" s="110"/>
      <c r="K81" s="107">
        <v>0.05</v>
      </c>
      <c r="L81" s="168">
        <v>6283.0249514010357</v>
      </c>
      <c r="M81" s="108"/>
    </row>
    <row r="82" spans="2:13" ht="15.75" customHeight="1" thickBot="1">
      <c r="B82" s="805" t="s">
        <v>466</v>
      </c>
      <c r="C82" s="806"/>
      <c r="D82" s="806"/>
      <c r="E82" s="806"/>
      <c r="F82" s="806"/>
      <c r="G82" s="806"/>
      <c r="H82" s="806"/>
      <c r="I82" s="806"/>
      <c r="J82" s="806"/>
      <c r="K82" s="806"/>
      <c r="L82" s="807"/>
      <c r="M82" s="111">
        <v>37698.149708406214</v>
      </c>
    </row>
    <row r="83" spans="2:13" ht="13.5" thickBot="1">
      <c r="B83" s="76"/>
      <c r="M83" s="67"/>
    </row>
    <row r="84" spans="2:13" ht="15.75" customHeight="1" thickBot="1">
      <c r="B84" s="800" t="s">
        <v>91</v>
      </c>
      <c r="C84" s="801"/>
      <c r="D84" s="801"/>
      <c r="E84" s="801"/>
      <c r="F84" s="801"/>
      <c r="G84" s="801"/>
      <c r="H84" s="801"/>
      <c r="I84" s="801"/>
      <c r="J84" s="801"/>
      <c r="K84" s="801"/>
      <c r="L84" s="802"/>
      <c r="M84" s="112">
        <v>163359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1561C-0B53-45AB-A533-A43FC982DF5D}">
  <sheetPr codeName="Hoja34">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327</v>
      </c>
      <c r="C33" s="791" t="s">
        <v>619</v>
      </c>
      <c r="D33" s="792"/>
      <c r="E33" s="792"/>
      <c r="F33" s="792"/>
      <c r="G33" s="792"/>
      <c r="H33" s="792"/>
      <c r="I33" s="792"/>
      <c r="J33" s="793"/>
      <c r="K33" s="173">
        <v>11606</v>
      </c>
      <c r="L33" s="172" t="s">
        <v>26</v>
      </c>
      <c r="M33" s="174">
        <v>31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176</v>
      </c>
      <c r="C36" s="116"/>
      <c r="D36" s="116"/>
      <c r="E36" s="99"/>
      <c r="F36" s="122"/>
      <c r="G36" s="332"/>
      <c r="H36" s="333"/>
      <c r="I36" s="332"/>
      <c r="J36" s="333"/>
      <c r="K36" s="81">
        <v>10789.504935433937</v>
      </c>
      <c r="L36" s="170">
        <v>2.7370000000000001</v>
      </c>
      <c r="M36" s="82">
        <v>3942.0916826576313</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1167.8602839552707</v>
      </c>
    </row>
    <row r="44" spans="2:13" ht="15.75" customHeight="1" thickBot="1">
      <c r="B44" s="797" t="s">
        <v>75</v>
      </c>
      <c r="C44" s="798"/>
      <c r="D44" s="798"/>
      <c r="E44" s="798"/>
      <c r="F44" s="798"/>
      <c r="G44" s="798"/>
      <c r="H44" s="798"/>
      <c r="I44" s="798"/>
      <c r="J44" s="798"/>
      <c r="K44" s="798"/>
      <c r="L44" s="799"/>
      <c r="M44" s="87">
        <v>5109.9519666129017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225</v>
      </c>
      <c r="C47" s="159"/>
      <c r="D47" s="159"/>
      <c r="E47" s="159"/>
      <c r="F47" s="159"/>
      <c r="G47" s="159"/>
      <c r="H47" s="159"/>
      <c r="I47" s="160"/>
      <c r="J47" s="126" t="s">
        <v>26</v>
      </c>
      <c r="K47" s="127">
        <v>1.3</v>
      </c>
      <c r="L47" s="165">
        <v>29403.414614048397</v>
      </c>
      <c r="M47" s="82">
        <v>38224.438998262915</v>
      </c>
    </row>
    <row r="48" spans="2:13" ht="15.75" customHeight="1">
      <c r="B48" s="32" t="s">
        <v>49</v>
      </c>
      <c r="C48" s="163"/>
      <c r="D48" s="163"/>
      <c r="E48" s="163"/>
      <c r="F48" s="163"/>
      <c r="G48" s="163"/>
      <c r="H48" s="163"/>
      <c r="I48" s="164"/>
      <c r="J48" s="126" t="s">
        <v>138</v>
      </c>
      <c r="K48" s="127">
        <v>45</v>
      </c>
      <c r="L48" s="165">
        <v>108.45363037607865</v>
      </c>
      <c r="M48" s="82">
        <v>4880.4133669235389</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43104.852365186453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249</v>
      </c>
      <c r="C63" s="116"/>
      <c r="D63" s="116"/>
      <c r="E63" s="116"/>
      <c r="F63" s="116"/>
      <c r="G63" s="116"/>
      <c r="H63" s="116"/>
      <c r="I63" s="92">
        <v>1.3</v>
      </c>
      <c r="J63" s="93">
        <v>42</v>
      </c>
      <c r="K63" s="92">
        <v>54.6</v>
      </c>
      <c r="L63" s="170">
        <v>1072.0957647422963</v>
      </c>
      <c r="M63" s="82">
        <v>58536.42875492938</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58536.42875492938</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21</v>
      </c>
      <c r="M69" s="103">
        <v>11678.602839552706</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11678.602839552706</v>
      </c>
    </row>
    <row r="75" spans="2:13" ht="13.5" thickBot="1">
      <c r="B75" s="76"/>
      <c r="M75" s="67"/>
    </row>
    <row r="76" spans="2:13" ht="15.75" customHeight="1" thickBot="1">
      <c r="B76" s="800" t="s">
        <v>85</v>
      </c>
      <c r="C76" s="801"/>
      <c r="D76" s="801"/>
      <c r="E76" s="801"/>
      <c r="F76" s="801"/>
      <c r="G76" s="801"/>
      <c r="H76" s="801"/>
      <c r="I76" s="801"/>
      <c r="J76" s="801"/>
      <c r="K76" s="801"/>
      <c r="L76" s="802"/>
      <c r="M76" s="104">
        <v>118429.83592628145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23685.96718525629</v>
      </c>
      <c r="M79" s="108"/>
    </row>
    <row r="80" spans="2:13">
      <c r="B80" s="83" t="s">
        <v>90</v>
      </c>
      <c r="C80" s="84"/>
      <c r="D80" s="84"/>
      <c r="E80" s="84"/>
      <c r="F80" s="84"/>
      <c r="G80" s="84"/>
      <c r="H80" s="84"/>
      <c r="I80" s="105"/>
      <c r="J80" s="106"/>
      <c r="K80" s="107">
        <v>0.05</v>
      </c>
      <c r="L80" s="167">
        <v>5921.4917963140724</v>
      </c>
      <c r="M80" s="108"/>
    </row>
    <row r="81" spans="2:13" ht="13.5" thickBot="1">
      <c r="B81" s="34" t="s">
        <v>59</v>
      </c>
      <c r="C81" s="57"/>
      <c r="D81" s="57"/>
      <c r="E81" s="57"/>
      <c r="F81" s="57"/>
      <c r="G81" s="57"/>
      <c r="H81" s="57"/>
      <c r="I81" s="109"/>
      <c r="J81" s="110"/>
      <c r="K81" s="107">
        <v>0.05</v>
      </c>
      <c r="L81" s="168">
        <v>5921.4917963140724</v>
      </c>
      <c r="M81" s="108"/>
    </row>
    <row r="82" spans="2:13" ht="15.75" customHeight="1" thickBot="1">
      <c r="B82" s="805" t="s">
        <v>466</v>
      </c>
      <c r="C82" s="806"/>
      <c r="D82" s="806"/>
      <c r="E82" s="806"/>
      <c r="F82" s="806"/>
      <c r="G82" s="806"/>
      <c r="H82" s="806"/>
      <c r="I82" s="806"/>
      <c r="J82" s="806"/>
      <c r="K82" s="806"/>
      <c r="L82" s="807"/>
      <c r="M82" s="111">
        <v>35528.950777884435</v>
      </c>
    </row>
    <row r="83" spans="2:13" ht="13.5" thickBot="1">
      <c r="B83" s="76"/>
      <c r="M83" s="67"/>
    </row>
    <row r="84" spans="2:13" ht="15.75" customHeight="1" thickBot="1">
      <c r="B84" s="800" t="s">
        <v>91</v>
      </c>
      <c r="C84" s="801"/>
      <c r="D84" s="801"/>
      <c r="E84" s="801"/>
      <c r="F84" s="801"/>
      <c r="G84" s="801"/>
      <c r="H84" s="801"/>
      <c r="I84" s="801"/>
      <c r="J84" s="801"/>
      <c r="K84" s="801"/>
      <c r="L84" s="802"/>
      <c r="M84" s="112">
        <v>153959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8C9F0-D130-4799-96D8-D28515ACBD54}">
  <sheetPr codeName="Hoja35">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328</v>
      </c>
      <c r="C33" s="791" t="s">
        <v>528</v>
      </c>
      <c r="D33" s="792"/>
      <c r="E33" s="792"/>
      <c r="F33" s="792"/>
      <c r="G33" s="792"/>
      <c r="H33" s="792"/>
      <c r="I33" s="792"/>
      <c r="J33" s="793"/>
      <c r="K33" s="173">
        <v>11606</v>
      </c>
      <c r="L33" s="172" t="s">
        <v>26</v>
      </c>
      <c r="M33" s="174">
        <v>16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176</v>
      </c>
      <c r="C36" s="116"/>
      <c r="D36" s="116"/>
      <c r="E36" s="99"/>
      <c r="F36" s="122"/>
      <c r="G36" s="332"/>
      <c r="H36" s="333"/>
      <c r="I36" s="332"/>
      <c r="J36" s="333"/>
      <c r="K36" s="81">
        <v>10789.504935433937</v>
      </c>
      <c r="L36" s="170">
        <v>2.5</v>
      </c>
      <c r="M36" s="82">
        <v>4315.8019741735752</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1226.2532981530344</v>
      </c>
    </row>
    <row r="44" spans="2:13" ht="15.75" customHeight="1" thickBot="1">
      <c r="B44" s="797" t="s">
        <v>75</v>
      </c>
      <c r="C44" s="798"/>
      <c r="D44" s="798"/>
      <c r="E44" s="798"/>
      <c r="F44" s="798"/>
      <c r="G44" s="798"/>
      <c r="H44" s="798"/>
      <c r="I44" s="798"/>
      <c r="J44" s="798"/>
      <c r="K44" s="798"/>
      <c r="L44" s="799"/>
      <c r="M44" s="87">
        <v>5542.0552723266101</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228</v>
      </c>
      <c r="C47" s="159"/>
      <c r="D47" s="159"/>
      <c r="E47" s="159"/>
      <c r="F47" s="159"/>
      <c r="G47" s="159"/>
      <c r="H47" s="159"/>
      <c r="I47" s="160"/>
      <c r="J47" s="126" t="s">
        <v>26</v>
      </c>
      <c r="K47" s="127">
        <v>1.3</v>
      </c>
      <c r="L47" s="165">
        <v>72434.90759566307</v>
      </c>
      <c r="M47" s="82">
        <v>94165.379874361999</v>
      </c>
    </row>
    <row r="48" spans="2:13" ht="15.75" customHeight="1">
      <c r="B48" s="32" t="s">
        <v>49</v>
      </c>
      <c r="C48" s="163"/>
      <c r="D48" s="163"/>
      <c r="E48" s="163"/>
      <c r="F48" s="163"/>
      <c r="G48" s="163"/>
      <c r="H48" s="163"/>
      <c r="I48" s="164"/>
      <c r="J48" s="126" t="s">
        <v>138</v>
      </c>
      <c r="K48" s="127">
        <v>30</v>
      </c>
      <c r="L48" s="165">
        <v>108.45363037607865</v>
      </c>
      <c r="M48" s="82">
        <v>3253.6089112823593</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97418.988785644353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249</v>
      </c>
      <c r="C63" s="116"/>
      <c r="D63" s="116"/>
      <c r="E63" s="116"/>
      <c r="F63" s="116"/>
      <c r="G63" s="116"/>
      <c r="H63" s="116"/>
      <c r="I63" s="92">
        <v>1.3</v>
      </c>
      <c r="J63" s="93">
        <v>42</v>
      </c>
      <c r="K63" s="92">
        <v>54.6</v>
      </c>
      <c r="L63" s="170">
        <v>1072.0957647422963</v>
      </c>
      <c r="M63" s="82">
        <v>58536.42875492938</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58536.42875492938</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20</v>
      </c>
      <c r="M69" s="103">
        <v>12262.532981530343</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12262.532981530343</v>
      </c>
    </row>
    <row r="75" spans="2:13" ht="13.5" thickBot="1">
      <c r="B75" s="76"/>
      <c r="M75" s="67"/>
    </row>
    <row r="76" spans="2:13" ht="15.75" customHeight="1" thickBot="1">
      <c r="B76" s="800" t="s">
        <v>85</v>
      </c>
      <c r="C76" s="801"/>
      <c r="D76" s="801"/>
      <c r="E76" s="801"/>
      <c r="F76" s="801"/>
      <c r="G76" s="801"/>
      <c r="H76" s="801"/>
      <c r="I76" s="801"/>
      <c r="J76" s="801"/>
      <c r="K76" s="801"/>
      <c r="L76" s="802"/>
      <c r="M76" s="104">
        <v>173760.00579443068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34752.001158886138</v>
      </c>
      <c r="M79" s="108"/>
    </row>
    <row r="80" spans="2:13">
      <c r="B80" s="83" t="s">
        <v>90</v>
      </c>
      <c r="C80" s="84"/>
      <c r="D80" s="84"/>
      <c r="E80" s="84"/>
      <c r="F80" s="84"/>
      <c r="G80" s="84"/>
      <c r="H80" s="84"/>
      <c r="I80" s="105"/>
      <c r="J80" s="106"/>
      <c r="K80" s="107">
        <v>0.05</v>
      </c>
      <c r="L80" s="167">
        <v>8688.0002897215345</v>
      </c>
      <c r="M80" s="108"/>
    </row>
    <row r="81" spans="2:13" ht="13.5" thickBot="1">
      <c r="B81" s="34" t="s">
        <v>59</v>
      </c>
      <c r="C81" s="57"/>
      <c r="D81" s="57"/>
      <c r="E81" s="57"/>
      <c r="F81" s="57"/>
      <c r="G81" s="57"/>
      <c r="H81" s="57"/>
      <c r="I81" s="109"/>
      <c r="J81" s="110"/>
      <c r="K81" s="107">
        <v>0.05</v>
      </c>
      <c r="L81" s="168">
        <v>8688.0002897215345</v>
      </c>
      <c r="M81" s="108"/>
    </row>
    <row r="82" spans="2:13" ht="15.75" customHeight="1" thickBot="1">
      <c r="B82" s="805" t="s">
        <v>466</v>
      </c>
      <c r="C82" s="806"/>
      <c r="D82" s="806"/>
      <c r="E82" s="806"/>
      <c r="F82" s="806"/>
      <c r="G82" s="806"/>
      <c r="H82" s="806"/>
      <c r="I82" s="806"/>
      <c r="J82" s="806"/>
      <c r="K82" s="806"/>
      <c r="L82" s="807"/>
      <c r="M82" s="111">
        <v>52128.0017383292</v>
      </c>
    </row>
    <row r="83" spans="2:13" ht="13.5" thickBot="1">
      <c r="B83" s="76"/>
      <c r="M83" s="67"/>
    </row>
    <row r="84" spans="2:13" ht="15.75" customHeight="1" thickBot="1">
      <c r="B84" s="800" t="s">
        <v>91</v>
      </c>
      <c r="C84" s="801"/>
      <c r="D84" s="801"/>
      <c r="E84" s="801"/>
      <c r="F84" s="801"/>
      <c r="G84" s="801"/>
      <c r="H84" s="801"/>
      <c r="I84" s="801"/>
      <c r="J84" s="801"/>
      <c r="K84" s="801"/>
      <c r="L84" s="802"/>
      <c r="M84" s="112">
        <v>225888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2D742A-4A62-4EB5-8992-C25FA6126D03}">
  <sheetPr codeName="Hoja36">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161</v>
      </c>
      <c r="C33" s="791" t="s">
        <v>531</v>
      </c>
      <c r="D33" s="792"/>
      <c r="E33" s="792"/>
      <c r="F33" s="792"/>
      <c r="G33" s="792"/>
      <c r="H33" s="792"/>
      <c r="I33" s="792"/>
      <c r="J33" s="793"/>
      <c r="K33" s="173">
        <v>11606</v>
      </c>
      <c r="L33" s="172" t="s">
        <v>28</v>
      </c>
      <c r="M33" s="174">
        <v>2</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170</v>
      </c>
      <c r="C36" s="116"/>
      <c r="D36" s="116"/>
      <c r="E36" s="99"/>
      <c r="F36" s="122"/>
      <c r="G36" s="332"/>
      <c r="H36" s="333"/>
      <c r="I36" s="332"/>
      <c r="J36" s="333"/>
      <c r="K36" s="81">
        <v>9912.636883710542</v>
      </c>
      <c r="L36" s="170">
        <v>1</v>
      </c>
      <c r="M36" s="82">
        <v>9912.636883710542</v>
      </c>
    </row>
    <row r="37" spans="2:13">
      <c r="B37" s="32" t="s">
        <v>183</v>
      </c>
      <c r="C37" s="116"/>
      <c r="D37" s="116"/>
      <c r="E37" s="123"/>
      <c r="F37" s="124"/>
      <c r="G37" s="86"/>
      <c r="H37" s="85"/>
      <c r="I37" s="86"/>
      <c r="J37" s="85"/>
      <c r="K37" s="81">
        <v>12552.689865348113</v>
      </c>
      <c r="L37" s="170">
        <v>1</v>
      </c>
      <c r="M37" s="82">
        <v>12552.689865348113</v>
      </c>
    </row>
    <row r="38" spans="2:13">
      <c r="B38" s="32" t="s">
        <v>186</v>
      </c>
      <c r="C38" s="116"/>
      <c r="D38" s="116"/>
      <c r="E38" s="123"/>
      <c r="F38" s="124"/>
      <c r="G38" s="86"/>
      <c r="H38" s="85"/>
      <c r="I38" s="86"/>
      <c r="J38" s="85"/>
      <c r="K38" s="81">
        <v>169130.41937769952</v>
      </c>
      <c r="L38" s="170">
        <v>2.5</v>
      </c>
      <c r="M38" s="82">
        <v>67652.167751079804</v>
      </c>
    </row>
    <row r="39" spans="2:13">
      <c r="B39" s="32" t="s">
        <v>188</v>
      </c>
      <c r="C39" s="123"/>
      <c r="D39" s="123"/>
      <c r="E39" s="123"/>
      <c r="F39" s="124"/>
      <c r="G39" s="86"/>
      <c r="H39" s="85"/>
      <c r="I39" s="86"/>
      <c r="J39" s="85"/>
      <c r="K39" s="81">
        <v>8233.7673062660269</v>
      </c>
      <c r="L39" s="170">
        <v>2.5</v>
      </c>
      <c r="M39" s="82">
        <v>3293.5069225064108</v>
      </c>
    </row>
    <row r="40" spans="2:13">
      <c r="B40" s="32" t="s">
        <v>191</v>
      </c>
      <c r="C40" s="123"/>
      <c r="D40" s="123"/>
      <c r="E40" s="123"/>
      <c r="F40" s="124"/>
      <c r="G40" s="86"/>
      <c r="H40" s="85"/>
      <c r="I40" s="86"/>
      <c r="J40" s="85"/>
      <c r="K40" s="81">
        <v>685157.18958384567</v>
      </c>
      <c r="L40" s="170">
        <v>1</v>
      </c>
      <c r="M40" s="82">
        <v>685157.18958384567</v>
      </c>
    </row>
    <row r="41" spans="2:13">
      <c r="B41" s="32" t="s">
        <v>121</v>
      </c>
      <c r="C41" s="123"/>
      <c r="D41" s="123"/>
      <c r="E41" s="123"/>
      <c r="F41" s="124"/>
      <c r="G41" s="86"/>
      <c r="H41" s="85"/>
      <c r="I41" s="86"/>
      <c r="J41" s="85"/>
      <c r="K41" s="81">
        <v>7503.0255097711588</v>
      </c>
      <c r="L41" s="170">
        <v>2</v>
      </c>
      <c r="M41" s="82">
        <v>3751.5127548855794</v>
      </c>
    </row>
    <row r="42" spans="2:13">
      <c r="B42" s="32" t="s">
        <v>469</v>
      </c>
      <c r="C42" s="123"/>
      <c r="D42" s="123"/>
      <c r="E42" s="123"/>
      <c r="F42" s="124"/>
      <c r="G42" s="86"/>
      <c r="H42" s="85"/>
      <c r="I42" s="86"/>
      <c r="J42" s="85"/>
      <c r="K42" s="81">
        <v>120000</v>
      </c>
      <c r="L42" s="170">
        <v>1</v>
      </c>
      <c r="M42" s="82">
        <v>120000</v>
      </c>
    </row>
    <row r="43" spans="2:13" ht="13.5" thickBot="1">
      <c r="B43" s="334" t="s">
        <v>104</v>
      </c>
      <c r="C43" s="335"/>
      <c r="D43" s="335"/>
      <c r="E43" s="335"/>
      <c r="F43" s="336"/>
      <c r="G43" s="337"/>
      <c r="H43" s="162"/>
      <c r="I43" s="337"/>
      <c r="J43" s="162"/>
      <c r="K43" s="81" t="s">
        <v>465</v>
      </c>
      <c r="L43" s="170" t="s">
        <v>465</v>
      </c>
      <c r="M43" s="82">
        <v>5779.9313531427706</v>
      </c>
    </row>
    <row r="44" spans="2:13" ht="15.75" customHeight="1" thickBot="1">
      <c r="B44" s="797" t="s">
        <v>75</v>
      </c>
      <c r="C44" s="798"/>
      <c r="D44" s="798"/>
      <c r="E44" s="798"/>
      <c r="F44" s="798"/>
      <c r="G44" s="798"/>
      <c r="H44" s="798"/>
      <c r="I44" s="798"/>
      <c r="J44" s="798"/>
      <c r="K44" s="798"/>
      <c r="L44" s="799"/>
      <c r="M44" s="87">
        <v>908099.63511451881</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201</v>
      </c>
      <c r="C47" s="159"/>
      <c r="D47" s="159"/>
      <c r="E47" s="159"/>
      <c r="F47" s="159"/>
      <c r="G47" s="159"/>
      <c r="H47" s="159"/>
      <c r="I47" s="160"/>
      <c r="J47" s="126" t="s">
        <v>30</v>
      </c>
      <c r="K47" s="127">
        <v>1.74</v>
      </c>
      <c r="L47" s="165">
        <v>8784.50979899292</v>
      </c>
      <c r="M47" s="82">
        <v>15285.04705024768</v>
      </c>
    </row>
    <row r="48" spans="2:13" ht="15.75" customHeight="1">
      <c r="B48" s="32" t="s">
        <v>530</v>
      </c>
      <c r="C48" s="163"/>
      <c r="D48" s="163"/>
      <c r="E48" s="163"/>
      <c r="F48" s="163"/>
      <c r="G48" s="163"/>
      <c r="H48" s="163"/>
      <c r="I48" s="164"/>
      <c r="J48" s="126" t="s">
        <v>26</v>
      </c>
      <c r="K48" s="127">
        <v>0.51773446931159794</v>
      </c>
      <c r="L48" s="165">
        <v>497600.36544837442</v>
      </c>
      <c r="M48" s="82">
        <v>257624.86113467132</v>
      </c>
    </row>
    <row r="49" spans="2:13" ht="15.75" customHeight="1">
      <c r="B49" s="32" t="s">
        <v>57</v>
      </c>
      <c r="C49" s="163"/>
      <c r="D49" s="163"/>
      <c r="E49" s="163"/>
      <c r="F49" s="163"/>
      <c r="G49" s="163"/>
      <c r="H49" s="163"/>
      <c r="I49" s="164"/>
      <c r="J49" s="126" t="s">
        <v>30</v>
      </c>
      <c r="K49" s="127">
        <v>0.1</v>
      </c>
      <c r="L49" s="165">
        <v>25576.385474050279</v>
      </c>
      <c r="M49" s="82">
        <v>2557.638547405028</v>
      </c>
    </row>
    <row r="50" spans="2:13" ht="15.75" customHeight="1">
      <c r="B50" s="32" t="s">
        <v>206</v>
      </c>
      <c r="C50" s="163"/>
      <c r="D50" s="163"/>
      <c r="E50" s="163"/>
      <c r="F50" s="163"/>
      <c r="G50" s="163"/>
      <c r="H50" s="163"/>
      <c r="I50" s="164"/>
      <c r="J50" s="126" t="s">
        <v>26</v>
      </c>
      <c r="K50" s="127">
        <v>0.58245127797554774</v>
      </c>
      <c r="L50" s="165">
        <v>6927.0682752068751</v>
      </c>
      <c r="M50" s="82">
        <v>4034.6797695181176</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279502.22650184215</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0.58245127797554774</v>
      </c>
      <c r="J63" s="93">
        <v>5</v>
      </c>
      <c r="K63" s="92">
        <v>2.9122563898777387</v>
      </c>
      <c r="L63" s="170">
        <v>1190.3586137619288</v>
      </c>
      <c r="M63" s="82">
        <v>3466.6294791741843</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3466.6294791741843</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529</v>
      </c>
      <c r="D69" s="99"/>
      <c r="E69" s="99"/>
      <c r="F69" s="99"/>
      <c r="G69" s="99"/>
      <c r="H69" s="147"/>
      <c r="I69" s="100">
        <v>86666.666666666672</v>
      </c>
      <c r="J69" s="101">
        <v>1.85</v>
      </c>
      <c r="K69" s="102">
        <v>160333.33333333334</v>
      </c>
      <c r="L69" s="169">
        <v>8</v>
      </c>
      <c r="M69" s="103">
        <v>20041.666666666668</v>
      </c>
    </row>
    <row r="70" spans="2:13">
      <c r="B70" s="98" t="s">
        <v>258</v>
      </c>
      <c r="C70" s="99"/>
      <c r="D70" s="99"/>
      <c r="E70" s="99"/>
      <c r="F70" s="99"/>
      <c r="G70" s="99"/>
      <c r="H70" s="99"/>
      <c r="I70" s="100">
        <v>88378.616083101573</v>
      </c>
      <c r="J70" s="101">
        <v>1.85</v>
      </c>
      <c r="K70" s="102">
        <v>163500.43975373791</v>
      </c>
      <c r="L70" s="169">
        <v>8</v>
      </c>
      <c r="M70" s="103">
        <v>20437.554969217239</v>
      </c>
    </row>
    <row r="71" spans="2:13">
      <c r="B71" s="98" t="s">
        <v>256</v>
      </c>
      <c r="C71" s="99"/>
      <c r="D71" s="99"/>
      <c r="E71" s="99"/>
      <c r="F71" s="99"/>
      <c r="G71" s="99"/>
      <c r="H71" s="99"/>
      <c r="I71" s="100">
        <v>74897.694683432608</v>
      </c>
      <c r="J71" s="101">
        <v>1.85</v>
      </c>
      <c r="K71" s="102">
        <v>138560.73516435034</v>
      </c>
      <c r="L71" s="169">
        <v>8</v>
      </c>
      <c r="M71" s="103">
        <v>17320.091895543792</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57799.313531427702</v>
      </c>
    </row>
    <row r="75" spans="2:13" ht="13.5" thickBot="1">
      <c r="B75" s="76"/>
      <c r="M75" s="67"/>
    </row>
    <row r="76" spans="2:13" ht="15.75" customHeight="1" thickBot="1">
      <c r="B76" s="800" t="s">
        <v>85</v>
      </c>
      <c r="C76" s="801"/>
      <c r="D76" s="801"/>
      <c r="E76" s="801"/>
      <c r="F76" s="801"/>
      <c r="G76" s="801"/>
      <c r="H76" s="801"/>
      <c r="I76" s="801"/>
      <c r="J76" s="801"/>
      <c r="K76" s="801"/>
      <c r="L76" s="802"/>
      <c r="M76" s="104">
        <v>1248867.8046269629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249773.56092539258</v>
      </c>
      <c r="M79" s="108"/>
    </row>
    <row r="80" spans="2:13">
      <c r="B80" s="83" t="s">
        <v>90</v>
      </c>
      <c r="C80" s="84"/>
      <c r="D80" s="84"/>
      <c r="E80" s="84"/>
      <c r="F80" s="84"/>
      <c r="G80" s="84"/>
      <c r="H80" s="84"/>
      <c r="I80" s="105"/>
      <c r="J80" s="106"/>
      <c r="K80" s="107">
        <v>0.05</v>
      </c>
      <c r="L80" s="167">
        <v>62443.390231348145</v>
      </c>
      <c r="M80" s="108"/>
    </row>
    <row r="81" spans="2:13" ht="13.5" thickBot="1">
      <c r="B81" s="34" t="s">
        <v>59</v>
      </c>
      <c r="C81" s="57"/>
      <c r="D81" s="57"/>
      <c r="E81" s="57"/>
      <c r="F81" s="57"/>
      <c r="G81" s="57"/>
      <c r="H81" s="57"/>
      <c r="I81" s="109"/>
      <c r="J81" s="110"/>
      <c r="K81" s="107">
        <v>0.05</v>
      </c>
      <c r="L81" s="168">
        <v>62443.390231348145</v>
      </c>
      <c r="M81" s="108"/>
    </row>
    <row r="82" spans="2:13" ht="15.75" customHeight="1" thickBot="1">
      <c r="B82" s="805" t="s">
        <v>466</v>
      </c>
      <c r="C82" s="806"/>
      <c r="D82" s="806"/>
      <c r="E82" s="806"/>
      <c r="F82" s="806"/>
      <c r="G82" s="806"/>
      <c r="H82" s="806"/>
      <c r="I82" s="806"/>
      <c r="J82" s="806"/>
      <c r="K82" s="806"/>
      <c r="L82" s="807"/>
      <c r="M82" s="111">
        <v>374660.34138808888</v>
      </c>
    </row>
    <row r="83" spans="2:13" ht="13.5" thickBot="1">
      <c r="B83" s="76"/>
      <c r="M83" s="67"/>
    </row>
    <row r="84" spans="2:13" ht="15.75" customHeight="1" thickBot="1">
      <c r="B84" s="800" t="s">
        <v>91</v>
      </c>
      <c r="C84" s="801"/>
      <c r="D84" s="801"/>
      <c r="E84" s="801"/>
      <c r="F84" s="801"/>
      <c r="G84" s="801"/>
      <c r="H84" s="801"/>
      <c r="I84" s="801"/>
      <c r="J84" s="801"/>
      <c r="K84" s="801"/>
      <c r="L84" s="802"/>
      <c r="M84" s="112">
        <v>1623528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B7844-7998-4ACE-BF12-BECD4E7E904E}">
  <sheetPr codeName="Hoja37">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329</v>
      </c>
      <c r="C33" s="791" t="s">
        <v>532</v>
      </c>
      <c r="D33" s="792"/>
      <c r="E33" s="792"/>
      <c r="F33" s="792"/>
      <c r="G33" s="792"/>
      <c r="H33" s="792"/>
      <c r="I33" s="792"/>
      <c r="J33" s="793"/>
      <c r="K33" s="173">
        <v>11606</v>
      </c>
      <c r="L33" s="172" t="s">
        <v>28</v>
      </c>
      <c r="M33" s="174">
        <v>8</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170</v>
      </c>
      <c r="C36" s="116"/>
      <c r="D36" s="116"/>
      <c r="E36" s="99"/>
      <c r="F36" s="122"/>
      <c r="G36" s="332"/>
      <c r="H36" s="333"/>
      <c r="I36" s="332"/>
      <c r="J36" s="333"/>
      <c r="K36" s="81">
        <v>9912.636883710542</v>
      </c>
      <c r="L36" s="170">
        <v>1</v>
      </c>
      <c r="M36" s="82">
        <v>9912.636883710542</v>
      </c>
    </row>
    <row r="37" spans="2:13">
      <c r="B37" s="32" t="s">
        <v>183</v>
      </c>
      <c r="C37" s="116"/>
      <c r="D37" s="116"/>
      <c r="E37" s="123"/>
      <c r="F37" s="124"/>
      <c r="G37" s="86"/>
      <c r="H37" s="85"/>
      <c r="I37" s="86"/>
      <c r="J37" s="85"/>
      <c r="K37" s="81">
        <v>12552.689865348113</v>
      </c>
      <c r="L37" s="170">
        <v>1</v>
      </c>
      <c r="M37" s="82">
        <v>12552.689865348113</v>
      </c>
    </row>
    <row r="38" spans="2:13">
      <c r="B38" s="32" t="s">
        <v>186</v>
      </c>
      <c r="C38" s="116"/>
      <c r="D38" s="116"/>
      <c r="E38" s="123"/>
      <c r="F38" s="124"/>
      <c r="G38" s="86"/>
      <c r="H38" s="85"/>
      <c r="I38" s="86"/>
      <c r="J38" s="85"/>
      <c r="K38" s="81">
        <v>169130.41937769952</v>
      </c>
      <c r="L38" s="170">
        <v>2.5</v>
      </c>
      <c r="M38" s="82">
        <v>67652.167751079804</v>
      </c>
    </row>
    <row r="39" spans="2:13">
      <c r="B39" s="32" t="s">
        <v>188</v>
      </c>
      <c r="C39" s="123"/>
      <c r="D39" s="123"/>
      <c r="E39" s="123"/>
      <c r="F39" s="124"/>
      <c r="G39" s="86"/>
      <c r="H39" s="85"/>
      <c r="I39" s="86"/>
      <c r="J39" s="85"/>
      <c r="K39" s="81">
        <v>8233.7673062660269</v>
      </c>
      <c r="L39" s="170">
        <v>2.5</v>
      </c>
      <c r="M39" s="82">
        <v>3293.5069225064108</v>
      </c>
    </row>
    <row r="40" spans="2:13">
      <c r="B40" s="32" t="s">
        <v>191</v>
      </c>
      <c r="C40" s="123"/>
      <c r="D40" s="123"/>
      <c r="E40" s="123"/>
      <c r="F40" s="124"/>
      <c r="G40" s="86"/>
      <c r="H40" s="85"/>
      <c r="I40" s="86"/>
      <c r="J40" s="85"/>
      <c r="K40" s="81">
        <v>685157.18958384567</v>
      </c>
      <c r="L40" s="170">
        <v>1</v>
      </c>
      <c r="M40" s="82">
        <v>685157.18958384567</v>
      </c>
    </row>
    <row r="41" spans="2:13">
      <c r="B41" s="32" t="s">
        <v>121</v>
      </c>
      <c r="C41" s="123"/>
      <c r="D41" s="123"/>
      <c r="E41" s="123"/>
      <c r="F41" s="124"/>
      <c r="G41" s="86"/>
      <c r="H41" s="85"/>
      <c r="I41" s="86"/>
      <c r="J41" s="85"/>
      <c r="K41" s="81">
        <v>7503.0255097711588</v>
      </c>
      <c r="L41" s="170">
        <v>2</v>
      </c>
      <c r="M41" s="82">
        <v>3751.5127548855794</v>
      </c>
    </row>
    <row r="42" spans="2:13">
      <c r="B42" s="32" t="s">
        <v>469</v>
      </c>
      <c r="C42" s="123"/>
      <c r="D42" s="123"/>
      <c r="E42" s="123"/>
      <c r="F42" s="124"/>
      <c r="G42" s="86"/>
      <c r="H42" s="85"/>
      <c r="I42" s="86"/>
      <c r="J42" s="85"/>
      <c r="K42" s="81">
        <v>120000</v>
      </c>
      <c r="L42" s="170">
        <v>1</v>
      </c>
      <c r="M42" s="82">
        <v>120000</v>
      </c>
    </row>
    <row r="43" spans="2:13" ht="13.5" thickBot="1">
      <c r="B43" s="334" t="s">
        <v>104</v>
      </c>
      <c r="C43" s="335"/>
      <c r="D43" s="335"/>
      <c r="E43" s="335"/>
      <c r="F43" s="336"/>
      <c r="G43" s="337"/>
      <c r="H43" s="162"/>
      <c r="I43" s="337"/>
      <c r="J43" s="162"/>
      <c r="K43" s="81" t="s">
        <v>465</v>
      </c>
      <c r="L43" s="170" t="s">
        <v>465</v>
      </c>
      <c r="M43" s="82">
        <v>5779.9313531427706</v>
      </c>
    </row>
    <row r="44" spans="2:13" ht="15.75" customHeight="1" thickBot="1">
      <c r="B44" s="797" t="s">
        <v>75</v>
      </c>
      <c r="C44" s="798"/>
      <c r="D44" s="798"/>
      <c r="E44" s="798"/>
      <c r="F44" s="798"/>
      <c r="G44" s="798"/>
      <c r="H44" s="798"/>
      <c r="I44" s="798"/>
      <c r="J44" s="798"/>
      <c r="K44" s="798"/>
      <c r="L44" s="799"/>
      <c r="M44" s="87">
        <v>908099.63511451881</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201</v>
      </c>
      <c r="C47" s="159"/>
      <c r="D47" s="159"/>
      <c r="E47" s="159"/>
      <c r="F47" s="159"/>
      <c r="G47" s="159"/>
      <c r="H47" s="159"/>
      <c r="I47" s="160"/>
      <c r="J47" s="126" t="s">
        <v>30</v>
      </c>
      <c r="K47" s="127">
        <v>2.1800000000000002</v>
      </c>
      <c r="L47" s="165">
        <v>8784.50979899292</v>
      </c>
      <c r="M47" s="82">
        <v>19150.231361804566</v>
      </c>
    </row>
    <row r="48" spans="2:13" ht="15.75" customHeight="1">
      <c r="B48" s="32" t="s">
        <v>530</v>
      </c>
      <c r="C48" s="163"/>
      <c r="D48" s="163"/>
      <c r="E48" s="163"/>
      <c r="F48" s="163"/>
      <c r="G48" s="163"/>
      <c r="H48" s="163"/>
      <c r="I48" s="164"/>
      <c r="J48" s="126" t="s">
        <v>26</v>
      </c>
      <c r="K48" s="127">
        <v>0.80896010829937171</v>
      </c>
      <c r="L48" s="165">
        <v>497600.36544837442</v>
      </c>
      <c r="M48" s="82">
        <v>402538.84552292392</v>
      </c>
    </row>
    <row r="49" spans="2:13" ht="15.75" customHeight="1">
      <c r="B49" s="32" t="s">
        <v>57</v>
      </c>
      <c r="C49" s="163"/>
      <c r="D49" s="163"/>
      <c r="E49" s="163"/>
      <c r="F49" s="163"/>
      <c r="G49" s="163"/>
      <c r="H49" s="163"/>
      <c r="I49" s="164"/>
      <c r="J49" s="126" t="s">
        <v>30</v>
      </c>
      <c r="K49" s="127">
        <v>0.1</v>
      </c>
      <c r="L49" s="165">
        <v>25576.385474050279</v>
      </c>
      <c r="M49" s="82">
        <v>2557.638547405028</v>
      </c>
    </row>
    <row r="50" spans="2:13" ht="15.75" customHeight="1">
      <c r="B50" s="32" t="s">
        <v>206</v>
      </c>
      <c r="C50" s="163"/>
      <c r="D50" s="163"/>
      <c r="E50" s="163"/>
      <c r="F50" s="163"/>
      <c r="G50" s="163"/>
      <c r="H50" s="163"/>
      <c r="I50" s="164"/>
      <c r="J50" s="126" t="s">
        <v>26</v>
      </c>
      <c r="K50" s="127">
        <v>1.0125000000000002</v>
      </c>
      <c r="L50" s="165">
        <v>6927.0682752068751</v>
      </c>
      <c r="M50" s="82">
        <v>7013.6566286469624</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431260.37206078047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1.0125000000000002</v>
      </c>
      <c r="J63" s="93">
        <v>5</v>
      </c>
      <c r="K63" s="92">
        <v>5.0625000000000009</v>
      </c>
      <c r="L63" s="170">
        <v>1190.3586137619288</v>
      </c>
      <c r="M63" s="82">
        <v>6026.1904821697653</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6026.1904821697653</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529</v>
      </c>
      <c r="D69" s="99"/>
      <c r="E69" s="99"/>
      <c r="F69" s="99"/>
      <c r="G69" s="99"/>
      <c r="H69" s="147"/>
      <c r="I69" s="100">
        <v>86666.666666666672</v>
      </c>
      <c r="J69" s="101">
        <v>1.85</v>
      </c>
      <c r="K69" s="102">
        <v>160333.33333333334</v>
      </c>
      <c r="L69" s="169">
        <v>8</v>
      </c>
      <c r="M69" s="103">
        <v>20041.666666666668</v>
      </c>
    </row>
    <row r="70" spans="2:13">
      <c r="B70" s="98" t="s">
        <v>258</v>
      </c>
      <c r="C70" s="99"/>
      <c r="D70" s="99"/>
      <c r="E70" s="99"/>
      <c r="F70" s="99"/>
      <c r="G70" s="99"/>
      <c r="H70" s="99"/>
      <c r="I70" s="100">
        <v>88378.616083101573</v>
      </c>
      <c r="J70" s="101">
        <v>1.85</v>
      </c>
      <c r="K70" s="102">
        <v>163500.43975373791</v>
      </c>
      <c r="L70" s="169">
        <v>8</v>
      </c>
      <c r="M70" s="103">
        <v>20437.554969217239</v>
      </c>
    </row>
    <row r="71" spans="2:13">
      <c r="B71" s="98" t="s">
        <v>256</v>
      </c>
      <c r="C71" s="99"/>
      <c r="D71" s="99"/>
      <c r="E71" s="99"/>
      <c r="F71" s="99"/>
      <c r="G71" s="99"/>
      <c r="H71" s="99"/>
      <c r="I71" s="100">
        <v>74897.694683432608</v>
      </c>
      <c r="J71" s="101">
        <v>1.85</v>
      </c>
      <c r="K71" s="102">
        <v>138560.73516435034</v>
      </c>
      <c r="L71" s="169">
        <v>8</v>
      </c>
      <c r="M71" s="103">
        <v>17320.091895543792</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57799.313531427702</v>
      </c>
    </row>
    <row r="75" spans="2:13" ht="13.5" thickBot="1">
      <c r="B75" s="76"/>
      <c r="M75" s="67"/>
    </row>
    <row r="76" spans="2:13" ht="15.75" customHeight="1" thickBot="1">
      <c r="B76" s="800" t="s">
        <v>85</v>
      </c>
      <c r="C76" s="801"/>
      <c r="D76" s="801"/>
      <c r="E76" s="801"/>
      <c r="F76" s="801"/>
      <c r="G76" s="801"/>
      <c r="H76" s="801"/>
      <c r="I76" s="801"/>
      <c r="J76" s="801"/>
      <c r="K76" s="801"/>
      <c r="L76" s="802"/>
      <c r="M76" s="104">
        <v>1403185.5111888968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280637.10223777936</v>
      </c>
      <c r="M79" s="108"/>
    </row>
    <row r="80" spans="2:13">
      <c r="B80" s="83" t="s">
        <v>90</v>
      </c>
      <c r="C80" s="84"/>
      <c r="D80" s="84"/>
      <c r="E80" s="84"/>
      <c r="F80" s="84"/>
      <c r="G80" s="84"/>
      <c r="H80" s="84"/>
      <c r="I80" s="105"/>
      <c r="J80" s="106"/>
      <c r="K80" s="107">
        <v>0.05</v>
      </c>
      <c r="L80" s="167">
        <v>70159.275559444839</v>
      </c>
      <c r="M80" s="108"/>
    </row>
    <row r="81" spans="2:13" ht="13.5" thickBot="1">
      <c r="B81" s="34" t="s">
        <v>59</v>
      </c>
      <c r="C81" s="57"/>
      <c r="D81" s="57"/>
      <c r="E81" s="57"/>
      <c r="F81" s="57"/>
      <c r="G81" s="57"/>
      <c r="H81" s="57"/>
      <c r="I81" s="109"/>
      <c r="J81" s="110"/>
      <c r="K81" s="107">
        <v>0.05</v>
      </c>
      <c r="L81" s="168">
        <v>70159.275559444839</v>
      </c>
      <c r="M81" s="108"/>
    </row>
    <row r="82" spans="2:13" ht="15.75" customHeight="1" thickBot="1">
      <c r="B82" s="805" t="s">
        <v>466</v>
      </c>
      <c r="C82" s="806"/>
      <c r="D82" s="806"/>
      <c r="E82" s="806"/>
      <c r="F82" s="806"/>
      <c r="G82" s="806"/>
      <c r="H82" s="806"/>
      <c r="I82" s="806"/>
      <c r="J82" s="806"/>
      <c r="K82" s="806"/>
      <c r="L82" s="807"/>
      <c r="M82" s="111">
        <v>420955.65335666906</v>
      </c>
    </row>
    <row r="83" spans="2:13" ht="13.5" thickBot="1">
      <c r="B83" s="76"/>
      <c r="M83" s="67"/>
    </row>
    <row r="84" spans="2:13" ht="15.75" customHeight="1" thickBot="1">
      <c r="B84" s="800" t="s">
        <v>91</v>
      </c>
      <c r="C84" s="801"/>
      <c r="D84" s="801"/>
      <c r="E84" s="801"/>
      <c r="F84" s="801"/>
      <c r="G84" s="801"/>
      <c r="H84" s="801"/>
      <c r="I84" s="801"/>
      <c r="J84" s="801"/>
      <c r="K84" s="801"/>
      <c r="L84" s="802"/>
      <c r="M84" s="112">
        <v>1824141</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7CBD2-F964-409A-973B-2902BB3A5A54}">
  <sheetPr codeName="Hoja38">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330</v>
      </c>
      <c r="C33" s="791" t="s">
        <v>533</v>
      </c>
      <c r="D33" s="792"/>
      <c r="E33" s="792"/>
      <c r="F33" s="792"/>
      <c r="G33" s="792"/>
      <c r="H33" s="792"/>
      <c r="I33" s="792"/>
      <c r="J33" s="793"/>
      <c r="K33" s="173">
        <v>11606</v>
      </c>
      <c r="L33" s="172" t="s">
        <v>28</v>
      </c>
      <c r="M33" s="174">
        <v>47</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170</v>
      </c>
      <c r="C36" s="116"/>
      <c r="D36" s="116"/>
      <c r="E36" s="99"/>
      <c r="F36" s="122"/>
      <c r="G36" s="332"/>
      <c r="H36" s="333"/>
      <c r="I36" s="332"/>
      <c r="J36" s="333"/>
      <c r="K36" s="81">
        <v>9912.636883710542</v>
      </c>
      <c r="L36" s="170">
        <v>0.9</v>
      </c>
      <c r="M36" s="82">
        <v>11014.040981900602</v>
      </c>
    </row>
    <row r="37" spans="2:13">
      <c r="B37" s="32" t="s">
        <v>183</v>
      </c>
      <c r="C37" s="116"/>
      <c r="D37" s="116"/>
      <c r="E37" s="123"/>
      <c r="F37" s="124"/>
      <c r="G37" s="86"/>
      <c r="H37" s="85"/>
      <c r="I37" s="86"/>
      <c r="J37" s="85"/>
      <c r="K37" s="81">
        <v>12552.689865348113</v>
      </c>
      <c r="L37" s="170">
        <v>0.9</v>
      </c>
      <c r="M37" s="82">
        <v>13947.433183720124</v>
      </c>
    </row>
    <row r="38" spans="2:13">
      <c r="B38" s="32" t="s">
        <v>186</v>
      </c>
      <c r="C38" s="116"/>
      <c r="D38" s="116"/>
      <c r="E38" s="123"/>
      <c r="F38" s="124"/>
      <c r="G38" s="86"/>
      <c r="H38" s="85"/>
      <c r="I38" s="86"/>
      <c r="J38" s="85"/>
      <c r="K38" s="81">
        <v>169130.41937769952</v>
      </c>
      <c r="L38" s="170">
        <v>2.5</v>
      </c>
      <c r="M38" s="82">
        <v>67652.167751079804</v>
      </c>
    </row>
    <row r="39" spans="2:13">
      <c r="B39" s="32" t="s">
        <v>188</v>
      </c>
      <c r="C39" s="123"/>
      <c r="D39" s="123"/>
      <c r="E39" s="123"/>
      <c r="F39" s="124"/>
      <c r="G39" s="86"/>
      <c r="H39" s="85"/>
      <c r="I39" s="86"/>
      <c r="J39" s="85"/>
      <c r="K39" s="81">
        <v>8233.7673062660269</v>
      </c>
      <c r="L39" s="170">
        <v>2.5</v>
      </c>
      <c r="M39" s="82">
        <v>3293.5069225064108</v>
      </c>
    </row>
    <row r="40" spans="2:13">
      <c r="B40" s="32" t="s">
        <v>191</v>
      </c>
      <c r="C40" s="123"/>
      <c r="D40" s="123"/>
      <c r="E40" s="123"/>
      <c r="F40" s="124"/>
      <c r="G40" s="86"/>
      <c r="H40" s="85"/>
      <c r="I40" s="86"/>
      <c r="J40" s="85"/>
      <c r="K40" s="81">
        <v>685157.18958384567</v>
      </c>
      <c r="L40" s="170">
        <v>0.9</v>
      </c>
      <c r="M40" s="82">
        <v>761285.76620427298</v>
      </c>
    </row>
    <row r="41" spans="2:13">
      <c r="B41" s="32" t="s">
        <v>121</v>
      </c>
      <c r="C41" s="123"/>
      <c r="D41" s="123"/>
      <c r="E41" s="123"/>
      <c r="F41" s="124"/>
      <c r="G41" s="86"/>
      <c r="H41" s="85"/>
      <c r="I41" s="86"/>
      <c r="J41" s="85"/>
      <c r="K41" s="81">
        <v>7503.0255097711588</v>
      </c>
      <c r="L41" s="170">
        <v>2</v>
      </c>
      <c r="M41" s="82">
        <v>3751.5127548855794</v>
      </c>
    </row>
    <row r="42" spans="2:13">
      <c r="B42" s="32" t="s">
        <v>469</v>
      </c>
      <c r="C42" s="123"/>
      <c r="D42" s="123"/>
      <c r="E42" s="123"/>
      <c r="F42" s="124"/>
      <c r="G42" s="86"/>
      <c r="H42" s="85"/>
      <c r="I42" s="86"/>
      <c r="J42" s="85"/>
      <c r="K42" s="81">
        <v>120000</v>
      </c>
      <c r="L42" s="170">
        <v>0.9</v>
      </c>
      <c r="M42" s="82">
        <v>133333.33333333334</v>
      </c>
    </row>
    <row r="43" spans="2:13" ht="13.5" thickBot="1">
      <c r="B43" s="334" t="s">
        <v>104</v>
      </c>
      <c r="C43" s="335"/>
      <c r="D43" s="335"/>
      <c r="E43" s="335"/>
      <c r="F43" s="336"/>
      <c r="G43" s="337"/>
      <c r="H43" s="162"/>
      <c r="I43" s="337"/>
      <c r="J43" s="162"/>
      <c r="K43" s="81" t="s">
        <v>465</v>
      </c>
      <c r="L43" s="170" t="s">
        <v>465</v>
      </c>
      <c r="M43" s="82">
        <v>5779.9313531427706</v>
      </c>
    </row>
    <row r="44" spans="2:13" ht="15.75" customHeight="1" thickBot="1">
      <c r="B44" s="797" t="s">
        <v>75</v>
      </c>
      <c r="C44" s="798"/>
      <c r="D44" s="798"/>
      <c r="E44" s="798"/>
      <c r="F44" s="798"/>
      <c r="G44" s="798"/>
      <c r="H44" s="798"/>
      <c r="I44" s="798"/>
      <c r="J44" s="798"/>
      <c r="K44" s="798"/>
      <c r="L44" s="799"/>
      <c r="M44" s="87">
        <v>1000057.6924848416</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201</v>
      </c>
      <c r="C47" s="159"/>
      <c r="D47" s="159"/>
      <c r="E47" s="159"/>
      <c r="F47" s="159"/>
      <c r="G47" s="159"/>
      <c r="H47" s="159"/>
      <c r="I47" s="160"/>
      <c r="J47" s="126" t="s">
        <v>30</v>
      </c>
      <c r="K47" s="127">
        <v>2.1800000000000002</v>
      </c>
      <c r="L47" s="165">
        <v>8784.50979899292</v>
      </c>
      <c r="M47" s="82">
        <v>19150.231361804566</v>
      </c>
    </row>
    <row r="48" spans="2:13" ht="15.75" customHeight="1">
      <c r="B48" s="32" t="s">
        <v>530</v>
      </c>
      <c r="C48" s="163"/>
      <c r="D48" s="163"/>
      <c r="E48" s="163"/>
      <c r="F48" s="163"/>
      <c r="G48" s="163"/>
      <c r="H48" s="163"/>
      <c r="I48" s="164"/>
      <c r="J48" s="126" t="s">
        <v>26</v>
      </c>
      <c r="K48" s="127">
        <v>1.1649025559510953</v>
      </c>
      <c r="L48" s="165">
        <v>497600.36544837442</v>
      </c>
      <c r="M48" s="82">
        <v>579655.93755301042</v>
      </c>
    </row>
    <row r="49" spans="2:13" ht="15.75" customHeight="1">
      <c r="B49" s="32" t="s">
        <v>57</v>
      </c>
      <c r="C49" s="163"/>
      <c r="D49" s="163"/>
      <c r="E49" s="163"/>
      <c r="F49" s="163"/>
      <c r="G49" s="163"/>
      <c r="H49" s="163"/>
      <c r="I49" s="164"/>
      <c r="J49" s="126" t="s">
        <v>30</v>
      </c>
      <c r="K49" s="127">
        <v>0.1</v>
      </c>
      <c r="L49" s="165">
        <v>25576.385474050279</v>
      </c>
      <c r="M49" s="82">
        <v>2557.638547405028</v>
      </c>
    </row>
    <row r="50" spans="2:13" ht="15.75" customHeight="1">
      <c r="B50" s="32" t="s">
        <v>206</v>
      </c>
      <c r="C50" s="163"/>
      <c r="D50" s="163"/>
      <c r="E50" s="163"/>
      <c r="F50" s="163"/>
      <c r="G50" s="163"/>
      <c r="H50" s="163"/>
      <c r="I50" s="164"/>
      <c r="J50" s="126" t="s">
        <v>26</v>
      </c>
      <c r="K50" s="127">
        <v>1.45625</v>
      </c>
      <c r="L50" s="165">
        <v>6927.0682752068751</v>
      </c>
      <c r="M50" s="82">
        <v>10087.543175770012</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611451.35063798993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1.45625</v>
      </c>
      <c r="J63" s="93">
        <v>5</v>
      </c>
      <c r="K63" s="92">
        <v>7.28125</v>
      </c>
      <c r="L63" s="170">
        <v>1190.3586137619288</v>
      </c>
      <c r="M63" s="82">
        <v>8667.2986564540442</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8667.2986564540442</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529</v>
      </c>
      <c r="D69" s="99"/>
      <c r="E69" s="99"/>
      <c r="F69" s="99"/>
      <c r="G69" s="99"/>
      <c r="H69" s="147"/>
      <c r="I69" s="100">
        <v>86666.666666666672</v>
      </c>
      <c r="J69" s="101">
        <v>1.85</v>
      </c>
      <c r="K69" s="102">
        <v>160333.33333333334</v>
      </c>
      <c r="L69" s="169">
        <v>8</v>
      </c>
      <c r="M69" s="103">
        <v>20041.666666666668</v>
      </c>
    </row>
    <row r="70" spans="2:13">
      <c r="B70" s="98" t="s">
        <v>258</v>
      </c>
      <c r="C70" s="99"/>
      <c r="D70" s="99"/>
      <c r="E70" s="99"/>
      <c r="F70" s="99"/>
      <c r="G70" s="99"/>
      <c r="H70" s="99"/>
      <c r="I70" s="100">
        <v>88378.616083101573</v>
      </c>
      <c r="J70" s="101">
        <v>1.85</v>
      </c>
      <c r="K70" s="102">
        <v>163500.43975373791</v>
      </c>
      <c r="L70" s="169">
        <v>8</v>
      </c>
      <c r="M70" s="103">
        <v>20437.554969217239</v>
      </c>
    </row>
    <row r="71" spans="2:13">
      <c r="B71" s="98" t="s">
        <v>256</v>
      </c>
      <c r="C71" s="99"/>
      <c r="D71" s="99"/>
      <c r="E71" s="99"/>
      <c r="F71" s="99"/>
      <c r="G71" s="99"/>
      <c r="H71" s="99"/>
      <c r="I71" s="100">
        <v>74897.694683432608</v>
      </c>
      <c r="J71" s="101">
        <v>1.85</v>
      </c>
      <c r="K71" s="102">
        <v>138560.73516435034</v>
      </c>
      <c r="L71" s="169">
        <v>8</v>
      </c>
      <c r="M71" s="103">
        <v>17320.091895543792</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57799.313531427702</v>
      </c>
    </row>
    <row r="75" spans="2:13" ht="13.5" thickBot="1">
      <c r="B75" s="76"/>
      <c r="M75" s="67"/>
    </row>
    <row r="76" spans="2:13" ht="15.75" customHeight="1" thickBot="1">
      <c r="B76" s="800" t="s">
        <v>85</v>
      </c>
      <c r="C76" s="801"/>
      <c r="D76" s="801"/>
      <c r="E76" s="801"/>
      <c r="F76" s="801"/>
      <c r="G76" s="801"/>
      <c r="H76" s="801"/>
      <c r="I76" s="801"/>
      <c r="J76" s="801"/>
      <c r="K76" s="801"/>
      <c r="L76" s="802"/>
      <c r="M76" s="104">
        <v>1677975.6553107132</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335595.13106214267</v>
      </c>
      <c r="M79" s="108"/>
    </row>
    <row r="80" spans="2:13">
      <c r="B80" s="83" t="s">
        <v>90</v>
      </c>
      <c r="C80" s="84"/>
      <c r="D80" s="84"/>
      <c r="E80" s="84"/>
      <c r="F80" s="84"/>
      <c r="G80" s="84"/>
      <c r="H80" s="84"/>
      <c r="I80" s="105"/>
      <c r="J80" s="106"/>
      <c r="K80" s="107">
        <v>0.05</v>
      </c>
      <c r="L80" s="167">
        <v>83898.782765535667</v>
      </c>
      <c r="M80" s="108"/>
    </row>
    <row r="81" spans="2:13" ht="13.5" thickBot="1">
      <c r="B81" s="34" t="s">
        <v>59</v>
      </c>
      <c r="C81" s="57"/>
      <c r="D81" s="57"/>
      <c r="E81" s="57"/>
      <c r="F81" s="57"/>
      <c r="G81" s="57"/>
      <c r="H81" s="57"/>
      <c r="I81" s="109"/>
      <c r="J81" s="110"/>
      <c r="K81" s="107">
        <v>0.05</v>
      </c>
      <c r="L81" s="168">
        <v>83898.782765535667</v>
      </c>
      <c r="M81" s="108"/>
    </row>
    <row r="82" spans="2:13" ht="15.75" customHeight="1" thickBot="1">
      <c r="B82" s="805" t="s">
        <v>466</v>
      </c>
      <c r="C82" s="806"/>
      <c r="D82" s="806"/>
      <c r="E82" s="806"/>
      <c r="F82" s="806"/>
      <c r="G82" s="806"/>
      <c r="H82" s="806"/>
      <c r="I82" s="806"/>
      <c r="J82" s="806"/>
      <c r="K82" s="806"/>
      <c r="L82" s="807"/>
      <c r="M82" s="111">
        <v>503392.69659321394</v>
      </c>
    </row>
    <row r="83" spans="2:13" ht="13.5" thickBot="1">
      <c r="B83" s="76"/>
      <c r="M83" s="67"/>
    </row>
    <row r="84" spans="2:13" ht="15.75" customHeight="1" thickBot="1">
      <c r="B84" s="800" t="s">
        <v>91</v>
      </c>
      <c r="C84" s="801"/>
      <c r="D84" s="801"/>
      <c r="E84" s="801"/>
      <c r="F84" s="801"/>
      <c r="G84" s="801"/>
      <c r="H84" s="801"/>
      <c r="I84" s="801"/>
      <c r="J84" s="801"/>
      <c r="K84" s="801"/>
      <c r="L84" s="802"/>
      <c r="M84" s="112">
        <v>2181368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154AD-E155-408E-B28C-1A9917ADE2B4}">
  <sheetPr codeName="Hoja39">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331</v>
      </c>
      <c r="C33" s="791" t="s">
        <v>534</v>
      </c>
      <c r="D33" s="792"/>
      <c r="E33" s="792"/>
      <c r="F33" s="792"/>
      <c r="G33" s="792"/>
      <c r="H33" s="792"/>
      <c r="I33" s="792"/>
      <c r="J33" s="793"/>
      <c r="K33" s="173">
        <v>11606</v>
      </c>
      <c r="L33" s="172" t="s">
        <v>28</v>
      </c>
      <c r="M33" s="174">
        <v>34</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170</v>
      </c>
      <c r="C36" s="116"/>
      <c r="D36" s="116"/>
      <c r="E36" s="99"/>
      <c r="F36" s="122"/>
      <c r="G36" s="332"/>
      <c r="H36" s="333"/>
      <c r="I36" s="332"/>
      <c r="J36" s="333"/>
      <c r="K36" s="81">
        <v>9912.636883710542</v>
      </c>
      <c r="L36" s="170">
        <v>0.8</v>
      </c>
      <c r="M36" s="82">
        <v>12390.796104638177</v>
      </c>
    </row>
    <row r="37" spans="2:13">
      <c r="B37" s="32" t="s">
        <v>183</v>
      </c>
      <c r="C37" s="116"/>
      <c r="D37" s="116"/>
      <c r="E37" s="123"/>
      <c r="F37" s="124"/>
      <c r="G37" s="86"/>
      <c r="H37" s="85"/>
      <c r="I37" s="86"/>
      <c r="J37" s="85"/>
      <c r="K37" s="81">
        <v>12552.689865348113</v>
      </c>
      <c r="L37" s="170">
        <v>0.8</v>
      </c>
      <c r="M37" s="82">
        <v>15690.862331685141</v>
      </c>
    </row>
    <row r="38" spans="2:13">
      <c r="B38" s="32" t="s">
        <v>186</v>
      </c>
      <c r="C38" s="116"/>
      <c r="D38" s="116"/>
      <c r="E38" s="123"/>
      <c r="F38" s="124"/>
      <c r="G38" s="86"/>
      <c r="H38" s="85"/>
      <c r="I38" s="86"/>
      <c r="J38" s="85"/>
      <c r="K38" s="81">
        <v>169130.41937769952</v>
      </c>
      <c r="L38" s="170">
        <v>1.88</v>
      </c>
      <c r="M38" s="82">
        <v>89962.989030691242</v>
      </c>
    </row>
    <row r="39" spans="2:13">
      <c r="B39" s="32" t="s">
        <v>188</v>
      </c>
      <c r="C39" s="123"/>
      <c r="D39" s="123"/>
      <c r="E39" s="123"/>
      <c r="F39" s="124"/>
      <c r="G39" s="86"/>
      <c r="H39" s="85"/>
      <c r="I39" s="86"/>
      <c r="J39" s="85"/>
      <c r="K39" s="81">
        <v>8233.7673062660269</v>
      </c>
      <c r="L39" s="170">
        <v>1.88</v>
      </c>
      <c r="M39" s="82">
        <v>4379.6634607798014</v>
      </c>
    </row>
    <row r="40" spans="2:13">
      <c r="B40" s="32" t="s">
        <v>191</v>
      </c>
      <c r="C40" s="123"/>
      <c r="D40" s="123"/>
      <c r="E40" s="123"/>
      <c r="F40" s="124"/>
      <c r="G40" s="86"/>
      <c r="H40" s="85"/>
      <c r="I40" s="86"/>
      <c r="J40" s="85"/>
      <c r="K40" s="81">
        <v>685157.18958384567</v>
      </c>
      <c r="L40" s="170">
        <v>0.8</v>
      </c>
      <c r="M40" s="82">
        <v>856446.48697980703</v>
      </c>
    </row>
    <row r="41" spans="2:13">
      <c r="B41" s="32" t="s">
        <v>121</v>
      </c>
      <c r="C41" s="123"/>
      <c r="D41" s="123"/>
      <c r="E41" s="123"/>
      <c r="F41" s="124"/>
      <c r="G41" s="86"/>
      <c r="H41" s="85"/>
      <c r="I41" s="86"/>
      <c r="J41" s="85"/>
      <c r="K41" s="81">
        <v>7503.0255097711588</v>
      </c>
      <c r="L41" s="170">
        <v>1</v>
      </c>
      <c r="M41" s="82">
        <v>7503.0255097711588</v>
      </c>
    </row>
    <row r="42" spans="2:13">
      <c r="B42" s="32" t="s">
        <v>469</v>
      </c>
      <c r="C42" s="123"/>
      <c r="D42" s="123"/>
      <c r="E42" s="123"/>
      <c r="F42" s="124"/>
      <c r="G42" s="86"/>
      <c r="H42" s="85"/>
      <c r="I42" s="86"/>
      <c r="J42" s="85"/>
      <c r="K42" s="81">
        <v>120000</v>
      </c>
      <c r="L42" s="170">
        <v>0.8</v>
      </c>
      <c r="M42" s="82">
        <v>150000</v>
      </c>
    </row>
    <row r="43" spans="2:13" ht="13.5" thickBot="1">
      <c r="B43" s="334" t="s">
        <v>104</v>
      </c>
      <c r="C43" s="335"/>
      <c r="D43" s="335"/>
      <c r="E43" s="335"/>
      <c r="F43" s="336"/>
      <c r="G43" s="337"/>
      <c r="H43" s="162"/>
      <c r="I43" s="337"/>
      <c r="J43" s="162"/>
      <c r="K43" s="81" t="s">
        <v>465</v>
      </c>
      <c r="L43" s="170" t="s">
        <v>465</v>
      </c>
      <c r="M43" s="82">
        <v>6605.6358321631651</v>
      </c>
    </row>
    <row r="44" spans="2:13" ht="15.75" customHeight="1" thickBot="1">
      <c r="B44" s="797" t="s">
        <v>75</v>
      </c>
      <c r="C44" s="798"/>
      <c r="D44" s="798"/>
      <c r="E44" s="798"/>
      <c r="F44" s="798"/>
      <c r="G44" s="798"/>
      <c r="H44" s="798"/>
      <c r="I44" s="798"/>
      <c r="J44" s="798"/>
      <c r="K44" s="798"/>
      <c r="L44" s="799"/>
      <c r="M44" s="87">
        <v>1142979.4592495358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201</v>
      </c>
      <c r="C47" s="159"/>
      <c r="D47" s="159"/>
      <c r="E47" s="159"/>
      <c r="F47" s="159"/>
      <c r="G47" s="159"/>
      <c r="H47" s="159"/>
      <c r="I47" s="160"/>
      <c r="J47" s="126" t="s">
        <v>30</v>
      </c>
      <c r="K47" s="127">
        <v>3.54</v>
      </c>
      <c r="L47" s="165">
        <v>8784.50979899292</v>
      </c>
      <c r="M47" s="82">
        <v>31097.164688434936</v>
      </c>
    </row>
    <row r="48" spans="2:13" ht="15.75" customHeight="1">
      <c r="B48" s="32" t="s">
        <v>530</v>
      </c>
      <c r="C48" s="163"/>
      <c r="D48" s="163"/>
      <c r="E48" s="163"/>
      <c r="F48" s="163"/>
      <c r="G48" s="163"/>
      <c r="H48" s="163"/>
      <c r="I48" s="164"/>
      <c r="J48" s="126" t="s">
        <v>26</v>
      </c>
      <c r="K48" s="127">
        <v>1.8201602436735864</v>
      </c>
      <c r="L48" s="165">
        <v>497600.36544837442</v>
      </c>
      <c r="M48" s="82">
        <v>905712.4024265788</v>
      </c>
    </row>
    <row r="49" spans="2:13" ht="15.75" customHeight="1">
      <c r="B49" s="32" t="s">
        <v>57</v>
      </c>
      <c r="C49" s="163"/>
      <c r="D49" s="163"/>
      <c r="E49" s="163"/>
      <c r="F49" s="163"/>
      <c r="G49" s="163"/>
      <c r="H49" s="163"/>
      <c r="I49" s="164"/>
      <c r="J49" s="126" t="s">
        <v>30</v>
      </c>
      <c r="K49" s="127">
        <v>0.1</v>
      </c>
      <c r="L49" s="165">
        <v>25576.385474050279</v>
      </c>
      <c r="M49" s="82">
        <v>2557.638547405028</v>
      </c>
    </row>
    <row r="50" spans="2:13" ht="15.75" customHeight="1">
      <c r="B50" s="32" t="s">
        <v>206</v>
      </c>
      <c r="C50" s="163"/>
      <c r="D50" s="163"/>
      <c r="E50" s="163"/>
      <c r="F50" s="163"/>
      <c r="G50" s="163"/>
      <c r="H50" s="163"/>
      <c r="I50" s="164"/>
      <c r="J50" s="126" t="s">
        <v>26</v>
      </c>
      <c r="K50" s="127">
        <v>3</v>
      </c>
      <c r="L50" s="165">
        <v>6927.0682752068751</v>
      </c>
      <c r="M50" s="82">
        <v>20781.204825620625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960148.41048803937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3</v>
      </c>
      <c r="J63" s="93">
        <v>5</v>
      </c>
      <c r="K63" s="92">
        <v>15</v>
      </c>
      <c r="L63" s="170">
        <v>1190.3586137619288</v>
      </c>
      <c r="M63" s="82">
        <v>17855.379206428934</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17855.379206428934</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529</v>
      </c>
      <c r="D69" s="99"/>
      <c r="E69" s="99"/>
      <c r="F69" s="99"/>
      <c r="G69" s="99"/>
      <c r="H69" s="147"/>
      <c r="I69" s="100">
        <v>86666.666666666672</v>
      </c>
      <c r="J69" s="101">
        <v>1.85</v>
      </c>
      <c r="K69" s="102">
        <v>160333.33333333334</v>
      </c>
      <c r="L69" s="169">
        <v>7</v>
      </c>
      <c r="M69" s="103">
        <v>22904.761904761905</v>
      </c>
    </row>
    <row r="70" spans="2:13">
      <c r="B70" s="98" t="s">
        <v>258</v>
      </c>
      <c r="C70" s="99"/>
      <c r="D70" s="99"/>
      <c r="E70" s="99"/>
      <c r="F70" s="99"/>
      <c r="G70" s="99"/>
      <c r="H70" s="99"/>
      <c r="I70" s="100">
        <v>88378.616083101573</v>
      </c>
      <c r="J70" s="101">
        <v>1.85</v>
      </c>
      <c r="K70" s="102">
        <v>163500.43975373791</v>
      </c>
      <c r="L70" s="169">
        <v>7</v>
      </c>
      <c r="M70" s="103">
        <v>23357.205679105416</v>
      </c>
    </row>
    <row r="71" spans="2:13">
      <c r="B71" s="98" t="s">
        <v>256</v>
      </c>
      <c r="C71" s="99"/>
      <c r="D71" s="99"/>
      <c r="E71" s="99"/>
      <c r="F71" s="99"/>
      <c r="G71" s="99"/>
      <c r="H71" s="99"/>
      <c r="I71" s="100">
        <v>74897.694683432608</v>
      </c>
      <c r="J71" s="101">
        <v>1.85</v>
      </c>
      <c r="K71" s="102">
        <v>138560.73516435034</v>
      </c>
      <c r="L71" s="169">
        <v>7</v>
      </c>
      <c r="M71" s="103">
        <v>19794.390737764334</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66056.358321631647</v>
      </c>
    </row>
    <row r="75" spans="2:13" ht="13.5" thickBot="1">
      <c r="B75" s="76"/>
      <c r="M75" s="67"/>
    </row>
    <row r="76" spans="2:13" ht="15.75" customHeight="1" thickBot="1">
      <c r="B76" s="800" t="s">
        <v>85</v>
      </c>
      <c r="C76" s="801"/>
      <c r="D76" s="801"/>
      <c r="E76" s="801"/>
      <c r="F76" s="801"/>
      <c r="G76" s="801"/>
      <c r="H76" s="801"/>
      <c r="I76" s="801"/>
      <c r="J76" s="801"/>
      <c r="K76" s="801"/>
      <c r="L76" s="802"/>
      <c r="M76" s="104">
        <v>2187039.6072656359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437407.92145312717</v>
      </c>
      <c r="M79" s="108"/>
    </row>
    <row r="80" spans="2:13">
      <c r="B80" s="83" t="s">
        <v>90</v>
      </c>
      <c r="C80" s="84"/>
      <c r="D80" s="84"/>
      <c r="E80" s="84"/>
      <c r="F80" s="84"/>
      <c r="G80" s="84"/>
      <c r="H80" s="84"/>
      <c r="I80" s="105"/>
      <c r="J80" s="106"/>
      <c r="K80" s="107">
        <v>0.05</v>
      </c>
      <c r="L80" s="167">
        <v>109351.98036328179</v>
      </c>
      <c r="M80" s="108"/>
    </row>
    <row r="81" spans="2:13" ht="13.5" thickBot="1">
      <c r="B81" s="34" t="s">
        <v>59</v>
      </c>
      <c r="C81" s="57"/>
      <c r="D81" s="57"/>
      <c r="E81" s="57"/>
      <c r="F81" s="57"/>
      <c r="G81" s="57"/>
      <c r="H81" s="57"/>
      <c r="I81" s="109"/>
      <c r="J81" s="110"/>
      <c r="K81" s="107">
        <v>0.05</v>
      </c>
      <c r="L81" s="168">
        <v>109351.98036328179</v>
      </c>
      <c r="M81" s="108"/>
    </row>
    <row r="82" spans="2:13" ht="15.75" customHeight="1" thickBot="1">
      <c r="B82" s="805" t="s">
        <v>466</v>
      </c>
      <c r="C82" s="806"/>
      <c r="D82" s="806"/>
      <c r="E82" s="806"/>
      <c r="F82" s="806"/>
      <c r="G82" s="806"/>
      <c r="H82" s="806"/>
      <c r="I82" s="806"/>
      <c r="J82" s="806"/>
      <c r="K82" s="806"/>
      <c r="L82" s="807"/>
      <c r="M82" s="111">
        <v>656111.88217969076</v>
      </c>
    </row>
    <row r="83" spans="2:13" ht="13.5" thickBot="1">
      <c r="B83" s="76"/>
      <c r="M83" s="67"/>
    </row>
    <row r="84" spans="2:13" ht="15.75" customHeight="1" thickBot="1">
      <c r="B84" s="800" t="s">
        <v>91</v>
      </c>
      <c r="C84" s="801"/>
      <c r="D84" s="801"/>
      <c r="E84" s="801"/>
      <c r="F84" s="801"/>
      <c r="G84" s="801"/>
      <c r="H84" s="801"/>
      <c r="I84" s="801"/>
      <c r="J84" s="801"/>
      <c r="K84" s="801"/>
      <c r="L84" s="802"/>
      <c r="M84" s="112">
        <v>2843151</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C7749B-B7E7-4EC1-831A-8F0501D956C4}">
  <sheetPr codeName="Hoja40">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332</v>
      </c>
      <c r="C33" s="791" t="s">
        <v>535</v>
      </c>
      <c r="D33" s="792"/>
      <c r="E33" s="792"/>
      <c r="F33" s="792"/>
      <c r="G33" s="792"/>
      <c r="H33" s="792"/>
      <c r="I33" s="792"/>
      <c r="J33" s="793"/>
      <c r="K33" s="173">
        <v>11606</v>
      </c>
      <c r="L33" s="172" t="s">
        <v>28</v>
      </c>
      <c r="M33" s="174">
        <v>375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159</v>
      </c>
      <c r="C36" s="116"/>
      <c r="D36" s="116"/>
      <c r="E36" s="99"/>
      <c r="F36" s="122"/>
      <c r="G36" s="332"/>
      <c r="H36" s="333"/>
      <c r="I36" s="332"/>
      <c r="J36" s="333"/>
      <c r="K36" s="81">
        <v>44567.044720908234</v>
      </c>
      <c r="L36" s="170">
        <v>50</v>
      </c>
      <c r="M36" s="82">
        <v>891.34089441816468</v>
      </c>
    </row>
    <row r="37" spans="2:13">
      <c r="B37" s="32" t="s">
        <v>124</v>
      </c>
      <c r="C37" s="116"/>
      <c r="D37" s="116"/>
      <c r="E37" s="123"/>
      <c r="F37" s="124"/>
      <c r="G37" s="86"/>
      <c r="H37" s="85"/>
      <c r="I37" s="86"/>
      <c r="J37" s="85"/>
      <c r="K37" s="81">
        <v>10340.136507313608</v>
      </c>
      <c r="L37" s="170">
        <v>4</v>
      </c>
      <c r="M37" s="82">
        <v>2585.0341268284019</v>
      </c>
    </row>
    <row r="38" spans="2:13">
      <c r="B38" s="32" t="s">
        <v>125</v>
      </c>
      <c r="C38" s="116"/>
      <c r="D38" s="116"/>
      <c r="E38" s="123"/>
      <c r="F38" s="124"/>
      <c r="G38" s="86"/>
      <c r="H38" s="85"/>
      <c r="I38" s="86"/>
      <c r="J38" s="85"/>
      <c r="K38" s="81">
        <v>57620.991695591685</v>
      </c>
      <c r="L38" s="170">
        <v>50</v>
      </c>
      <c r="M38" s="82">
        <v>1152.4198339118336</v>
      </c>
    </row>
    <row r="39" spans="2:13">
      <c r="B39" s="32" t="s">
        <v>126</v>
      </c>
      <c r="C39" s="123"/>
      <c r="D39" s="123"/>
      <c r="E39" s="123"/>
      <c r="F39" s="124"/>
      <c r="G39" s="86"/>
      <c r="H39" s="85"/>
      <c r="I39" s="86"/>
      <c r="J39" s="85"/>
      <c r="K39" s="81">
        <v>104738.2696050019</v>
      </c>
      <c r="L39" s="170">
        <v>4</v>
      </c>
      <c r="M39" s="82">
        <v>26184.567401250475</v>
      </c>
    </row>
    <row r="40" spans="2:13">
      <c r="B40" s="32" t="s">
        <v>127</v>
      </c>
      <c r="C40" s="123"/>
      <c r="D40" s="123"/>
      <c r="E40" s="123"/>
      <c r="F40" s="124"/>
      <c r="G40" s="86"/>
      <c r="H40" s="85"/>
      <c r="I40" s="86"/>
      <c r="J40" s="85"/>
      <c r="K40" s="81">
        <v>206001.75802588419</v>
      </c>
      <c r="L40" s="170">
        <v>4</v>
      </c>
      <c r="M40" s="82">
        <v>51500.439506471048</v>
      </c>
    </row>
    <row r="41" spans="2:13">
      <c r="B41" s="32" t="s">
        <v>128</v>
      </c>
      <c r="C41" s="123"/>
      <c r="D41" s="123"/>
      <c r="E41" s="123"/>
      <c r="F41" s="124"/>
      <c r="G41" s="86"/>
      <c r="H41" s="85"/>
      <c r="I41" s="86"/>
      <c r="J41" s="85"/>
      <c r="K41" s="81">
        <v>18282.866948622828</v>
      </c>
      <c r="L41" s="170">
        <v>50</v>
      </c>
      <c r="M41" s="82">
        <v>365.65733897245656</v>
      </c>
    </row>
    <row r="42" spans="2:13">
      <c r="B42" s="32" t="s">
        <v>129</v>
      </c>
      <c r="C42" s="123"/>
      <c r="D42" s="123"/>
      <c r="E42" s="123"/>
      <c r="F42" s="124"/>
      <c r="G42" s="86"/>
      <c r="H42" s="85"/>
      <c r="I42" s="86"/>
      <c r="J42" s="85"/>
      <c r="K42" s="81">
        <v>189108.01576389189</v>
      </c>
      <c r="L42" s="170">
        <v>50</v>
      </c>
      <c r="M42" s="82">
        <v>3782.160315277838</v>
      </c>
    </row>
    <row r="43" spans="2:13" ht="13.5" thickBot="1">
      <c r="B43" s="334" t="s">
        <v>104</v>
      </c>
      <c r="C43" s="335"/>
      <c r="D43" s="335"/>
      <c r="E43" s="335"/>
      <c r="F43" s="336"/>
      <c r="G43" s="337"/>
      <c r="H43" s="162"/>
      <c r="I43" s="337"/>
      <c r="J43" s="162"/>
      <c r="K43" s="81" t="s">
        <v>465</v>
      </c>
      <c r="L43" s="170" t="s">
        <v>465</v>
      </c>
      <c r="M43" s="82">
        <v>5808.8687484247748</v>
      </c>
    </row>
    <row r="44" spans="2:13" ht="15.75" customHeight="1" thickBot="1">
      <c r="B44" s="797" t="s">
        <v>75</v>
      </c>
      <c r="C44" s="798"/>
      <c r="D44" s="798"/>
      <c r="E44" s="798"/>
      <c r="F44" s="798"/>
      <c r="G44" s="798"/>
      <c r="H44" s="798"/>
      <c r="I44" s="798"/>
      <c r="J44" s="798"/>
      <c r="K44" s="798"/>
      <c r="L44" s="799"/>
      <c r="M44" s="87">
        <v>92270.488165554998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130</v>
      </c>
      <c r="C47" s="159"/>
      <c r="D47" s="159"/>
      <c r="E47" s="159"/>
      <c r="F47" s="159"/>
      <c r="G47" s="159"/>
      <c r="H47" s="159"/>
      <c r="I47" s="160"/>
      <c r="J47" s="126" t="s">
        <v>30</v>
      </c>
      <c r="K47" s="127">
        <v>0.25</v>
      </c>
      <c r="L47" s="165">
        <v>9051.6003307893407</v>
      </c>
      <c r="M47" s="82">
        <v>2262.9000826973352</v>
      </c>
    </row>
    <row r="48" spans="2:13" ht="15.75" customHeight="1">
      <c r="B48" s="32" t="s">
        <v>244</v>
      </c>
      <c r="C48" s="163"/>
      <c r="D48" s="163"/>
      <c r="E48" s="163"/>
      <c r="F48" s="163"/>
      <c r="G48" s="163"/>
      <c r="H48" s="163"/>
      <c r="I48" s="164"/>
      <c r="J48" s="126" t="s">
        <v>30</v>
      </c>
      <c r="K48" s="127">
        <v>5.53</v>
      </c>
      <c r="L48" s="165">
        <v>14875.021418703052</v>
      </c>
      <c r="M48" s="82">
        <v>82258.868445427885</v>
      </c>
    </row>
    <row r="49" spans="2:13" ht="15.75" customHeight="1">
      <c r="B49" s="32" t="s">
        <v>131</v>
      </c>
      <c r="C49" s="163"/>
      <c r="D49" s="163"/>
      <c r="E49" s="163"/>
      <c r="F49" s="163"/>
      <c r="G49" s="163"/>
      <c r="H49" s="163"/>
      <c r="I49" s="164"/>
      <c r="J49" s="126" t="s">
        <v>29</v>
      </c>
      <c r="K49" s="127">
        <v>8.0000000000000002E-3</v>
      </c>
      <c r="L49" s="165">
        <v>43028.36649855721</v>
      </c>
      <c r="M49" s="82">
        <v>344.22693198845769</v>
      </c>
    </row>
    <row r="50" spans="2:13" ht="15.75" customHeight="1">
      <c r="B50" s="32" t="s">
        <v>241</v>
      </c>
      <c r="C50" s="163"/>
      <c r="D50" s="163"/>
      <c r="E50" s="163"/>
      <c r="F50" s="163"/>
      <c r="G50" s="163"/>
      <c r="H50" s="163"/>
      <c r="I50" s="164"/>
      <c r="J50" s="126" t="s">
        <v>29</v>
      </c>
      <c r="K50" s="127">
        <v>2.1999999999999999E-2</v>
      </c>
      <c r="L50" s="165">
        <v>60787.459496159223</v>
      </c>
      <c r="M50" s="82">
        <v>1337.3241089155028</v>
      </c>
    </row>
    <row r="51" spans="2:13" ht="15.75" customHeight="1">
      <c r="B51" s="32" t="s">
        <v>245</v>
      </c>
      <c r="C51" s="163"/>
      <c r="D51" s="163"/>
      <c r="E51" s="163"/>
      <c r="F51" s="163"/>
      <c r="G51" s="163"/>
      <c r="H51" s="163"/>
      <c r="I51" s="164"/>
      <c r="J51" s="126" t="s">
        <v>29</v>
      </c>
      <c r="K51" s="127">
        <v>0.3</v>
      </c>
      <c r="L51" s="165">
        <v>1175.0602227546008</v>
      </c>
      <c r="M51" s="82">
        <v>352.51806682638022</v>
      </c>
    </row>
    <row r="52" spans="2:13" ht="15.75" customHeight="1">
      <c r="B52" s="32" t="s">
        <v>243</v>
      </c>
      <c r="C52" s="163"/>
      <c r="D52" s="163"/>
      <c r="E52" s="163"/>
      <c r="F52" s="163"/>
      <c r="G52" s="163"/>
      <c r="H52" s="163"/>
      <c r="I52" s="164"/>
      <c r="J52" s="126" t="s">
        <v>29</v>
      </c>
      <c r="K52" s="127">
        <v>0.1</v>
      </c>
      <c r="L52" s="165">
        <v>4661.9329195297059</v>
      </c>
      <c r="M52" s="82">
        <v>466.19329195297064</v>
      </c>
    </row>
    <row r="53" spans="2:13" ht="15.75" customHeight="1">
      <c r="B53" s="32" t="s">
        <v>132</v>
      </c>
      <c r="C53" s="163"/>
      <c r="D53" s="163"/>
      <c r="E53" s="163"/>
      <c r="F53" s="163"/>
      <c r="G53" s="163"/>
      <c r="H53" s="163"/>
      <c r="I53" s="164"/>
      <c r="J53" s="126" t="s">
        <v>29</v>
      </c>
      <c r="K53" s="127">
        <v>0.5</v>
      </c>
      <c r="L53" s="165">
        <v>7309.2135247344986</v>
      </c>
      <c r="M53" s="82">
        <v>3654.6067623672493</v>
      </c>
    </row>
    <row r="54" spans="2:13" ht="15.75" customHeight="1">
      <c r="B54" s="32" t="s">
        <v>133</v>
      </c>
      <c r="C54" s="163"/>
      <c r="D54" s="163"/>
      <c r="E54" s="163"/>
      <c r="F54" s="163"/>
      <c r="G54" s="163"/>
      <c r="H54" s="163"/>
      <c r="I54" s="164"/>
      <c r="J54" s="126" t="s">
        <v>29</v>
      </c>
      <c r="K54" s="127">
        <v>0.1</v>
      </c>
      <c r="L54" s="165">
        <v>20722.512835353078</v>
      </c>
      <c r="M54" s="82">
        <v>2072.2512835353077</v>
      </c>
    </row>
    <row r="55" spans="2:13" ht="15.75" customHeight="1">
      <c r="B55" s="32" t="s">
        <v>217</v>
      </c>
      <c r="C55" s="163"/>
      <c r="D55" s="163"/>
      <c r="E55" s="163"/>
      <c r="F55" s="163"/>
      <c r="G55" s="163"/>
      <c r="H55" s="163"/>
      <c r="I55" s="164"/>
      <c r="J55" s="126" t="s">
        <v>138</v>
      </c>
      <c r="K55" s="127">
        <v>10</v>
      </c>
      <c r="L55" s="165">
        <v>1511.3413157158107</v>
      </c>
      <c r="M55" s="82">
        <v>15113.413157158106</v>
      </c>
    </row>
    <row r="56" spans="2:13" ht="15.75" customHeight="1">
      <c r="B56" s="32" t="s">
        <v>134</v>
      </c>
      <c r="C56" s="163"/>
      <c r="D56" s="163"/>
      <c r="E56" s="163"/>
      <c r="F56" s="163"/>
      <c r="G56" s="163"/>
      <c r="H56" s="163"/>
      <c r="I56" s="164"/>
      <c r="J56" s="126" t="s">
        <v>28</v>
      </c>
      <c r="K56" s="127">
        <v>1</v>
      </c>
      <c r="L56" s="165">
        <v>13699.618441798884</v>
      </c>
      <c r="M56" s="82">
        <v>13699.618441798884</v>
      </c>
    </row>
    <row r="57" spans="2:13" ht="15.75" customHeight="1">
      <c r="B57" s="32" t="s">
        <v>58</v>
      </c>
      <c r="C57" s="163"/>
      <c r="D57" s="163"/>
      <c r="E57" s="163"/>
      <c r="F57" s="163"/>
      <c r="G57" s="163"/>
      <c r="H57" s="163"/>
      <c r="I57" s="164"/>
      <c r="J57" s="126" t="s">
        <v>30</v>
      </c>
      <c r="K57" s="127">
        <v>0.5</v>
      </c>
      <c r="L57" s="165">
        <v>14710.61817869787</v>
      </c>
      <c r="M57" s="82">
        <v>7355.3090893489352</v>
      </c>
    </row>
    <row r="58" spans="2:13" ht="15.75" customHeight="1">
      <c r="B58" s="32" t="s">
        <v>221</v>
      </c>
      <c r="C58" s="163"/>
      <c r="D58" s="163"/>
      <c r="E58" s="163"/>
      <c r="F58" s="163"/>
      <c r="G58" s="163"/>
      <c r="H58" s="163"/>
      <c r="I58" s="164"/>
      <c r="J58" s="126" t="s">
        <v>28</v>
      </c>
      <c r="K58" s="127">
        <v>0.55000000000000004</v>
      </c>
      <c r="L58" s="165">
        <v>9654.5828415969336</v>
      </c>
      <c r="M58" s="82">
        <v>5310.0205628783142</v>
      </c>
    </row>
    <row r="59" spans="2:13" ht="13.5" thickBot="1">
      <c r="B59" s="32" t="s">
        <v>135</v>
      </c>
      <c r="C59" s="57"/>
      <c r="D59" s="57"/>
      <c r="E59" s="57"/>
      <c r="F59" s="57"/>
      <c r="G59" s="57"/>
      <c r="H59" s="57"/>
      <c r="I59" s="162"/>
      <c r="J59" s="126" t="s">
        <v>28</v>
      </c>
      <c r="K59" s="127">
        <v>1</v>
      </c>
      <c r="L59" s="165">
        <v>5467.0947403893979</v>
      </c>
      <c r="M59" s="82">
        <v>5467.0947403893979</v>
      </c>
    </row>
    <row r="60" spans="2:13" ht="14.25" thickBot="1">
      <c r="B60" s="338" t="s">
        <v>75</v>
      </c>
      <c r="C60" s="339"/>
      <c r="D60" s="339"/>
      <c r="E60" s="339"/>
      <c r="F60" s="339"/>
      <c r="G60" s="339"/>
      <c r="H60" s="339"/>
      <c r="I60" s="339"/>
      <c r="J60" s="339"/>
      <c r="K60" s="339"/>
      <c r="L60" s="339"/>
      <c r="M60" s="89">
        <v>139694.34496528472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10.4</v>
      </c>
      <c r="M69" s="103">
        <v>31442.392260334214</v>
      </c>
    </row>
    <row r="70" spans="2:13">
      <c r="B70" s="98" t="s">
        <v>265</v>
      </c>
      <c r="C70" s="99"/>
      <c r="D70" s="99"/>
      <c r="E70" s="99"/>
      <c r="F70" s="99"/>
      <c r="G70" s="99"/>
      <c r="H70" s="99"/>
      <c r="I70" s="100">
        <v>149795.38936686522</v>
      </c>
      <c r="J70" s="101">
        <v>1.85</v>
      </c>
      <c r="K70" s="102">
        <v>277121.47032870067</v>
      </c>
      <c r="L70" s="169">
        <v>10.4</v>
      </c>
      <c r="M70" s="103">
        <v>26646.295223913527</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58088.687484247741</v>
      </c>
    </row>
    <row r="75" spans="2:13" ht="13.5" thickBot="1">
      <c r="B75" s="76"/>
      <c r="M75" s="67"/>
    </row>
    <row r="76" spans="2:13" ht="15.75" customHeight="1" thickBot="1">
      <c r="B76" s="800" t="s">
        <v>85</v>
      </c>
      <c r="C76" s="801"/>
      <c r="D76" s="801"/>
      <c r="E76" s="801"/>
      <c r="F76" s="801"/>
      <c r="G76" s="801"/>
      <c r="H76" s="801"/>
      <c r="I76" s="801"/>
      <c r="J76" s="801"/>
      <c r="K76" s="801"/>
      <c r="L76" s="802"/>
      <c r="M76" s="104">
        <v>290053.52061508747</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58010.704123017495</v>
      </c>
      <c r="M79" s="108"/>
    </row>
    <row r="80" spans="2:13">
      <c r="B80" s="83" t="s">
        <v>90</v>
      </c>
      <c r="C80" s="84"/>
      <c r="D80" s="84"/>
      <c r="E80" s="84"/>
      <c r="F80" s="84"/>
      <c r="G80" s="84"/>
      <c r="H80" s="84"/>
      <c r="I80" s="105"/>
      <c r="J80" s="106"/>
      <c r="K80" s="107">
        <v>0.05</v>
      </c>
      <c r="L80" s="167">
        <v>14502.676030754374</v>
      </c>
      <c r="M80" s="108"/>
    </row>
    <row r="81" spans="2:13" ht="13.5" thickBot="1">
      <c r="B81" s="34" t="s">
        <v>59</v>
      </c>
      <c r="C81" s="57"/>
      <c r="D81" s="57"/>
      <c r="E81" s="57"/>
      <c r="F81" s="57"/>
      <c r="G81" s="57"/>
      <c r="H81" s="57"/>
      <c r="I81" s="109"/>
      <c r="J81" s="110"/>
      <c r="K81" s="107">
        <v>0.05</v>
      </c>
      <c r="L81" s="168">
        <v>14502.676030754374</v>
      </c>
      <c r="M81" s="108"/>
    </row>
    <row r="82" spans="2:13" ht="15.75" customHeight="1" thickBot="1">
      <c r="B82" s="805" t="s">
        <v>466</v>
      </c>
      <c r="C82" s="806"/>
      <c r="D82" s="806"/>
      <c r="E82" s="806"/>
      <c r="F82" s="806"/>
      <c r="G82" s="806"/>
      <c r="H82" s="806"/>
      <c r="I82" s="806"/>
      <c r="J82" s="806"/>
      <c r="K82" s="806"/>
      <c r="L82" s="807"/>
      <c r="M82" s="111">
        <v>87016.056184526242</v>
      </c>
    </row>
    <row r="83" spans="2:13" ht="13.5" thickBot="1">
      <c r="B83" s="76"/>
      <c r="M83" s="67"/>
    </row>
    <row r="84" spans="2:13" ht="15.75" customHeight="1" thickBot="1">
      <c r="B84" s="800" t="s">
        <v>91</v>
      </c>
      <c r="C84" s="801"/>
      <c r="D84" s="801"/>
      <c r="E84" s="801"/>
      <c r="F84" s="801"/>
      <c r="G84" s="801"/>
      <c r="H84" s="801"/>
      <c r="I84" s="801"/>
      <c r="J84" s="801"/>
      <c r="K84" s="801"/>
      <c r="L84" s="802"/>
      <c r="M84" s="112">
        <v>377070</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7FE2F-84F7-4A7D-AFF3-F0A6F34B6C28}">
  <sheetPr codeName="Hoja41">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334</v>
      </c>
      <c r="C33" s="791" t="s">
        <v>542</v>
      </c>
      <c r="D33" s="792"/>
      <c r="E33" s="792"/>
      <c r="F33" s="792"/>
      <c r="G33" s="792"/>
      <c r="H33" s="792"/>
      <c r="I33" s="792"/>
      <c r="J33" s="793"/>
      <c r="K33" s="173">
        <v>11604</v>
      </c>
      <c r="L33" s="172" t="s">
        <v>26</v>
      </c>
      <c r="M33" s="174">
        <v>17</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3508.1564252778981</v>
      </c>
      <c r="L36" s="170">
        <v>2</v>
      </c>
      <c r="M36" s="82">
        <v>1754.078212638949</v>
      </c>
    </row>
    <row r="37" spans="2:13">
      <c r="B37" s="32" t="s">
        <v>465</v>
      </c>
      <c r="C37" s="116"/>
      <c r="D37" s="116"/>
      <c r="E37" s="123"/>
      <c r="F37" s="124"/>
      <c r="G37" s="86"/>
      <c r="H37" s="85"/>
      <c r="I37" s="86"/>
      <c r="J37" s="85"/>
      <c r="K37" s="81" t="s">
        <v>465</v>
      </c>
      <c r="L37" s="170" t="s">
        <v>96</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3931.6378401597754</v>
      </c>
    </row>
    <row r="44" spans="2:13" ht="15.75" customHeight="1" thickBot="1">
      <c r="B44" s="797" t="s">
        <v>75</v>
      </c>
      <c r="C44" s="798"/>
      <c r="D44" s="798"/>
      <c r="E44" s="798"/>
      <c r="F44" s="798"/>
      <c r="G44" s="798"/>
      <c r="H44" s="798"/>
      <c r="I44" s="798"/>
      <c r="J44" s="798"/>
      <c r="K44" s="798"/>
      <c r="L44" s="799"/>
      <c r="M44" s="87">
        <v>5685.7160527987244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540</v>
      </c>
      <c r="C47" s="159"/>
      <c r="D47" s="159"/>
      <c r="E47" s="159"/>
      <c r="F47" s="159"/>
      <c r="G47" s="159"/>
      <c r="H47" s="159"/>
      <c r="I47" s="160"/>
      <c r="J47" s="126" t="s">
        <v>26</v>
      </c>
      <c r="K47" s="127">
        <v>1.05</v>
      </c>
      <c r="L47" s="165">
        <v>431113.96468381857</v>
      </c>
      <c r="M47" s="82">
        <v>452669.6629180095</v>
      </c>
    </row>
    <row r="48" spans="2:13" ht="15.75" customHeight="1">
      <c r="B48" s="32" t="s">
        <v>123</v>
      </c>
      <c r="C48" s="163"/>
      <c r="D48" s="163"/>
      <c r="E48" s="163"/>
      <c r="F48" s="163"/>
      <c r="G48" s="163"/>
      <c r="H48" s="163"/>
      <c r="I48" s="164"/>
      <c r="J48" s="126" t="s">
        <v>30</v>
      </c>
      <c r="K48" s="127">
        <v>1</v>
      </c>
      <c r="L48" s="165">
        <v>7967.7110648509324</v>
      </c>
      <c r="M48" s="82">
        <v>7967.7110648509324</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460637.37398286042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1.05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16</v>
      </c>
      <c r="M69" s="103">
        <v>30656.332453825857</v>
      </c>
    </row>
    <row r="70" spans="2:13">
      <c r="B70" s="98" t="s">
        <v>256</v>
      </c>
      <c r="C70" s="99"/>
      <c r="D70" s="99"/>
      <c r="E70" s="99"/>
      <c r="F70" s="99"/>
      <c r="G70" s="99"/>
      <c r="H70" s="99"/>
      <c r="I70" s="100">
        <v>74897.694683432608</v>
      </c>
      <c r="J70" s="101">
        <v>1.85</v>
      </c>
      <c r="K70" s="102">
        <v>138560.73516435034</v>
      </c>
      <c r="L70" s="169">
        <v>16</v>
      </c>
      <c r="M70" s="103">
        <v>8660.045947771896</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39316.378401597751</v>
      </c>
    </row>
    <row r="75" spans="2:13" ht="13.5" thickBot="1">
      <c r="B75" s="76"/>
      <c r="M75" s="67"/>
    </row>
    <row r="76" spans="2:13" ht="15.75" customHeight="1" thickBot="1">
      <c r="B76" s="800" t="s">
        <v>85</v>
      </c>
      <c r="C76" s="801"/>
      <c r="D76" s="801"/>
      <c r="E76" s="801"/>
      <c r="F76" s="801"/>
      <c r="G76" s="801"/>
      <c r="H76" s="801"/>
      <c r="I76" s="801"/>
      <c r="J76" s="801"/>
      <c r="K76" s="801"/>
      <c r="L76" s="802"/>
      <c r="M76" s="104">
        <v>505639.46843725687</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101127.89368745137</v>
      </c>
      <c r="M79" s="108"/>
    </row>
    <row r="80" spans="2:13">
      <c r="B80" s="83" t="s">
        <v>90</v>
      </c>
      <c r="C80" s="84"/>
      <c r="D80" s="84"/>
      <c r="E80" s="84"/>
      <c r="F80" s="84"/>
      <c r="G80" s="84"/>
      <c r="H80" s="84"/>
      <c r="I80" s="105"/>
      <c r="J80" s="106"/>
      <c r="K80" s="107">
        <v>0.05</v>
      </c>
      <c r="L80" s="167">
        <v>25281.973421862844</v>
      </c>
      <c r="M80" s="108"/>
    </row>
    <row r="81" spans="2:13" ht="13.5" thickBot="1">
      <c r="B81" s="34" t="s">
        <v>59</v>
      </c>
      <c r="C81" s="57"/>
      <c r="D81" s="57"/>
      <c r="E81" s="57"/>
      <c r="F81" s="57"/>
      <c r="G81" s="57"/>
      <c r="H81" s="57"/>
      <c r="I81" s="109"/>
      <c r="J81" s="110"/>
      <c r="K81" s="107">
        <v>0.05</v>
      </c>
      <c r="L81" s="168">
        <v>25281.973421862844</v>
      </c>
      <c r="M81" s="108"/>
    </row>
    <row r="82" spans="2:13" ht="15.75" customHeight="1" thickBot="1">
      <c r="B82" s="805" t="s">
        <v>466</v>
      </c>
      <c r="C82" s="806"/>
      <c r="D82" s="806"/>
      <c r="E82" s="806"/>
      <c r="F82" s="806"/>
      <c r="G82" s="806"/>
      <c r="H82" s="806"/>
      <c r="I82" s="806"/>
      <c r="J82" s="806"/>
      <c r="K82" s="806"/>
      <c r="L82" s="807"/>
      <c r="M82" s="111">
        <v>151691.84053117706</v>
      </c>
    </row>
    <row r="83" spans="2:13" ht="13.5" thickBot="1">
      <c r="B83" s="76"/>
      <c r="M83" s="67"/>
    </row>
    <row r="84" spans="2:13" ht="15.75" customHeight="1" thickBot="1">
      <c r="B84" s="800" t="s">
        <v>91</v>
      </c>
      <c r="C84" s="801"/>
      <c r="D84" s="801"/>
      <c r="E84" s="801"/>
      <c r="F84" s="801"/>
      <c r="G84" s="801"/>
      <c r="H84" s="801"/>
      <c r="I84" s="801"/>
      <c r="J84" s="801"/>
      <c r="K84" s="801"/>
      <c r="L84" s="802"/>
      <c r="M84" s="112">
        <v>657331</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3381B2-615D-4A1D-BD9F-00F3ECAE1C0F}">
  <sheetPr codeName="Hoja42">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333</v>
      </c>
      <c r="C33" s="791" t="s">
        <v>543</v>
      </c>
      <c r="D33" s="792"/>
      <c r="E33" s="792"/>
      <c r="F33" s="792"/>
      <c r="G33" s="792"/>
      <c r="H33" s="792"/>
      <c r="I33" s="792"/>
      <c r="J33" s="793"/>
      <c r="K33" s="173">
        <v>14104</v>
      </c>
      <c r="L33" s="172" t="s">
        <v>26</v>
      </c>
      <c r="M33" s="174">
        <v>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3508.1564252778981</v>
      </c>
      <c r="L36" s="170">
        <v>2</v>
      </c>
      <c r="M36" s="82">
        <v>1754.078212638949</v>
      </c>
    </row>
    <row r="37" spans="2:13">
      <c r="B37" s="32" t="s">
        <v>121</v>
      </c>
      <c r="C37" s="116"/>
      <c r="D37" s="116"/>
      <c r="E37" s="123"/>
      <c r="F37" s="124"/>
      <c r="G37" s="86"/>
      <c r="H37" s="85"/>
      <c r="I37" s="86"/>
      <c r="J37" s="85"/>
      <c r="K37" s="81">
        <v>7503.0255097711588</v>
      </c>
      <c r="L37" s="170">
        <v>2</v>
      </c>
      <c r="M37" s="82">
        <v>3751.5127548855794</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7863.2756803195507</v>
      </c>
    </row>
    <row r="44" spans="2:13" ht="15.75" customHeight="1" thickBot="1">
      <c r="B44" s="797" t="s">
        <v>75</v>
      </c>
      <c r="C44" s="798"/>
      <c r="D44" s="798"/>
      <c r="E44" s="798"/>
      <c r="F44" s="798"/>
      <c r="G44" s="798"/>
      <c r="H44" s="798"/>
      <c r="I44" s="798"/>
      <c r="J44" s="798"/>
      <c r="K44" s="798"/>
      <c r="L44" s="799"/>
      <c r="M44" s="87">
        <v>13368.866647844079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540</v>
      </c>
      <c r="C47" s="159"/>
      <c r="D47" s="159"/>
      <c r="E47" s="159"/>
      <c r="F47" s="159"/>
      <c r="G47" s="159"/>
      <c r="H47" s="159"/>
      <c r="I47" s="160"/>
      <c r="J47" s="126" t="s">
        <v>26</v>
      </c>
      <c r="K47" s="127">
        <v>0.4</v>
      </c>
      <c r="L47" s="165">
        <v>431113.96468381857</v>
      </c>
      <c r="M47" s="82">
        <v>172445.58587352745</v>
      </c>
    </row>
    <row r="48" spans="2:13" ht="15.75" customHeight="1">
      <c r="B48" s="32" t="s">
        <v>55</v>
      </c>
      <c r="C48" s="163"/>
      <c r="D48" s="163"/>
      <c r="E48" s="163"/>
      <c r="F48" s="163"/>
      <c r="G48" s="163"/>
      <c r="H48" s="163"/>
      <c r="I48" s="164"/>
      <c r="J48" s="126" t="s">
        <v>26</v>
      </c>
      <c r="K48" s="127">
        <v>0.6</v>
      </c>
      <c r="L48" s="165">
        <v>50093.294858454181</v>
      </c>
      <c r="M48" s="82">
        <v>30055.976915072508</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202501.56278859996</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254</v>
      </c>
      <c r="C63" s="116"/>
      <c r="D63" s="116"/>
      <c r="E63" s="116"/>
      <c r="F63" s="116"/>
      <c r="G63" s="116"/>
      <c r="H63" s="116"/>
      <c r="I63" s="92">
        <v>0.75</v>
      </c>
      <c r="J63" s="93">
        <v>45</v>
      </c>
      <c r="K63" s="92">
        <v>33.75</v>
      </c>
      <c r="L63" s="170">
        <v>1072.0957647422963</v>
      </c>
      <c r="M63" s="82">
        <v>36183.232060052498</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36183.232060052498</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8</v>
      </c>
      <c r="M69" s="103">
        <v>61312.664907651713</v>
      </c>
    </row>
    <row r="70" spans="2:13">
      <c r="B70" s="98" t="s">
        <v>256</v>
      </c>
      <c r="C70" s="99"/>
      <c r="D70" s="99"/>
      <c r="E70" s="99"/>
      <c r="F70" s="99"/>
      <c r="G70" s="99"/>
      <c r="H70" s="99"/>
      <c r="I70" s="100">
        <v>74897.694683432608</v>
      </c>
      <c r="J70" s="101">
        <v>1.85</v>
      </c>
      <c r="K70" s="102">
        <v>138560.73516435034</v>
      </c>
      <c r="L70" s="169">
        <v>8</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78632.756803195502</v>
      </c>
    </row>
    <row r="75" spans="2:13" ht="13.5" thickBot="1">
      <c r="B75" s="76"/>
      <c r="M75" s="67"/>
    </row>
    <row r="76" spans="2:13" ht="15.75" customHeight="1" thickBot="1">
      <c r="B76" s="800" t="s">
        <v>85</v>
      </c>
      <c r="C76" s="801"/>
      <c r="D76" s="801"/>
      <c r="E76" s="801"/>
      <c r="F76" s="801"/>
      <c r="G76" s="801"/>
      <c r="H76" s="801"/>
      <c r="I76" s="801"/>
      <c r="J76" s="801"/>
      <c r="K76" s="801"/>
      <c r="L76" s="802"/>
      <c r="M76" s="104">
        <v>330686.41829969204</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66137.283659938417</v>
      </c>
      <c r="M79" s="108"/>
    </row>
    <row r="80" spans="2:13">
      <c r="B80" s="83" t="s">
        <v>90</v>
      </c>
      <c r="C80" s="84"/>
      <c r="D80" s="84"/>
      <c r="E80" s="84"/>
      <c r="F80" s="84"/>
      <c r="G80" s="84"/>
      <c r="H80" s="84"/>
      <c r="I80" s="105"/>
      <c r="J80" s="106"/>
      <c r="K80" s="107">
        <v>0.05</v>
      </c>
      <c r="L80" s="167">
        <v>16534.320914984604</v>
      </c>
      <c r="M80" s="108"/>
    </row>
    <row r="81" spans="2:13" ht="13.5" thickBot="1">
      <c r="B81" s="34" t="s">
        <v>59</v>
      </c>
      <c r="C81" s="57"/>
      <c r="D81" s="57"/>
      <c r="E81" s="57"/>
      <c r="F81" s="57"/>
      <c r="G81" s="57"/>
      <c r="H81" s="57"/>
      <c r="I81" s="109"/>
      <c r="J81" s="110"/>
      <c r="K81" s="107">
        <v>0.05</v>
      </c>
      <c r="L81" s="168">
        <v>16534.320914984604</v>
      </c>
      <c r="M81" s="108"/>
    </row>
    <row r="82" spans="2:13" ht="15.75" customHeight="1" thickBot="1">
      <c r="B82" s="805" t="s">
        <v>466</v>
      </c>
      <c r="C82" s="806"/>
      <c r="D82" s="806"/>
      <c r="E82" s="806"/>
      <c r="F82" s="806"/>
      <c r="G82" s="806"/>
      <c r="H82" s="806"/>
      <c r="I82" s="806"/>
      <c r="J82" s="806"/>
      <c r="K82" s="806"/>
      <c r="L82" s="807"/>
      <c r="M82" s="111">
        <v>99205.925489907633</v>
      </c>
    </row>
    <row r="83" spans="2:13" ht="13.5" thickBot="1">
      <c r="B83" s="76"/>
      <c r="M83" s="67"/>
    </row>
    <row r="84" spans="2:13" ht="15.75" customHeight="1" thickBot="1">
      <c r="B84" s="800" t="s">
        <v>91</v>
      </c>
      <c r="C84" s="801"/>
      <c r="D84" s="801"/>
      <c r="E84" s="801"/>
      <c r="F84" s="801"/>
      <c r="G84" s="801"/>
      <c r="H84" s="801"/>
      <c r="I84" s="801"/>
      <c r="J84" s="801"/>
      <c r="K84" s="801"/>
      <c r="L84" s="802"/>
      <c r="M84" s="112">
        <v>429892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97ABB-497D-426B-AECB-064AFBD7658F}">
  <sheetPr codeName="Hoja43">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335</v>
      </c>
      <c r="C33" s="791" t="s">
        <v>549</v>
      </c>
      <c r="D33" s="792"/>
      <c r="E33" s="792"/>
      <c r="F33" s="792"/>
      <c r="G33" s="792"/>
      <c r="H33" s="792"/>
      <c r="I33" s="792"/>
      <c r="J33" s="793"/>
      <c r="K33" s="173">
        <v>11606</v>
      </c>
      <c r="L33" s="172" t="s">
        <v>26</v>
      </c>
      <c r="M33" s="174">
        <v>29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116</v>
      </c>
      <c r="C36" s="116"/>
      <c r="D36" s="116"/>
      <c r="E36" s="99"/>
      <c r="F36" s="122"/>
      <c r="G36" s="332"/>
      <c r="H36" s="333"/>
      <c r="I36" s="332"/>
      <c r="J36" s="333"/>
      <c r="K36" s="81">
        <v>131404.08002764449</v>
      </c>
      <c r="L36" s="170">
        <v>1</v>
      </c>
      <c r="M36" s="82">
        <v>131404.08002764449</v>
      </c>
    </row>
    <row r="37" spans="2:13">
      <c r="B37" s="32" t="s">
        <v>165</v>
      </c>
      <c r="C37" s="116"/>
      <c r="D37" s="116"/>
      <c r="E37" s="123"/>
      <c r="F37" s="124"/>
      <c r="G37" s="86"/>
      <c r="H37" s="85"/>
      <c r="I37" s="86"/>
      <c r="J37" s="85"/>
      <c r="K37" s="81">
        <v>94850.430262858717</v>
      </c>
      <c r="L37" s="170">
        <v>1</v>
      </c>
      <c r="M37" s="82">
        <v>94850.430262858717</v>
      </c>
    </row>
    <row r="38" spans="2:13">
      <c r="B38" s="32" t="s">
        <v>465</v>
      </c>
      <c r="C38" s="116"/>
      <c r="D38" s="116"/>
      <c r="E38" s="123"/>
      <c r="F38" s="124"/>
      <c r="G38" s="86"/>
      <c r="H38" s="85"/>
      <c r="I38" s="86"/>
      <c r="J38" s="85"/>
      <c r="K38" s="81" t="s">
        <v>465</v>
      </c>
      <c r="L38" s="170">
        <v>0</v>
      </c>
      <c r="M38" s="82" t="s">
        <v>465</v>
      </c>
    </row>
    <row r="39" spans="2:13">
      <c r="B39" s="32" t="s">
        <v>465</v>
      </c>
      <c r="C39" s="123"/>
      <c r="D39" s="123"/>
      <c r="E39" s="123"/>
      <c r="F39" s="124"/>
      <c r="G39" s="86"/>
      <c r="H39" s="85"/>
      <c r="I39" s="86"/>
      <c r="J39" s="85"/>
      <c r="K39" s="81" t="s">
        <v>465</v>
      </c>
      <c r="L39" s="170">
        <v>0</v>
      </c>
      <c r="M39" s="82" t="s">
        <v>465</v>
      </c>
    </row>
    <row r="40" spans="2:13">
      <c r="B40" s="32" t="s">
        <v>465</v>
      </c>
      <c r="C40" s="123"/>
      <c r="D40" s="123"/>
      <c r="E40" s="123"/>
      <c r="F40" s="124"/>
      <c r="G40" s="86"/>
      <c r="H40" s="85"/>
      <c r="I40" s="86"/>
      <c r="J40" s="85"/>
      <c r="K40" s="81" t="s">
        <v>465</v>
      </c>
      <c r="L40" s="170">
        <v>0</v>
      </c>
      <c r="M40" s="82" t="s">
        <v>465</v>
      </c>
    </row>
    <row r="41" spans="2:13">
      <c r="B41" s="32" t="s">
        <v>465</v>
      </c>
      <c r="C41" s="123"/>
      <c r="D41" s="123"/>
      <c r="E41" s="123"/>
      <c r="F41" s="124"/>
      <c r="G41" s="86"/>
      <c r="H41" s="85"/>
      <c r="I41" s="86"/>
      <c r="J41" s="85"/>
      <c r="K41" s="81" t="s">
        <v>465</v>
      </c>
      <c r="L41" s="170">
        <v>0</v>
      </c>
      <c r="M41" s="82" t="s">
        <v>465</v>
      </c>
    </row>
    <row r="42" spans="2:13">
      <c r="B42" s="32" t="s">
        <v>465</v>
      </c>
      <c r="C42" s="123"/>
      <c r="D42" s="123"/>
      <c r="E42" s="123"/>
      <c r="F42" s="124"/>
      <c r="G42" s="86"/>
      <c r="H42" s="85"/>
      <c r="I42" s="86"/>
      <c r="J42" s="85"/>
      <c r="K42" s="81" t="s">
        <v>465</v>
      </c>
      <c r="L42" s="170">
        <v>0</v>
      </c>
      <c r="M42" s="82" t="s">
        <v>465</v>
      </c>
    </row>
    <row r="43" spans="2:13" ht="13.5" thickBot="1">
      <c r="B43" s="334" t="s">
        <v>104</v>
      </c>
      <c r="C43" s="335"/>
      <c r="D43" s="335"/>
      <c r="E43" s="335"/>
      <c r="F43" s="336"/>
      <c r="G43" s="337"/>
      <c r="H43" s="162"/>
      <c r="I43" s="337"/>
      <c r="J43" s="162"/>
      <c r="K43" s="81" t="s">
        <v>465</v>
      </c>
      <c r="L43" s="170" t="s">
        <v>465</v>
      </c>
      <c r="M43" s="82">
        <v>6552.7297335996263</v>
      </c>
    </row>
    <row r="44" spans="2:13" ht="15.75" customHeight="1" thickBot="1">
      <c r="B44" s="797" t="s">
        <v>75</v>
      </c>
      <c r="C44" s="798"/>
      <c r="D44" s="798"/>
      <c r="E44" s="798"/>
      <c r="F44" s="798"/>
      <c r="G44" s="798"/>
      <c r="H44" s="798"/>
      <c r="I44" s="798"/>
      <c r="J44" s="798"/>
      <c r="K44" s="798"/>
      <c r="L44" s="799"/>
      <c r="M44" s="87">
        <v>232807.24002410285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548</v>
      </c>
      <c r="C47" s="159"/>
      <c r="D47" s="159"/>
      <c r="E47" s="159"/>
      <c r="F47" s="159"/>
      <c r="G47" s="159"/>
      <c r="H47" s="159"/>
      <c r="I47" s="160"/>
      <c r="J47" s="126" t="s">
        <v>26</v>
      </c>
      <c r="K47" s="127">
        <v>1.1000000000000001</v>
      </c>
      <c r="L47" s="165">
        <v>491566.25359104719</v>
      </c>
      <c r="M47" s="82">
        <v>540722.87895015196</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540722.87895015196</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9.6</v>
      </c>
      <c r="M69" s="103">
        <v>51093.887423043096</v>
      </c>
    </row>
    <row r="70" spans="2:13">
      <c r="B70" s="98" t="s">
        <v>256</v>
      </c>
      <c r="C70" s="99"/>
      <c r="D70" s="99"/>
      <c r="E70" s="99"/>
      <c r="F70" s="99"/>
      <c r="G70" s="99"/>
      <c r="H70" s="99"/>
      <c r="I70" s="100">
        <v>74897.694683432608</v>
      </c>
      <c r="J70" s="101">
        <v>1.85</v>
      </c>
      <c r="K70" s="102">
        <v>138560.73516435034</v>
      </c>
      <c r="L70" s="169">
        <v>9.6</v>
      </c>
      <c r="M70" s="103">
        <v>14433.409912953161</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65527.297335996256</v>
      </c>
    </row>
    <row r="75" spans="2:13" ht="13.5" thickBot="1">
      <c r="B75" s="76"/>
      <c r="M75" s="67"/>
    </row>
    <row r="76" spans="2:13" ht="15.75" customHeight="1" thickBot="1">
      <c r="B76" s="800" t="s">
        <v>85</v>
      </c>
      <c r="C76" s="801"/>
      <c r="D76" s="801"/>
      <c r="E76" s="801"/>
      <c r="F76" s="801"/>
      <c r="G76" s="801"/>
      <c r="H76" s="801"/>
      <c r="I76" s="801"/>
      <c r="J76" s="801"/>
      <c r="K76" s="801"/>
      <c r="L76" s="802"/>
      <c r="M76" s="104">
        <v>839057.41631025111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167811.48326205023</v>
      </c>
      <c r="M79" s="108"/>
    </row>
    <row r="80" spans="2:13">
      <c r="B80" s="83" t="s">
        <v>90</v>
      </c>
      <c r="C80" s="84"/>
      <c r="D80" s="84"/>
      <c r="E80" s="84"/>
      <c r="F80" s="84"/>
      <c r="G80" s="84"/>
      <c r="H80" s="84"/>
      <c r="I80" s="105"/>
      <c r="J80" s="106"/>
      <c r="K80" s="107">
        <v>0.05</v>
      </c>
      <c r="L80" s="167">
        <v>41952.870815512557</v>
      </c>
      <c r="M80" s="108"/>
    </row>
    <row r="81" spans="2:13" ht="13.5" thickBot="1">
      <c r="B81" s="34" t="s">
        <v>59</v>
      </c>
      <c r="C81" s="57"/>
      <c r="D81" s="57"/>
      <c r="E81" s="57"/>
      <c r="F81" s="57"/>
      <c r="G81" s="57"/>
      <c r="H81" s="57"/>
      <c r="I81" s="109"/>
      <c r="J81" s="110"/>
      <c r="K81" s="107">
        <v>0.05</v>
      </c>
      <c r="L81" s="168">
        <v>41952.870815512557</v>
      </c>
      <c r="M81" s="108"/>
    </row>
    <row r="82" spans="2:13" ht="15.75" customHeight="1" thickBot="1">
      <c r="B82" s="805" t="s">
        <v>466</v>
      </c>
      <c r="C82" s="806"/>
      <c r="D82" s="806"/>
      <c r="E82" s="806"/>
      <c r="F82" s="806"/>
      <c r="G82" s="806"/>
      <c r="H82" s="806"/>
      <c r="I82" s="806"/>
      <c r="J82" s="806"/>
      <c r="K82" s="806"/>
      <c r="L82" s="807"/>
      <c r="M82" s="111">
        <v>251717.22489307533</v>
      </c>
    </row>
    <row r="83" spans="2:13" ht="13.5" thickBot="1">
      <c r="B83" s="76"/>
      <c r="M83" s="67"/>
    </row>
    <row r="84" spans="2:13" ht="15.75" customHeight="1" thickBot="1">
      <c r="B84" s="800" t="s">
        <v>91</v>
      </c>
      <c r="C84" s="801"/>
      <c r="D84" s="801"/>
      <c r="E84" s="801"/>
      <c r="F84" s="801"/>
      <c r="G84" s="801"/>
      <c r="H84" s="801"/>
      <c r="I84" s="801"/>
      <c r="J84" s="801"/>
      <c r="K84" s="801"/>
      <c r="L84" s="802"/>
      <c r="M84" s="112">
        <v>1090775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48251-E402-4AA0-B648-2738FC3F11BA}">
  <sheetPr codeName="Hoja44">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336</v>
      </c>
      <c r="C33" s="791" t="s">
        <v>544</v>
      </c>
      <c r="D33" s="792"/>
      <c r="E33" s="792"/>
      <c r="F33" s="792"/>
      <c r="G33" s="792"/>
      <c r="H33" s="792"/>
      <c r="I33" s="792"/>
      <c r="J33" s="793"/>
      <c r="K33" s="173">
        <v>11604</v>
      </c>
      <c r="L33" s="172" t="s">
        <v>26</v>
      </c>
      <c r="M33" s="174">
        <v>214</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3508.1564252778981</v>
      </c>
      <c r="L36" s="170">
        <v>2</v>
      </c>
      <c r="M36" s="82">
        <v>1754.078212638949</v>
      </c>
    </row>
    <row r="37" spans="2:13">
      <c r="B37" s="32" t="s">
        <v>121</v>
      </c>
      <c r="C37" s="116"/>
      <c r="D37" s="116"/>
      <c r="E37" s="123"/>
      <c r="F37" s="124"/>
      <c r="G37" s="86"/>
      <c r="H37" s="85"/>
      <c r="I37" s="86"/>
      <c r="J37" s="85"/>
      <c r="K37" s="81">
        <v>7503.0255097711588</v>
      </c>
      <c r="L37" s="170">
        <v>2</v>
      </c>
      <c r="M37" s="82">
        <v>3751.5127548855794</v>
      </c>
    </row>
    <row r="38" spans="2:13">
      <c r="B38" s="32" t="s">
        <v>184</v>
      </c>
      <c r="C38" s="116"/>
      <c r="D38" s="116"/>
      <c r="E38" s="123"/>
      <c r="F38" s="124"/>
      <c r="G38" s="86"/>
      <c r="H38" s="85"/>
      <c r="I38" s="86"/>
      <c r="J38" s="85"/>
      <c r="K38" s="81">
        <v>875.98062108758256</v>
      </c>
      <c r="L38" s="170">
        <v>0.01</v>
      </c>
      <c r="M38" s="82">
        <v>87598.062108758255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7863.2756803195507</v>
      </c>
    </row>
    <row r="44" spans="2:13" ht="15.75" customHeight="1" thickBot="1">
      <c r="B44" s="797" t="s">
        <v>75</v>
      </c>
      <c r="C44" s="798"/>
      <c r="D44" s="798"/>
      <c r="E44" s="798"/>
      <c r="F44" s="798"/>
      <c r="G44" s="798"/>
      <c r="H44" s="798"/>
      <c r="I44" s="798"/>
      <c r="J44" s="798"/>
      <c r="K44" s="798"/>
      <c r="L44" s="799"/>
      <c r="M44" s="87">
        <v>100966.92875660234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541</v>
      </c>
      <c r="C47" s="159"/>
      <c r="D47" s="159"/>
      <c r="E47" s="159"/>
      <c r="F47" s="159"/>
      <c r="G47" s="159"/>
      <c r="H47" s="159"/>
      <c r="I47" s="160"/>
      <c r="J47" s="126" t="s">
        <v>26</v>
      </c>
      <c r="K47" s="127">
        <v>1.05</v>
      </c>
      <c r="L47" s="165">
        <v>437136.50895528967</v>
      </c>
      <c r="M47" s="82">
        <v>458993.33440305415</v>
      </c>
    </row>
    <row r="48" spans="2:13" ht="15.75" customHeight="1">
      <c r="B48" s="32" t="s">
        <v>123</v>
      </c>
      <c r="C48" s="163"/>
      <c r="D48" s="163"/>
      <c r="E48" s="163"/>
      <c r="F48" s="163"/>
      <c r="G48" s="163"/>
      <c r="H48" s="163"/>
      <c r="I48" s="164"/>
      <c r="J48" s="126" t="s">
        <v>30</v>
      </c>
      <c r="K48" s="127">
        <v>1</v>
      </c>
      <c r="L48" s="165">
        <v>7967.7110648509324</v>
      </c>
      <c r="M48" s="82">
        <v>7967.7110648509324</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466961.04546790506</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8</v>
      </c>
      <c r="M69" s="103">
        <v>61312.664907651713</v>
      </c>
    </row>
    <row r="70" spans="2:13">
      <c r="B70" s="98" t="s">
        <v>256</v>
      </c>
      <c r="C70" s="99"/>
      <c r="D70" s="99"/>
      <c r="E70" s="99"/>
      <c r="F70" s="99"/>
      <c r="G70" s="99"/>
      <c r="H70" s="99"/>
      <c r="I70" s="100">
        <v>74897.694683432608</v>
      </c>
      <c r="J70" s="101">
        <v>1.85</v>
      </c>
      <c r="K70" s="102">
        <v>138560.73516435034</v>
      </c>
      <c r="L70" s="169">
        <v>8</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78632.756803195502</v>
      </c>
    </row>
    <row r="75" spans="2:13" ht="13.5" thickBot="1">
      <c r="B75" s="76"/>
      <c r="M75" s="67"/>
    </row>
    <row r="76" spans="2:13" ht="15.75" customHeight="1" thickBot="1">
      <c r="B76" s="800" t="s">
        <v>85</v>
      </c>
      <c r="C76" s="801"/>
      <c r="D76" s="801"/>
      <c r="E76" s="801"/>
      <c r="F76" s="801"/>
      <c r="G76" s="801"/>
      <c r="H76" s="801"/>
      <c r="I76" s="801"/>
      <c r="J76" s="801"/>
      <c r="K76" s="801"/>
      <c r="L76" s="802"/>
      <c r="M76" s="104">
        <v>646560.73102770292</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129312.14620554059</v>
      </c>
      <c r="M79" s="108"/>
    </row>
    <row r="80" spans="2:13">
      <c r="B80" s="83" t="s">
        <v>90</v>
      </c>
      <c r="C80" s="84"/>
      <c r="D80" s="84"/>
      <c r="E80" s="84"/>
      <c r="F80" s="84"/>
      <c r="G80" s="84"/>
      <c r="H80" s="84"/>
      <c r="I80" s="105"/>
      <c r="J80" s="106"/>
      <c r="K80" s="107">
        <v>0.05</v>
      </c>
      <c r="L80" s="167">
        <v>32328.036551385147</v>
      </c>
      <c r="M80" s="108"/>
    </row>
    <row r="81" spans="2:13" ht="13.5" thickBot="1">
      <c r="B81" s="34" t="s">
        <v>59</v>
      </c>
      <c r="C81" s="57"/>
      <c r="D81" s="57"/>
      <c r="E81" s="57"/>
      <c r="F81" s="57"/>
      <c r="G81" s="57"/>
      <c r="H81" s="57"/>
      <c r="I81" s="109"/>
      <c r="J81" s="110"/>
      <c r="K81" s="107">
        <v>0.05</v>
      </c>
      <c r="L81" s="168">
        <v>32328.036551385147</v>
      </c>
      <c r="M81" s="108"/>
    </row>
    <row r="82" spans="2:13" ht="15.75" customHeight="1" thickBot="1">
      <c r="B82" s="805" t="s">
        <v>466</v>
      </c>
      <c r="C82" s="806"/>
      <c r="D82" s="806"/>
      <c r="E82" s="806"/>
      <c r="F82" s="806"/>
      <c r="G82" s="806"/>
      <c r="H82" s="806"/>
      <c r="I82" s="806"/>
      <c r="J82" s="806"/>
      <c r="K82" s="806"/>
      <c r="L82" s="807"/>
      <c r="M82" s="111">
        <v>193968.21930831089</v>
      </c>
    </row>
    <row r="83" spans="2:13" ht="13.5" thickBot="1">
      <c r="B83" s="76"/>
      <c r="M83" s="67"/>
    </row>
    <row r="84" spans="2:13" ht="15.75" customHeight="1" thickBot="1">
      <c r="B84" s="800" t="s">
        <v>91</v>
      </c>
      <c r="C84" s="801"/>
      <c r="D84" s="801"/>
      <c r="E84" s="801"/>
      <c r="F84" s="801"/>
      <c r="G84" s="801"/>
      <c r="H84" s="801"/>
      <c r="I84" s="801"/>
      <c r="J84" s="801"/>
      <c r="K84" s="801"/>
      <c r="L84" s="802"/>
      <c r="M84" s="112">
        <v>840529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D83049-A4EB-4F3C-AB76-4E2BF0AD759B}">
  <sheetPr codeName="Hoja45">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337</v>
      </c>
      <c r="C33" s="791" t="s">
        <v>546</v>
      </c>
      <c r="D33" s="792"/>
      <c r="E33" s="792"/>
      <c r="F33" s="792"/>
      <c r="G33" s="792"/>
      <c r="H33" s="792"/>
      <c r="I33" s="792"/>
      <c r="J33" s="793"/>
      <c r="K33" s="173">
        <v>11604</v>
      </c>
      <c r="L33" s="172" t="s">
        <v>26</v>
      </c>
      <c r="M33" s="174">
        <v>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3508.1564252778981</v>
      </c>
      <c r="L36" s="170">
        <v>2</v>
      </c>
      <c r="M36" s="82">
        <v>1754.078212638949</v>
      </c>
    </row>
    <row r="37" spans="2:13">
      <c r="B37" s="32" t="s">
        <v>121</v>
      </c>
      <c r="C37" s="116"/>
      <c r="D37" s="116"/>
      <c r="E37" s="123"/>
      <c r="F37" s="124"/>
      <c r="G37" s="86"/>
      <c r="H37" s="85"/>
      <c r="I37" s="86"/>
      <c r="J37" s="85"/>
      <c r="K37" s="81">
        <v>7503.0255097711588</v>
      </c>
      <c r="L37" s="170">
        <v>2</v>
      </c>
      <c r="M37" s="82">
        <v>3751.5127548855794</v>
      </c>
    </row>
    <row r="38" spans="2:13">
      <c r="B38" s="32" t="s">
        <v>184</v>
      </c>
      <c r="C38" s="116"/>
      <c r="D38" s="116"/>
      <c r="E38" s="123"/>
      <c r="F38" s="124"/>
      <c r="G38" s="86"/>
      <c r="H38" s="85"/>
      <c r="I38" s="86"/>
      <c r="J38" s="85"/>
      <c r="K38" s="81">
        <v>875.98062108758256</v>
      </c>
      <c r="L38" s="170">
        <v>7.0000000000000001E-3</v>
      </c>
      <c r="M38" s="82">
        <v>125140.0887267975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7863.2756803195507</v>
      </c>
    </row>
    <row r="44" spans="2:13" ht="15.75" customHeight="1" thickBot="1">
      <c r="B44" s="797" t="s">
        <v>75</v>
      </c>
      <c r="C44" s="798"/>
      <c r="D44" s="798"/>
      <c r="E44" s="798"/>
      <c r="F44" s="798"/>
      <c r="G44" s="798"/>
      <c r="H44" s="798"/>
      <c r="I44" s="798"/>
      <c r="J44" s="798"/>
      <c r="K44" s="798"/>
      <c r="L44" s="799"/>
      <c r="M44" s="87">
        <v>138508.95537464158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547</v>
      </c>
      <c r="C47" s="159"/>
      <c r="D47" s="159"/>
      <c r="E47" s="159"/>
      <c r="F47" s="159"/>
      <c r="G47" s="159"/>
      <c r="H47" s="159"/>
      <c r="I47" s="160"/>
      <c r="J47" s="126" t="s">
        <v>26</v>
      </c>
      <c r="K47" s="127">
        <v>1.05</v>
      </c>
      <c r="L47" s="165">
        <v>488553.08607658581</v>
      </c>
      <c r="M47" s="82">
        <v>512980.74038041511</v>
      </c>
    </row>
    <row r="48" spans="2:13" ht="15.75" customHeight="1">
      <c r="B48" s="32" t="s">
        <v>123</v>
      </c>
      <c r="C48" s="163"/>
      <c r="D48" s="163"/>
      <c r="E48" s="163"/>
      <c r="F48" s="163"/>
      <c r="G48" s="163"/>
      <c r="H48" s="163"/>
      <c r="I48" s="164"/>
      <c r="J48" s="126" t="s">
        <v>30</v>
      </c>
      <c r="K48" s="127">
        <v>1</v>
      </c>
      <c r="L48" s="165">
        <v>7967.7110648509324</v>
      </c>
      <c r="M48" s="82">
        <v>7967.7110648509324</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520948.45144526602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8</v>
      </c>
      <c r="M69" s="103">
        <v>61312.664907651713</v>
      </c>
    </row>
    <row r="70" spans="2:13">
      <c r="B70" s="98" t="s">
        <v>256</v>
      </c>
      <c r="C70" s="99"/>
      <c r="D70" s="99"/>
      <c r="E70" s="99"/>
      <c r="F70" s="99"/>
      <c r="G70" s="99"/>
      <c r="H70" s="99"/>
      <c r="I70" s="100">
        <v>74897.694683432608</v>
      </c>
      <c r="J70" s="101">
        <v>1.85</v>
      </c>
      <c r="K70" s="102">
        <v>138560.73516435034</v>
      </c>
      <c r="L70" s="169">
        <v>8</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78632.756803195502</v>
      </c>
    </row>
    <row r="75" spans="2:13" ht="13.5" thickBot="1">
      <c r="B75" s="76"/>
      <c r="M75" s="67"/>
    </row>
    <row r="76" spans="2:13" ht="15.75" customHeight="1" thickBot="1">
      <c r="B76" s="800" t="s">
        <v>85</v>
      </c>
      <c r="C76" s="801"/>
      <c r="D76" s="801"/>
      <c r="E76" s="801"/>
      <c r="F76" s="801"/>
      <c r="G76" s="801"/>
      <c r="H76" s="801"/>
      <c r="I76" s="801"/>
      <c r="J76" s="801"/>
      <c r="K76" s="801"/>
      <c r="L76" s="802"/>
      <c r="M76" s="104">
        <v>738090.16362310306</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147618.03272462063</v>
      </c>
      <c r="M79" s="108"/>
    </row>
    <row r="80" spans="2:13">
      <c r="B80" s="83" t="s">
        <v>90</v>
      </c>
      <c r="C80" s="84"/>
      <c r="D80" s="84"/>
      <c r="E80" s="84"/>
      <c r="F80" s="84"/>
      <c r="G80" s="84"/>
      <c r="H80" s="84"/>
      <c r="I80" s="105"/>
      <c r="J80" s="106"/>
      <c r="K80" s="107">
        <v>0.05</v>
      </c>
      <c r="L80" s="167">
        <v>36904.508181155157</v>
      </c>
      <c r="M80" s="108"/>
    </row>
    <row r="81" spans="2:13" ht="13.5" thickBot="1">
      <c r="B81" s="34" t="s">
        <v>59</v>
      </c>
      <c r="C81" s="57"/>
      <c r="D81" s="57"/>
      <c r="E81" s="57"/>
      <c r="F81" s="57"/>
      <c r="G81" s="57"/>
      <c r="H81" s="57"/>
      <c r="I81" s="109"/>
      <c r="J81" s="110"/>
      <c r="K81" s="107">
        <v>0.05</v>
      </c>
      <c r="L81" s="168">
        <v>36904.508181155157</v>
      </c>
      <c r="M81" s="108"/>
    </row>
    <row r="82" spans="2:13" ht="15.75" customHeight="1" thickBot="1">
      <c r="B82" s="805" t="s">
        <v>466</v>
      </c>
      <c r="C82" s="806"/>
      <c r="D82" s="806"/>
      <c r="E82" s="806"/>
      <c r="F82" s="806"/>
      <c r="G82" s="806"/>
      <c r="H82" s="806"/>
      <c r="I82" s="806"/>
      <c r="J82" s="806"/>
      <c r="K82" s="806"/>
      <c r="L82" s="807"/>
      <c r="M82" s="111">
        <v>221427.04908693096</v>
      </c>
    </row>
    <row r="83" spans="2:13" ht="13.5" thickBot="1">
      <c r="B83" s="76"/>
      <c r="M83" s="67"/>
    </row>
    <row r="84" spans="2:13" ht="15.75" customHeight="1" thickBot="1">
      <c r="B84" s="800" t="s">
        <v>91</v>
      </c>
      <c r="C84" s="801"/>
      <c r="D84" s="801"/>
      <c r="E84" s="801"/>
      <c r="F84" s="801"/>
      <c r="G84" s="801"/>
      <c r="H84" s="801"/>
      <c r="I84" s="801"/>
      <c r="J84" s="801"/>
      <c r="K84" s="801"/>
      <c r="L84" s="802"/>
      <c r="M84" s="112">
        <v>959517</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B3DDF-0837-4C6A-8AD1-ABD9668F30EC}">
  <sheetPr codeName="Hoja46">
    <tabColor theme="5"/>
  </sheetPr>
  <dimension ref="B1:M108"/>
  <sheetViews>
    <sheetView zoomScale="40" zoomScaleNormal="40" workbookViewId="0">
      <selection activeCell="D22" sqref="D22"/>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338</v>
      </c>
      <c r="C33" s="791" t="s">
        <v>545</v>
      </c>
      <c r="D33" s="792"/>
      <c r="E33" s="792"/>
      <c r="F33" s="792"/>
      <c r="G33" s="792"/>
      <c r="H33" s="792"/>
      <c r="I33" s="792"/>
      <c r="J33" s="793"/>
      <c r="K33" s="173">
        <v>11604</v>
      </c>
      <c r="L33" s="172" t="s">
        <v>26</v>
      </c>
      <c r="M33" s="174">
        <v>214</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3508.1564252778981</v>
      </c>
      <c r="L36" s="170">
        <v>2</v>
      </c>
      <c r="M36" s="82">
        <v>1754.078212638949</v>
      </c>
    </row>
    <row r="37" spans="2:13">
      <c r="B37" s="32" t="s">
        <v>121</v>
      </c>
      <c r="C37" s="116"/>
      <c r="D37" s="116"/>
      <c r="E37" s="123"/>
      <c r="F37" s="124"/>
      <c r="G37" s="86"/>
      <c r="H37" s="85"/>
      <c r="I37" s="86"/>
      <c r="J37" s="85"/>
      <c r="K37" s="81">
        <v>7503.0255097711588</v>
      </c>
      <c r="L37" s="170">
        <v>2</v>
      </c>
      <c r="M37" s="82">
        <v>3751.5127548855794</v>
      </c>
    </row>
    <row r="38" spans="2:13">
      <c r="B38" s="32" t="s">
        <v>184</v>
      </c>
      <c r="C38" s="116"/>
      <c r="D38" s="116"/>
      <c r="E38" s="123"/>
      <c r="F38" s="124"/>
      <c r="G38" s="86"/>
      <c r="H38" s="85"/>
      <c r="I38" s="86"/>
      <c r="J38" s="85"/>
      <c r="K38" s="81">
        <v>875.98062108758256</v>
      </c>
      <c r="L38" s="170">
        <v>6.0000000000000001E-3</v>
      </c>
      <c r="M38" s="82">
        <v>145996.77018126377</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7863.2756803195507</v>
      </c>
    </row>
    <row r="44" spans="2:13" ht="15.75" customHeight="1" thickBot="1">
      <c r="B44" s="797" t="s">
        <v>75</v>
      </c>
      <c r="C44" s="798"/>
      <c r="D44" s="798"/>
      <c r="E44" s="798"/>
      <c r="F44" s="798"/>
      <c r="G44" s="798"/>
      <c r="H44" s="798"/>
      <c r="I44" s="798"/>
      <c r="J44" s="798"/>
      <c r="K44" s="798"/>
      <c r="L44" s="799"/>
      <c r="M44" s="87">
        <v>159365.63682910785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530</v>
      </c>
      <c r="C47" s="159"/>
      <c r="D47" s="159"/>
      <c r="E47" s="159"/>
      <c r="F47" s="159"/>
      <c r="G47" s="159"/>
      <c r="H47" s="159"/>
      <c r="I47" s="160"/>
      <c r="J47" s="126" t="s">
        <v>26</v>
      </c>
      <c r="K47" s="127">
        <v>1.05</v>
      </c>
      <c r="L47" s="165">
        <v>497600.36544837442</v>
      </c>
      <c r="M47" s="82">
        <v>522480.38372079318</v>
      </c>
    </row>
    <row r="48" spans="2:13" ht="15.75" customHeight="1">
      <c r="B48" s="32" t="s">
        <v>123</v>
      </c>
      <c r="C48" s="163"/>
      <c r="D48" s="163"/>
      <c r="E48" s="163"/>
      <c r="F48" s="163"/>
      <c r="G48" s="163"/>
      <c r="H48" s="163"/>
      <c r="I48" s="164"/>
      <c r="J48" s="126" t="s">
        <v>30</v>
      </c>
      <c r="K48" s="127">
        <v>1</v>
      </c>
      <c r="L48" s="165">
        <v>7967.7110648509324</v>
      </c>
      <c r="M48" s="82">
        <v>7967.7110648509324</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530448.09478564409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8</v>
      </c>
      <c r="M69" s="103">
        <v>61312.664907651713</v>
      </c>
    </row>
    <row r="70" spans="2:13">
      <c r="B70" s="98" t="s">
        <v>256</v>
      </c>
      <c r="C70" s="99"/>
      <c r="D70" s="99"/>
      <c r="E70" s="99"/>
      <c r="F70" s="99"/>
      <c r="G70" s="99"/>
      <c r="H70" s="99"/>
      <c r="I70" s="100">
        <v>74897.694683432608</v>
      </c>
      <c r="J70" s="101">
        <v>1.85</v>
      </c>
      <c r="K70" s="102">
        <v>138560.73516435034</v>
      </c>
      <c r="L70" s="169">
        <v>8</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78632.756803195502</v>
      </c>
    </row>
    <row r="75" spans="2:13" ht="13.5" thickBot="1">
      <c r="B75" s="76"/>
      <c r="M75" s="67"/>
    </row>
    <row r="76" spans="2:13" ht="15.75" customHeight="1" thickBot="1">
      <c r="B76" s="800" t="s">
        <v>85</v>
      </c>
      <c r="C76" s="801"/>
      <c r="D76" s="801"/>
      <c r="E76" s="801"/>
      <c r="F76" s="801"/>
      <c r="G76" s="801"/>
      <c r="H76" s="801"/>
      <c r="I76" s="801"/>
      <c r="J76" s="801"/>
      <c r="K76" s="801"/>
      <c r="L76" s="802"/>
      <c r="M76" s="104">
        <v>768446.48841794743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153689.29768358948</v>
      </c>
      <c r="M79" s="108"/>
    </row>
    <row r="80" spans="2:13">
      <c r="B80" s="83" t="s">
        <v>90</v>
      </c>
      <c r="C80" s="84"/>
      <c r="D80" s="84"/>
      <c r="E80" s="84"/>
      <c r="F80" s="84"/>
      <c r="G80" s="84"/>
      <c r="H80" s="84"/>
      <c r="I80" s="105"/>
      <c r="J80" s="106"/>
      <c r="K80" s="107">
        <v>0.05</v>
      </c>
      <c r="L80" s="167">
        <v>38422.32442089737</v>
      </c>
      <c r="M80" s="108"/>
    </row>
    <row r="81" spans="2:13" ht="13.5" thickBot="1">
      <c r="B81" s="34" t="s">
        <v>59</v>
      </c>
      <c r="C81" s="57"/>
      <c r="D81" s="57"/>
      <c r="E81" s="57"/>
      <c r="F81" s="57"/>
      <c r="G81" s="57"/>
      <c r="H81" s="57"/>
      <c r="I81" s="109"/>
      <c r="J81" s="110"/>
      <c r="K81" s="107">
        <v>0.05</v>
      </c>
      <c r="L81" s="168">
        <v>38422.32442089737</v>
      </c>
      <c r="M81" s="108"/>
    </row>
    <row r="82" spans="2:13" ht="15.75" customHeight="1" thickBot="1">
      <c r="B82" s="805" t="s">
        <v>466</v>
      </c>
      <c r="C82" s="806"/>
      <c r="D82" s="806"/>
      <c r="E82" s="806"/>
      <c r="F82" s="806"/>
      <c r="G82" s="806"/>
      <c r="H82" s="806"/>
      <c r="I82" s="806"/>
      <c r="J82" s="806"/>
      <c r="K82" s="806"/>
      <c r="L82" s="807"/>
      <c r="M82" s="111">
        <v>230533.94652538424</v>
      </c>
    </row>
    <row r="83" spans="2:13" ht="13.5" thickBot="1">
      <c r="B83" s="76"/>
      <c r="M83" s="67"/>
    </row>
    <row r="84" spans="2:13" ht="15.75" customHeight="1" thickBot="1">
      <c r="B84" s="800" t="s">
        <v>91</v>
      </c>
      <c r="C84" s="801"/>
      <c r="D84" s="801"/>
      <c r="E84" s="801"/>
      <c r="F84" s="801"/>
      <c r="G84" s="801"/>
      <c r="H84" s="801"/>
      <c r="I84" s="801"/>
      <c r="J84" s="801"/>
      <c r="K84" s="801"/>
      <c r="L84" s="802"/>
      <c r="M84" s="112">
        <v>998980</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3C43A-6998-4077-A579-1AB8EC0E86A8}">
  <sheetPr codeName="Hoja47">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339</v>
      </c>
      <c r="C33" s="791" t="s">
        <v>550</v>
      </c>
      <c r="D33" s="792"/>
      <c r="E33" s="792"/>
      <c r="F33" s="792"/>
      <c r="G33" s="792"/>
      <c r="H33" s="792"/>
      <c r="I33" s="792"/>
      <c r="J33" s="793"/>
      <c r="K33" s="173">
        <v>11403</v>
      </c>
      <c r="L33" s="172" t="s">
        <v>30</v>
      </c>
      <c r="M33" s="174">
        <v>35597</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174</v>
      </c>
      <c r="C36" s="116"/>
      <c r="D36" s="116"/>
      <c r="E36" s="99"/>
      <c r="F36" s="122"/>
      <c r="G36" s="332"/>
      <c r="H36" s="333"/>
      <c r="I36" s="332"/>
      <c r="J36" s="333"/>
      <c r="K36" s="81">
        <v>1956.7537406878314</v>
      </c>
      <c r="L36" s="170">
        <v>38.125</v>
      </c>
      <c r="M36" s="82">
        <v>51.324688280336559</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72.23310001351453</v>
      </c>
    </row>
    <row r="44" spans="2:13" ht="15.75" customHeight="1" thickBot="1">
      <c r="B44" s="797" t="s">
        <v>75</v>
      </c>
      <c r="C44" s="798"/>
      <c r="D44" s="798"/>
      <c r="E44" s="798"/>
      <c r="F44" s="798"/>
      <c r="G44" s="798"/>
      <c r="H44" s="798"/>
      <c r="I44" s="798"/>
      <c r="J44" s="798"/>
      <c r="K44" s="798"/>
      <c r="L44" s="799"/>
      <c r="M44" s="87">
        <v>123.55778829385109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553</v>
      </c>
      <c r="C47" s="159"/>
      <c r="D47" s="159"/>
      <c r="E47" s="159"/>
      <c r="F47" s="159"/>
      <c r="G47" s="159"/>
      <c r="H47" s="159"/>
      <c r="I47" s="160"/>
      <c r="J47" s="126" t="s">
        <v>30</v>
      </c>
      <c r="K47" s="127">
        <v>1.0509999999999999</v>
      </c>
      <c r="L47" s="165">
        <v>4050.5712272862597</v>
      </c>
      <c r="M47" s="82">
        <v>4257.150359877859</v>
      </c>
    </row>
    <row r="48" spans="2:13" ht="15.75" customHeight="1">
      <c r="B48" s="32" t="s">
        <v>130</v>
      </c>
      <c r="C48" s="163"/>
      <c r="D48" s="163"/>
      <c r="E48" s="163"/>
      <c r="F48" s="163"/>
      <c r="G48" s="163"/>
      <c r="H48" s="163"/>
      <c r="I48" s="164"/>
      <c r="J48" s="126" t="s">
        <v>30</v>
      </c>
      <c r="K48" s="127">
        <v>3.7600000000000001E-2</v>
      </c>
      <c r="L48" s="165">
        <v>9051.6003307893407</v>
      </c>
      <c r="M48" s="82">
        <v>340.3401724376792</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4597.4905323155381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1.05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305</v>
      </c>
      <c r="M69" s="103">
        <v>268.03350779301297</v>
      </c>
    </row>
    <row r="70" spans="2:13">
      <c r="B70" s="98" t="s">
        <v>256</v>
      </c>
      <c r="C70" s="99"/>
      <c r="D70" s="99"/>
      <c r="E70" s="99"/>
      <c r="F70" s="99"/>
      <c r="G70" s="99"/>
      <c r="H70" s="99"/>
      <c r="I70" s="100">
        <v>74897.694683432608</v>
      </c>
      <c r="J70" s="101">
        <v>1.85</v>
      </c>
      <c r="K70" s="102">
        <v>138560.73516435034</v>
      </c>
      <c r="L70" s="169">
        <v>305</v>
      </c>
      <c r="M70" s="103">
        <v>454.29749234213227</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722.33100013514525</v>
      </c>
    </row>
    <row r="75" spans="2:13" ht="13.5" thickBot="1">
      <c r="B75" s="76"/>
      <c r="M75" s="67"/>
    </row>
    <row r="76" spans="2:13" ht="15.75" customHeight="1" thickBot="1">
      <c r="B76" s="800" t="s">
        <v>85</v>
      </c>
      <c r="C76" s="801"/>
      <c r="D76" s="801"/>
      <c r="E76" s="801"/>
      <c r="F76" s="801"/>
      <c r="G76" s="801"/>
      <c r="H76" s="801"/>
      <c r="I76" s="801"/>
      <c r="J76" s="801"/>
      <c r="K76" s="801"/>
      <c r="L76" s="802"/>
      <c r="M76" s="104">
        <v>5443.3793207445351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1088.6758641489071</v>
      </c>
      <c r="M79" s="108"/>
    </row>
    <row r="80" spans="2:13">
      <c r="B80" s="83" t="s">
        <v>90</v>
      </c>
      <c r="C80" s="84"/>
      <c r="D80" s="84"/>
      <c r="E80" s="84"/>
      <c r="F80" s="84"/>
      <c r="G80" s="84"/>
      <c r="H80" s="84"/>
      <c r="I80" s="105"/>
      <c r="J80" s="106"/>
      <c r="K80" s="107">
        <v>0.05</v>
      </c>
      <c r="L80" s="167">
        <v>272.16896603722677</v>
      </c>
      <c r="M80" s="108"/>
    </row>
    <row r="81" spans="2:13" ht="13.5" thickBot="1">
      <c r="B81" s="34" t="s">
        <v>59</v>
      </c>
      <c r="C81" s="57"/>
      <c r="D81" s="57"/>
      <c r="E81" s="57"/>
      <c r="F81" s="57"/>
      <c r="G81" s="57"/>
      <c r="H81" s="57"/>
      <c r="I81" s="109"/>
      <c r="J81" s="110"/>
      <c r="K81" s="107">
        <v>0.05</v>
      </c>
      <c r="L81" s="168">
        <v>272.16896603722677</v>
      </c>
      <c r="M81" s="108"/>
    </row>
    <row r="82" spans="2:13" ht="15.75" customHeight="1" thickBot="1">
      <c r="B82" s="805" t="s">
        <v>466</v>
      </c>
      <c r="C82" s="806"/>
      <c r="D82" s="806"/>
      <c r="E82" s="806"/>
      <c r="F82" s="806"/>
      <c r="G82" s="806"/>
      <c r="H82" s="806"/>
      <c r="I82" s="806"/>
      <c r="J82" s="806"/>
      <c r="K82" s="806"/>
      <c r="L82" s="807"/>
      <c r="M82" s="111">
        <v>1633.0137962233605</v>
      </c>
    </row>
    <row r="83" spans="2:13" ht="13.5" thickBot="1">
      <c r="B83" s="76"/>
      <c r="M83" s="67"/>
    </row>
    <row r="84" spans="2:13" ht="15.75" customHeight="1" thickBot="1">
      <c r="B84" s="800" t="s">
        <v>91</v>
      </c>
      <c r="C84" s="801"/>
      <c r="D84" s="801"/>
      <c r="E84" s="801"/>
      <c r="F84" s="801"/>
      <c r="G84" s="801"/>
      <c r="H84" s="801"/>
      <c r="I84" s="801"/>
      <c r="J84" s="801"/>
      <c r="K84" s="801"/>
      <c r="L84" s="802"/>
      <c r="M84" s="112">
        <v>7076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40599C-1CB1-4777-8984-245820E407CE}">
  <sheetPr codeName="Hoja48">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340</v>
      </c>
      <c r="C33" s="791" t="s">
        <v>554</v>
      </c>
      <c r="D33" s="792"/>
      <c r="E33" s="792"/>
      <c r="F33" s="792"/>
      <c r="G33" s="792"/>
      <c r="H33" s="792"/>
      <c r="I33" s="792"/>
      <c r="J33" s="793"/>
      <c r="K33" s="173">
        <v>11604</v>
      </c>
      <c r="L33" s="172" t="s">
        <v>302</v>
      </c>
      <c r="M33" s="174">
        <v>493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159</v>
      </c>
      <c r="C36" s="116"/>
      <c r="D36" s="116"/>
      <c r="E36" s="99"/>
      <c r="F36" s="122"/>
      <c r="G36" s="332"/>
      <c r="H36" s="333"/>
      <c r="I36" s="332"/>
      <c r="J36" s="333"/>
      <c r="K36" s="81">
        <v>44567.044720908234</v>
      </c>
      <c r="L36" s="170">
        <v>670</v>
      </c>
      <c r="M36" s="82">
        <v>66.517977195385427</v>
      </c>
    </row>
    <row r="37" spans="2:13">
      <c r="B37" s="32" t="s">
        <v>125</v>
      </c>
      <c r="C37" s="116"/>
      <c r="D37" s="116"/>
      <c r="E37" s="123"/>
      <c r="F37" s="124"/>
      <c r="G37" s="86"/>
      <c r="H37" s="85"/>
      <c r="I37" s="86"/>
      <c r="J37" s="85"/>
      <c r="K37" s="81">
        <v>57620.991695591685</v>
      </c>
      <c r="L37" s="170">
        <v>670</v>
      </c>
      <c r="M37" s="82">
        <v>86.001480142674154</v>
      </c>
    </row>
    <row r="38" spans="2:13">
      <c r="B38" s="32" t="s">
        <v>129</v>
      </c>
      <c r="C38" s="116"/>
      <c r="D38" s="116"/>
      <c r="E38" s="123"/>
      <c r="F38" s="124"/>
      <c r="G38" s="86"/>
      <c r="H38" s="85"/>
      <c r="I38" s="86"/>
      <c r="J38" s="85"/>
      <c r="K38" s="81">
        <v>189108.01576389189</v>
      </c>
      <c r="L38" s="170">
        <v>670</v>
      </c>
      <c r="M38" s="82">
        <v>282.25076979685355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5.6354696813076171</v>
      </c>
    </row>
    <row r="44" spans="2:13" ht="15.75" customHeight="1" thickBot="1">
      <c r="B44" s="797" t="s">
        <v>75</v>
      </c>
      <c r="C44" s="798"/>
      <c r="D44" s="798"/>
      <c r="E44" s="798"/>
      <c r="F44" s="798"/>
      <c r="G44" s="798"/>
      <c r="H44" s="798"/>
      <c r="I44" s="798"/>
      <c r="J44" s="798"/>
      <c r="K44" s="798"/>
      <c r="L44" s="799"/>
      <c r="M44" s="87">
        <v>440.40569681622071</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132</v>
      </c>
      <c r="C47" s="159"/>
      <c r="D47" s="159"/>
      <c r="E47" s="159"/>
      <c r="F47" s="159"/>
      <c r="G47" s="159"/>
      <c r="H47" s="159"/>
      <c r="I47" s="160"/>
      <c r="J47" s="126" t="s">
        <v>29</v>
      </c>
      <c r="K47" s="127">
        <v>4.0000000000000001E-3</v>
      </c>
      <c r="L47" s="165">
        <v>7309.2135247344986</v>
      </c>
      <c r="M47" s="82">
        <v>29.236854098937997</v>
      </c>
    </row>
    <row r="48" spans="2:13" ht="15.75" customHeight="1">
      <c r="B48" s="32" t="s">
        <v>134</v>
      </c>
      <c r="C48" s="163"/>
      <c r="D48" s="163"/>
      <c r="E48" s="163"/>
      <c r="F48" s="163"/>
      <c r="G48" s="163"/>
      <c r="H48" s="163"/>
      <c r="I48" s="164"/>
      <c r="J48" s="126" t="s">
        <v>28</v>
      </c>
      <c r="K48" s="127">
        <v>4.0000000000000001E-3</v>
      </c>
      <c r="L48" s="165">
        <v>13699.618441798884</v>
      </c>
      <c r="M48" s="82">
        <v>54.798473767195539</v>
      </c>
    </row>
    <row r="49" spans="2:13" ht="15.75" customHeight="1">
      <c r="B49" s="32" t="s">
        <v>217</v>
      </c>
      <c r="C49" s="163"/>
      <c r="D49" s="163"/>
      <c r="E49" s="163"/>
      <c r="F49" s="163"/>
      <c r="G49" s="163"/>
      <c r="H49" s="163"/>
      <c r="I49" s="164"/>
      <c r="J49" s="126" t="s">
        <v>138</v>
      </c>
      <c r="K49" s="127">
        <v>0.02</v>
      </c>
      <c r="L49" s="165">
        <v>1511.3413157158107</v>
      </c>
      <c r="M49" s="82">
        <v>30.226826314316213</v>
      </c>
    </row>
    <row r="50" spans="2:13" ht="15.75" customHeight="1">
      <c r="B50" s="32" t="s">
        <v>244</v>
      </c>
      <c r="C50" s="163"/>
      <c r="D50" s="163"/>
      <c r="E50" s="163"/>
      <c r="F50" s="163"/>
      <c r="G50" s="163"/>
      <c r="H50" s="163"/>
      <c r="I50" s="164"/>
      <c r="J50" s="126" t="s">
        <v>30</v>
      </c>
      <c r="K50" s="127">
        <v>8.5000000000000006E-2</v>
      </c>
      <c r="L50" s="165">
        <v>14875.021418703052</v>
      </c>
      <c r="M50" s="82">
        <v>1264.3768205897595</v>
      </c>
    </row>
    <row r="51" spans="2:13" ht="15.75" customHeight="1">
      <c r="B51" s="32" t="s">
        <v>133</v>
      </c>
      <c r="C51" s="163"/>
      <c r="D51" s="163"/>
      <c r="E51" s="163"/>
      <c r="F51" s="163"/>
      <c r="G51" s="163"/>
      <c r="H51" s="163"/>
      <c r="I51" s="164"/>
      <c r="J51" s="126" t="s">
        <v>29</v>
      </c>
      <c r="K51" s="127">
        <v>1E-3</v>
      </c>
      <c r="L51" s="165">
        <v>20722.512835353078</v>
      </c>
      <c r="M51" s="82">
        <v>20.722512835353079</v>
      </c>
    </row>
    <row r="52" spans="2:13" ht="15.75" customHeight="1">
      <c r="B52" s="32" t="s">
        <v>130</v>
      </c>
      <c r="C52" s="163"/>
      <c r="D52" s="163"/>
      <c r="E52" s="163"/>
      <c r="F52" s="163"/>
      <c r="G52" s="163"/>
      <c r="H52" s="163"/>
      <c r="I52" s="164"/>
      <c r="J52" s="126" t="s">
        <v>30</v>
      </c>
      <c r="K52" s="127">
        <v>0.02</v>
      </c>
      <c r="L52" s="165">
        <v>9051.6003307893407</v>
      </c>
      <c r="M52" s="82">
        <v>181.03200661578683</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1580.3934942213491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5360</v>
      </c>
      <c r="M69" s="103">
        <v>30.503813386891402</v>
      </c>
    </row>
    <row r="70" spans="2:13">
      <c r="B70" s="98" t="s">
        <v>256</v>
      </c>
      <c r="C70" s="99"/>
      <c r="D70" s="99"/>
      <c r="E70" s="99"/>
      <c r="F70" s="99"/>
      <c r="G70" s="99"/>
      <c r="H70" s="99"/>
      <c r="I70" s="100">
        <v>74897.694683432608</v>
      </c>
      <c r="J70" s="101">
        <v>1.85</v>
      </c>
      <c r="K70" s="102">
        <v>138560.73516435034</v>
      </c>
      <c r="L70" s="169">
        <v>5360</v>
      </c>
      <c r="M70" s="103">
        <v>25.850883426184765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56.354696813076167</v>
      </c>
    </row>
    <row r="75" spans="2:13" ht="13.5" thickBot="1">
      <c r="B75" s="76"/>
      <c r="M75" s="67"/>
    </row>
    <row r="76" spans="2:13" ht="15.75" customHeight="1" thickBot="1">
      <c r="B76" s="800" t="s">
        <v>85</v>
      </c>
      <c r="C76" s="801"/>
      <c r="D76" s="801"/>
      <c r="E76" s="801"/>
      <c r="F76" s="801"/>
      <c r="G76" s="801"/>
      <c r="H76" s="801"/>
      <c r="I76" s="801"/>
      <c r="J76" s="801"/>
      <c r="K76" s="801"/>
      <c r="L76" s="802"/>
      <c r="M76" s="104">
        <v>2077.1538878506458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415.43077757012918</v>
      </c>
      <c r="M79" s="108"/>
    </row>
    <row r="80" spans="2:13">
      <c r="B80" s="83" t="s">
        <v>90</v>
      </c>
      <c r="C80" s="84"/>
      <c r="D80" s="84"/>
      <c r="E80" s="84"/>
      <c r="F80" s="84"/>
      <c r="G80" s="84"/>
      <c r="H80" s="84"/>
      <c r="I80" s="105"/>
      <c r="J80" s="106"/>
      <c r="K80" s="107">
        <v>0.05</v>
      </c>
      <c r="L80" s="167">
        <v>103.8576943925323</v>
      </c>
      <c r="M80" s="108"/>
    </row>
    <row r="81" spans="2:13" ht="13.5" thickBot="1">
      <c r="B81" s="34" t="s">
        <v>59</v>
      </c>
      <c r="C81" s="57"/>
      <c r="D81" s="57"/>
      <c r="E81" s="57"/>
      <c r="F81" s="57"/>
      <c r="G81" s="57"/>
      <c r="H81" s="57"/>
      <c r="I81" s="109"/>
      <c r="J81" s="110"/>
      <c r="K81" s="107">
        <v>0.05</v>
      </c>
      <c r="L81" s="168">
        <v>103.8576943925323</v>
      </c>
      <c r="M81" s="108"/>
    </row>
    <row r="82" spans="2:13" ht="15.75" customHeight="1" thickBot="1">
      <c r="B82" s="805" t="s">
        <v>466</v>
      </c>
      <c r="C82" s="806"/>
      <c r="D82" s="806"/>
      <c r="E82" s="806"/>
      <c r="F82" s="806"/>
      <c r="G82" s="806"/>
      <c r="H82" s="806"/>
      <c r="I82" s="806"/>
      <c r="J82" s="806"/>
      <c r="K82" s="806"/>
      <c r="L82" s="807"/>
      <c r="M82" s="111">
        <v>623.14616635519371</v>
      </c>
    </row>
    <row r="83" spans="2:13" ht="13.5" thickBot="1">
      <c r="B83" s="76"/>
      <c r="M83" s="67"/>
    </row>
    <row r="84" spans="2:13" ht="15.75" customHeight="1" thickBot="1">
      <c r="B84" s="800" t="s">
        <v>91</v>
      </c>
      <c r="C84" s="801"/>
      <c r="D84" s="801"/>
      <c r="E84" s="801"/>
      <c r="F84" s="801"/>
      <c r="G84" s="801"/>
      <c r="H84" s="801"/>
      <c r="I84" s="801"/>
      <c r="J84" s="801"/>
      <c r="K84" s="801"/>
      <c r="L84" s="802"/>
      <c r="M84" s="112">
        <v>2700</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9C0D1-39E4-4F0E-A740-980F5AF07550}">
  <sheetPr codeName="Hoja49">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341</v>
      </c>
      <c r="C33" s="791" t="s">
        <v>555</v>
      </c>
      <c r="D33" s="792"/>
      <c r="E33" s="792"/>
      <c r="F33" s="792"/>
      <c r="G33" s="792"/>
      <c r="H33" s="792"/>
      <c r="I33" s="792"/>
      <c r="J33" s="793"/>
      <c r="K33" s="173">
        <v>11604</v>
      </c>
      <c r="L33" s="172" t="s">
        <v>30</v>
      </c>
      <c r="M33" s="174">
        <v>155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174</v>
      </c>
      <c r="C36" s="116"/>
      <c r="D36" s="116"/>
      <c r="E36" s="99"/>
      <c r="F36" s="122"/>
      <c r="G36" s="332"/>
      <c r="H36" s="333"/>
      <c r="I36" s="332"/>
      <c r="J36" s="333"/>
      <c r="K36" s="81">
        <v>1956.7537406878314</v>
      </c>
      <c r="L36" s="170">
        <v>37.5</v>
      </c>
      <c r="M36" s="82">
        <v>52.180099751675506</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110.15547752060967</v>
      </c>
    </row>
    <row r="44" spans="2:13" ht="15.75" customHeight="1" thickBot="1">
      <c r="B44" s="797" t="s">
        <v>75</v>
      </c>
      <c r="C44" s="798"/>
      <c r="D44" s="798"/>
      <c r="E44" s="798"/>
      <c r="F44" s="798"/>
      <c r="G44" s="798"/>
      <c r="H44" s="798"/>
      <c r="I44" s="798"/>
      <c r="J44" s="798"/>
      <c r="K44" s="798"/>
      <c r="L44" s="799"/>
      <c r="M44" s="87">
        <v>162.33557727228518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557</v>
      </c>
      <c r="C47" s="159"/>
      <c r="D47" s="159"/>
      <c r="E47" s="159"/>
      <c r="F47" s="159"/>
      <c r="G47" s="159"/>
      <c r="H47" s="159"/>
      <c r="I47" s="160"/>
      <c r="J47" s="126" t="s">
        <v>30</v>
      </c>
      <c r="K47" s="127">
        <v>1.05</v>
      </c>
      <c r="L47" s="165">
        <v>4798.8725553585537</v>
      </c>
      <c r="M47" s="82">
        <v>5038.8161831264815</v>
      </c>
    </row>
    <row r="48" spans="2:13" ht="15.75" customHeight="1">
      <c r="B48" s="32" t="s">
        <v>130</v>
      </c>
      <c r="C48" s="163"/>
      <c r="D48" s="163"/>
      <c r="E48" s="163"/>
      <c r="F48" s="163"/>
      <c r="G48" s="163"/>
      <c r="H48" s="163"/>
      <c r="I48" s="164"/>
      <c r="J48" s="126" t="s">
        <v>30</v>
      </c>
      <c r="K48" s="127">
        <v>0.03</v>
      </c>
      <c r="L48" s="165">
        <v>9051.6003307893407</v>
      </c>
      <c r="M48" s="82">
        <v>271.54800992368018</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5310.3641930501617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1.05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200</v>
      </c>
      <c r="M69" s="103">
        <v>408.7510993843448</v>
      </c>
    </row>
    <row r="70" spans="2:13">
      <c r="B70" s="98" t="s">
        <v>256</v>
      </c>
      <c r="C70" s="99"/>
      <c r="D70" s="99"/>
      <c r="E70" s="99"/>
      <c r="F70" s="99"/>
      <c r="G70" s="99"/>
      <c r="H70" s="99"/>
      <c r="I70" s="100">
        <v>74897.694683432608</v>
      </c>
      <c r="J70" s="101">
        <v>1.85</v>
      </c>
      <c r="K70" s="102">
        <v>138560.73516435034</v>
      </c>
      <c r="L70" s="169">
        <v>200</v>
      </c>
      <c r="M70" s="103">
        <v>692.80367582175165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1101.5547752060966</v>
      </c>
    </row>
    <row r="75" spans="2:13" ht="13.5" thickBot="1">
      <c r="B75" s="76"/>
      <c r="M75" s="67"/>
    </row>
    <row r="76" spans="2:13" ht="15.75" customHeight="1" thickBot="1">
      <c r="B76" s="800" t="s">
        <v>85</v>
      </c>
      <c r="C76" s="801"/>
      <c r="D76" s="801"/>
      <c r="E76" s="801"/>
      <c r="F76" s="801"/>
      <c r="G76" s="801"/>
      <c r="H76" s="801"/>
      <c r="I76" s="801"/>
      <c r="J76" s="801"/>
      <c r="K76" s="801"/>
      <c r="L76" s="802"/>
      <c r="M76" s="104">
        <v>6574.2545455285435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1314.8509091057088</v>
      </c>
      <c r="M79" s="108"/>
    </row>
    <row r="80" spans="2:13">
      <c r="B80" s="83" t="s">
        <v>90</v>
      </c>
      <c r="C80" s="84"/>
      <c r="D80" s="84"/>
      <c r="E80" s="84"/>
      <c r="F80" s="84"/>
      <c r="G80" s="84"/>
      <c r="H80" s="84"/>
      <c r="I80" s="105"/>
      <c r="J80" s="106"/>
      <c r="K80" s="107">
        <v>0.05</v>
      </c>
      <c r="L80" s="167">
        <v>328.71272727642719</v>
      </c>
      <c r="M80" s="108"/>
    </row>
    <row r="81" spans="2:13" ht="13.5" thickBot="1">
      <c r="B81" s="34" t="s">
        <v>59</v>
      </c>
      <c r="C81" s="57"/>
      <c r="D81" s="57"/>
      <c r="E81" s="57"/>
      <c r="F81" s="57"/>
      <c r="G81" s="57"/>
      <c r="H81" s="57"/>
      <c r="I81" s="109"/>
      <c r="J81" s="110"/>
      <c r="K81" s="107">
        <v>0.05</v>
      </c>
      <c r="L81" s="168">
        <v>328.71272727642719</v>
      </c>
      <c r="M81" s="108"/>
    </row>
    <row r="82" spans="2:13" ht="15.75" customHeight="1" thickBot="1">
      <c r="B82" s="805" t="s">
        <v>466</v>
      </c>
      <c r="C82" s="806"/>
      <c r="D82" s="806"/>
      <c r="E82" s="806"/>
      <c r="F82" s="806"/>
      <c r="G82" s="806"/>
      <c r="H82" s="806"/>
      <c r="I82" s="806"/>
      <c r="J82" s="806"/>
      <c r="K82" s="806"/>
      <c r="L82" s="807"/>
      <c r="M82" s="111">
        <v>1972.276363658563</v>
      </c>
    </row>
    <row r="83" spans="2:13" ht="13.5" thickBot="1">
      <c r="B83" s="76"/>
      <c r="M83" s="67"/>
    </row>
    <row r="84" spans="2:13" ht="15.75" customHeight="1" thickBot="1">
      <c r="B84" s="800" t="s">
        <v>91</v>
      </c>
      <c r="C84" s="801"/>
      <c r="D84" s="801"/>
      <c r="E84" s="801"/>
      <c r="F84" s="801"/>
      <c r="G84" s="801"/>
      <c r="H84" s="801"/>
      <c r="I84" s="801"/>
      <c r="J84" s="801"/>
      <c r="K84" s="801"/>
      <c r="L84" s="802"/>
      <c r="M84" s="112">
        <v>8547</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BA1B4-329C-404C-9E77-710EABDD04FD}">
  <sheetPr codeName="Hoja50">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289</v>
      </c>
      <c r="C33" s="791" t="s">
        <v>558</v>
      </c>
      <c r="D33" s="792"/>
      <c r="E33" s="792"/>
      <c r="F33" s="792"/>
      <c r="G33" s="792"/>
      <c r="H33" s="792"/>
      <c r="I33" s="792"/>
      <c r="J33" s="793"/>
      <c r="K33" s="173">
        <v>11604</v>
      </c>
      <c r="L33" s="172" t="s">
        <v>28</v>
      </c>
      <c r="M33" s="174">
        <v>14</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118</v>
      </c>
      <c r="C36" s="116"/>
      <c r="D36" s="116"/>
      <c r="E36" s="99"/>
      <c r="F36" s="122"/>
      <c r="G36" s="332"/>
      <c r="H36" s="333"/>
      <c r="I36" s="332"/>
      <c r="J36" s="333"/>
      <c r="K36" s="81">
        <v>3920.8158214766186</v>
      </c>
      <c r="L36" s="170">
        <v>3</v>
      </c>
      <c r="M36" s="82">
        <v>1306.9386071588729</v>
      </c>
    </row>
    <row r="37" spans="2:13">
      <c r="B37" s="32" t="s">
        <v>116</v>
      </c>
      <c r="C37" s="116"/>
      <c r="D37" s="116"/>
      <c r="E37" s="123"/>
      <c r="F37" s="124"/>
      <c r="G37" s="86"/>
      <c r="H37" s="85"/>
      <c r="I37" s="86"/>
      <c r="J37" s="85"/>
      <c r="K37" s="81">
        <v>131404.08002764449</v>
      </c>
      <c r="L37" s="170">
        <v>3</v>
      </c>
      <c r="M37" s="82">
        <v>43801.360009214834</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2909.7600916989136</v>
      </c>
    </row>
    <row r="44" spans="2:13" ht="15.75" customHeight="1" thickBot="1">
      <c r="B44" s="797" t="s">
        <v>75</v>
      </c>
      <c r="C44" s="798"/>
      <c r="D44" s="798"/>
      <c r="E44" s="798"/>
      <c r="F44" s="798"/>
      <c r="G44" s="798"/>
      <c r="H44" s="798"/>
      <c r="I44" s="798"/>
      <c r="J44" s="798"/>
      <c r="K44" s="798"/>
      <c r="L44" s="799"/>
      <c r="M44" s="87">
        <v>48018.058708072618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233</v>
      </c>
      <c r="C47" s="159"/>
      <c r="D47" s="159"/>
      <c r="E47" s="159"/>
      <c r="F47" s="159"/>
      <c r="G47" s="159"/>
      <c r="H47" s="159"/>
      <c r="I47" s="160"/>
      <c r="J47" s="126" t="s">
        <v>26</v>
      </c>
      <c r="K47" s="127">
        <v>0.03</v>
      </c>
      <c r="L47" s="165">
        <v>472027.68456278532</v>
      </c>
      <c r="M47" s="82">
        <v>14160.830536883559</v>
      </c>
    </row>
    <row r="48" spans="2:13" ht="15.75" customHeight="1">
      <c r="B48" s="32" t="s">
        <v>559</v>
      </c>
      <c r="C48" s="163"/>
      <c r="D48" s="163"/>
      <c r="E48" s="163"/>
      <c r="F48" s="163"/>
      <c r="G48" s="163"/>
      <c r="H48" s="163"/>
      <c r="I48" s="164"/>
      <c r="J48" s="126" t="s">
        <v>28</v>
      </c>
      <c r="K48" s="127">
        <v>1</v>
      </c>
      <c r="L48" s="165">
        <v>675925.41841317574</v>
      </c>
      <c r="M48" s="82">
        <v>675925.41841317574</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690086.24895005929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16</v>
      </c>
      <c r="M69" s="103">
        <v>20437.554969217239</v>
      </c>
    </row>
    <row r="70" spans="2:13">
      <c r="B70" s="98" t="s">
        <v>256</v>
      </c>
      <c r="C70" s="99"/>
      <c r="D70" s="99"/>
      <c r="E70" s="99"/>
      <c r="F70" s="99"/>
      <c r="G70" s="99"/>
      <c r="H70" s="99"/>
      <c r="I70" s="100">
        <v>74897.694683432608</v>
      </c>
      <c r="J70" s="101">
        <v>1.85</v>
      </c>
      <c r="K70" s="102">
        <v>138560.73516435034</v>
      </c>
      <c r="L70" s="169">
        <v>16</v>
      </c>
      <c r="M70" s="103">
        <v>8660.045947771896</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29097.600916989133</v>
      </c>
    </row>
    <row r="75" spans="2:13" ht="13.5" thickBot="1">
      <c r="B75" s="76"/>
      <c r="M75" s="67"/>
    </row>
    <row r="76" spans="2:13" ht="15.75" customHeight="1" thickBot="1">
      <c r="B76" s="800" t="s">
        <v>85</v>
      </c>
      <c r="C76" s="801"/>
      <c r="D76" s="801"/>
      <c r="E76" s="801"/>
      <c r="F76" s="801"/>
      <c r="G76" s="801"/>
      <c r="H76" s="801"/>
      <c r="I76" s="801"/>
      <c r="J76" s="801"/>
      <c r="K76" s="801"/>
      <c r="L76" s="802"/>
      <c r="M76" s="104">
        <v>767201.90857512108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153440.38171502421</v>
      </c>
      <c r="M79" s="108"/>
    </row>
    <row r="80" spans="2:13">
      <c r="B80" s="83" t="s">
        <v>90</v>
      </c>
      <c r="C80" s="84"/>
      <c r="D80" s="84"/>
      <c r="E80" s="84"/>
      <c r="F80" s="84"/>
      <c r="G80" s="84"/>
      <c r="H80" s="84"/>
      <c r="I80" s="105"/>
      <c r="J80" s="106"/>
      <c r="K80" s="107">
        <v>0.05</v>
      </c>
      <c r="L80" s="167">
        <v>38360.095428756053</v>
      </c>
      <c r="M80" s="108"/>
    </row>
    <row r="81" spans="2:13" ht="13.5" thickBot="1">
      <c r="B81" s="34" t="s">
        <v>59</v>
      </c>
      <c r="C81" s="57"/>
      <c r="D81" s="57"/>
      <c r="E81" s="57"/>
      <c r="F81" s="57"/>
      <c r="G81" s="57"/>
      <c r="H81" s="57"/>
      <c r="I81" s="109"/>
      <c r="J81" s="110"/>
      <c r="K81" s="107">
        <v>0.05</v>
      </c>
      <c r="L81" s="168">
        <v>38360.095428756053</v>
      </c>
      <c r="M81" s="108"/>
    </row>
    <row r="82" spans="2:13" ht="15.75" customHeight="1" thickBot="1">
      <c r="B82" s="805" t="s">
        <v>466</v>
      </c>
      <c r="C82" s="806"/>
      <c r="D82" s="806"/>
      <c r="E82" s="806"/>
      <c r="F82" s="806"/>
      <c r="G82" s="806"/>
      <c r="H82" s="806"/>
      <c r="I82" s="806"/>
      <c r="J82" s="806"/>
      <c r="K82" s="806"/>
      <c r="L82" s="807"/>
      <c r="M82" s="111">
        <v>230160.57257253633</v>
      </c>
    </row>
    <row r="83" spans="2:13" ht="13.5" thickBot="1">
      <c r="B83" s="76"/>
      <c r="M83" s="67"/>
    </row>
    <row r="84" spans="2:13" ht="15.75" customHeight="1" thickBot="1">
      <c r="B84" s="800" t="s">
        <v>91</v>
      </c>
      <c r="C84" s="801"/>
      <c r="D84" s="801"/>
      <c r="E84" s="801"/>
      <c r="F84" s="801"/>
      <c r="G84" s="801"/>
      <c r="H84" s="801"/>
      <c r="I84" s="801"/>
      <c r="J84" s="801"/>
      <c r="K84" s="801"/>
      <c r="L84" s="802"/>
      <c r="M84" s="112">
        <v>997362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27B0B-61DA-4271-AE8C-1C4D130ACA62}">
  <sheetPr codeName="Hoja51">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342</v>
      </c>
      <c r="C33" s="791" t="s">
        <v>562</v>
      </c>
      <c r="D33" s="792"/>
      <c r="E33" s="792"/>
      <c r="F33" s="792"/>
      <c r="G33" s="792"/>
      <c r="H33" s="792"/>
      <c r="I33" s="792"/>
      <c r="J33" s="793"/>
      <c r="K33" s="173">
        <v>11604</v>
      </c>
      <c r="L33" s="172" t="s">
        <v>28</v>
      </c>
      <c r="M33" s="174">
        <v>12</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383.81139479495715</v>
      </c>
    </row>
    <row r="44" spans="2:13" ht="15.75" customHeight="1" thickBot="1">
      <c r="B44" s="797" t="s">
        <v>75</v>
      </c>
      <c r="C44" s="798"/>
      <c r="D44" s="798"/>
      <c r="E44" s="798"/>
      <c r="F44" s="798"/>
      <c r="G44" s="798"/>
      <c r="H44" s="798"/>
      <c r="I44" s="798"/>
      <c r="J44" s="798"/>
      <c r="K44" s="798"/>
      <c r="L44" s="799"/>
      <c r="M44" s="87">
        <v>383.81139479495715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561</v>
      </c>
      <c r="C47" s="159"/>
      <c r="D47" s="159"/>
      <c r="E47" s="159"/>
      <c r="F47" s="159"/>
      <c r="G47" s="159"/>
      <c r="H47" s="159"/>
      <c r="I47" s="160"/>
      <c r="J47" s="126" t="s">
        <v>28</v>
      </c>
      <c r="K47" s="127">
        <v>1</v>
      </c>
      <c r="L47" s="165">
        <v>147583.33333333331</v>
      </c>
      <c r="M47" s="82">
        <v>147583.33333333331</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147583.33333333331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100</v>
      </c>
      <c r="M69" s="103">
        <v>2452.5065963060683</v>
      </c>
    </row>
    <row r="70" spans="2:13">
      <c r="B70" s="98" t="s">
        <v>256</v>
      </c>
      <c r="C70" s="99"/>
      <c r="D70" s="99"/>
      <c r="E70" s="99"/>
      <c r="F70" s="99"/>
      <c r="G70" s="99"/>
      <c r="H70" s="99"/>
      <c r="I70" s="100">
        <v>74897.694683432608</v>
      </c>
      <c r="J70" s="101">
        <v>1.85</v>
      </c>
      <c r="K70" s="102">
        <v>138560.73516435034</v>
      </c>
      <c r="L70" s="169">
        <v>100</v>
      </c>
      <c r="M70" s="103">
        <v>1385.6073516435033</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3838.1139479495714</v>
      </c>
    </row>
    <row r="75" spans="2:13" ht="13.5" thickBot="1">
      <c r="B75" s="76"/>
      <c r="M75" s="67"/>
    </row>
    <row r="76" spans="2:13" ht="15.75" customHeight="1" thickBot="1">
      <c r="B76" s="800" t="s">
        <v>85</v>
      </c>
      <c r="C76" s="801"/>
      <c r="D76" s="801"/>
      <c r="E76" s="801"/>
      <c r="F76" s="801"/>
      <c r="G76" s="801"/>
      <c r="H76" s="801"/>
      <c r="I76" s="801"/>
      <c r="J76" s="801"/>
      <c r="K76" s="801"/>
      <c r="L76" s="802"/>
      <c r="M76" s="104">
        <v>151805.25867607785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30361.051735215573</v>
      </c>
      <c r="M79" s="108"/>
    </row>
    <row r="80" spans="2:13">
      <c r="B80" s="83" t="s">
        <v>90</v>
      </c>
      <c r="C80" s="84"/>
      <c r="D80" s="84"/>
      <c r="E80" s="84"/>
      <c r="F80" s="84"/>
      <c r="G80" s="84"/>
      <c r="H80" s="84"/>
      <c r="I80" s="105"/>
      <c r="J80" s="106"/>
      <c r="K80" s="107">
        <v>0.05</v>
      </c>
      <c r="L80" s="167">
        <v>7590.2629338038932</v>
      </c>
      <c r="M80" s="108"/>
    </row>
    <row r="81" spans="2:13" ht="13.5" thickBot="1">
      <c r="B81" s="34" t="s">
        <v>59</v>
      </c>
      <c r="C81" s="57"/>
      <c r="D81" s="57"/>
      <c r="E81" s="57"/>
      <c r="F81" s="57"/>
      <c r="G81" s="57"/>
      <c r="H81" s="57"/>
      <c r="I81" s="109"/>
      <c r="J81" s="110"/>
      <c r="K81" s="107">
        <v>0.05</v>
      </c>
      <c r="L81" s="168">
        <v>7590.2629338038932</v>
      </c>
      <c r="M81" s="108"/>
    </row>
    <row r="82" spans="2:13" ht="15.75" customHeight="1" thickBot="1">
      <c r="B82" s="805" t="s">
        <v>466</v>
      </c>
      <c r="C82" s="806"/>
      <c r="D82" s="806"/>
      <c r="E82" s="806"/>
      <c r="F82" s="806"/>
      <c r="G82" s="806"/>
      <c r="H82" s="806"/>
      <c r="I82" s="806"/>
      <c r="J82" s="806"/>
      <c r="K82" s="806"/>
      <c r="L82" s="807"/>
      <c r="M82" s="111">
        <v>45541.577602823367</v>
      </c>
    </row>
    <row r="83" spans="2:13" ht="13.5" thickBot="1">
      <c r="B83" s="76"/>
      <c r="M83" s="67"/>
    </row>
    <row r="84" spans="2:13" ht="15.75" customHeight="1" thickBot="1">
      <c r="B84" s="800" t="s">
        <v>91</v>
      </c>
      <c r="C84" s="801"/>
      <c r="D84" s="801"/>
      <c r="E84" s="801"/>
      <c r="F84" s="801"/>
      <c r="G84" s="801"/>
      <c r="H84" s="801"/>
      <c r="I84" s="801"/>
      <c r="J84" s="801"/>
      <c r="K84" s="801"/>
      <c r="L84" s="802"/>
      <c r="M84" s="112">
        <v>197347</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B7871-5748-450F-8EC4-355DE7C51BC6}">
  <sheetPr codeName="Hoja53">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343</v>
      </c>
      <c r="C33" s="791" t="s">
        <v>722</v>
      </c>
      <c r="D33" s="792"/>
      <c r="E33" s="792"/>
      <c r="F33" s="792"/>
      <c r="G33" s="792"/>
      <c r="H33" s="792"/>
      <c r="I33" s="792"/>
      <c r="J33" s="793"/>
      <c r="K33" s="173">
        <v>11604</v>
      </c>
      <c r="L33" s="172" t="s">
        <v>26</v>
      </c>
      <c r="M33" s="174">
        <v>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3508.1564252778981</v>
      </c>
      <c r="L36" s="170">
        <v>2</v>
      </c>
      <c r="M36" s="82">
        <v>1754.078212638949</v>
      </c>
    </row>
    <row r="37" spans="2:13">
      <c r="B37" s="32" t="s">
        <v>121</v>
      </c>
      <c r="C37" s="116"/>
      <c r="D37" s="116"/>
      <c r="E37" s="123"/>
      <c r="F37" s="124"/>
      <c r="G37" s="86"/>
      <c r="H37" s="85"/>
      <c r="I37" s="86"/>
      <c r="J37" s="85"/>
      <c r="K37" s="81">
        <v>7503.0255097711588</v>
      </c>
      <c r="L37" s="170">
        <v>2</v>
      </c>
      <c r="M37" s="82">
        <v>3751.5127548855794</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7863.2756803195507</v>
      </c>
    </row>
    <row r="44" spans="2:13" ht="15.75" customHeight="1" thickBot="1">
      <c r="B44" s="797" t="s">
        <v>75</v>
      </c>
      <c r="C44" s="798"/>
      <c r="D44" s="798"/>
      <c r="E44" s="798"/>
      <c r="F44" s="798"/>
      <c r="G44" s="798"/>
      <c r="H44" s="798"/>
      <c r="I44" s="798"/>
      <c r="J44" s="798"/>
      <c r="K44" s="798"/>
      <c r="L44" s="799"/>
      <c r="M44" s="87">
        <v>13368.866647844079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540</v>
      </c>
      <c r="C47" s="159"/>
      <c r="D47" s="159"/>
      <c r="E47" s="159"/>
      <c r="F47" s="159"/>
      <c r="G47" s="159"/>
      <c r="H47" s="159"/>
      <c r="I47" s="160"/>
      <c r="J47" s="126" t="s">
        <v>26</v>
      </c>
      <c r="K47" s="127">
        <v>0.4</v>
      </c>
      <c r="L47" s="165">
        <v>431113.96468381857</v>
      </c>
      <c r="M47" s="82">
        <v>172445.58587352745</v>
      </c>
    </row>
    <row r="48" spans="2:13" ht="15.75" customHeight="1">
      <c r="B48" s="32" t="s">
        <v>55</v>
      </c>
      <c r="C48" s="163"/>
      <c r="D48" s="163"/>
      <c r="E48" s="163"/>
      <c r="F48" s="163"/>
      <c r="G48" s="163"/>
      <c r="H48" s="163"/>
      <c r="I48" s="164"/>
      <c r="J48" s="126" t="s">
        <v>26</v>
      </c>
      <c r="K48" s="127">
        <v>0.6</v>
      </c>
      <c r="L48" s="165">
        <v>50093.294858454181</v>
      </c>
      <c r="M48" s="82">
        <v>30055.976915072508</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202501.56278859996</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8</v>
      </c>
      <c r="M69" s="103">
        <v>61312.664907651713</v>
      </c>
    </row>
    <row r="70" spans="2:13">
      <c r="B70" s="98" t="s">
        <v>256</v>
      </c>
      <c r="C70" s="99"/>
      <c r="D70" s="99"/>
      <c r="E70" s="99"/>
      <c r="F70" s="99"/>
      <c r="G70" s="99"/>
      <c r="H70" s="99"/>
      <c r="I70" s="100">
        <v>74897.694683432608</v>
      </c>
      <c r="J70" s="101">
        <v>1.85</v>
      </c>
      <c r="K70" s="102">
        <v>138560.73516435034</v>
      </c>
      <c r="L70" s="169">
        <v>8</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78632.756803195502</v>
      </c>
    </row>
    <row r="75" spans="2:13" ht="13.5" thickBot="1">
      <c r="B75" s="76"/>
      <c r="M75" s="67"/>
    </row>
    <row r="76" spans="2:13" ht="15.75" customHeight="1" thickBot="1">
      <c r="B76" s="800" t="s">
        <v>85</v>
      </c>
      <c r="C76" s="801"/>
      <c r="D76" s="801"/>
      <c r="E76" s="801"/>
      <c r="F76" s="801"/>
      <c r="G76" s="801"/>
      <c r="H76" s="801"/>
      <c r="I76" s="801"/>
      <c r="J76" s="801"/>
      <c r="K76" s="801"/>
      <c r="L76" s="802"/>
      <c r="M76" s="104">
        <v>294503.18623963953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58900.637247927909</v>
      </c>
      <c r="M79" s="108"/>
    </row>
    <row r="80" spans="2:13">
      <c r="B80" s="83" t="s">
        <v>90</v>
      </c>
      <c r="C80" s="84"/>
      <c r="D80" s="84"/>
      <c r="E80" s="84"/>
      <c r="F80" s="84"/>
      <c r="G80" s="84"/>
      <c r="H80" s="84"/>
      <c r="I80" s="105"/>
      <c r="J80" s="106"/>
      <c r="K80" s="107">
        <v>0.05</v>
      </c>
      <c r="L80" s="167">
        <v>14725.159311981977</v>
      </c>
      <c r="M80" s="108"/>
    </row>
    <row r="81" spans="2:13" ht="13.5" thickBot="1">
      <c r="B81" s="34" t="s">
        <v>59</v>
      </c>
      <c r="C81" s="57"/>
      <c r="D81" s="57"/>
      <c r="E81" s="57"/>
      <c r="F81" s="57"/>
      <c r="G81" s="57"/>
      <c r="H81" s="57"/>
      <c r="I81" s="109"/>
      <c r="J81" s="110"/>
      <c r="K81" s="107">
        <v>0.05</v>
      </c>
      <c r="L81" s="168">
        <v>14725.159311981977</v>
      </c>
      <c r="M81" s="108"/>
    </row>
    <row r="82" spans="2:13" ht="15.75" customHeight="1" thickBot="1">
      <c r="B82" s="805" t="s">
        <v>466</v>
      </c>
      <c r="C82" s="806"/>
      <c r="D82" s="806"/>
      <c r="E82" s="806"/>
      <c r="F82" s="806"/>
      <c r="G82" s="806"/>
      <c r="H82" s="806"/>
      <c r="I82" s="806"/>
      <c r="J82" s="806"/>
      <c r="K82" s="806"/>
      <c r="L82" s="807"/>
      <c r="M82" s="111">
        <v>88350.955871891856</v>
      </c>
    </row>
    <row r="83" spans="2:13" ht="13.5" thickBot="1">
      <c r="B83" s="76"/>
      <c r="M83" s="67"/>
    </row>
    <row r="84" spans="2:13" ht="15.75" customHeight="1" thickBot="1">
      <c r="B84" s="800" t="s">
        <v>91</v>
      </c>
      <c r="C84" s="801"/>
      <c r="D84" s="801"/>
      <c r="E84" s="801"/>
      <c r="F84" s="801"/>
      <c r="G84" s="801"/>
      <c r="H84" s="801"/>
      <c r="I84" s="801"/>
      <c r="J84" s="801"/>
      <c r="K84" s="801"/>
      <c r="L84" s="802"/>
      <c r="M84" s="112">
        <v>382854</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994DB1-EA7D-44CB-91A9-FC3A40B8E691}">
  <sheetPr codeName="Hoja54">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344</v>
      </c>
      <c r="C33" s="791" t="s">
        <v>563</v>
      </c>
      <c r="D33" s="792"/>
      <c r="E33" s="792"/>
      <c r="F33" s="792"/>
      <c r="G33" s="792"/>
      <c r="H33" s="792"/>
      <c r="I33" s="792"/>
      <c r="J33" s="793"/>
      <c r="K33" s="173">
        <v>11604</v>
      </c>
      <c r="L33" s="172" t="s">
        <v>26</v>
      </c>
      <c r="M33" s="174">
        <v>14</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3508.1564252778981</v>
      </c>
      <c r="L36" s="170">
        <v>2</v>
      </c>
      <c r="M36" s="82">
        <v>1754.078212638949</v>
      </c>
    </row>
    <row r="37" spans="2:13">
      <c r="B37" s="32" t="s">
        <v>121</v>
      </c>
      <c r="C37" s="116"/>
      <c r="D37" s="116"/>
      <c r="E37" s="123"/>
      <c r="F37" s="124"/>
      <c r="G37" s="86"/>
      <c r="H37" s="85"/>
      <c r="I37" s="86"/>
      <c r="J37" s="85"/>
      <c r="K37" s="81">
        <v>7503.0255097711588</v>
      </c>
      <c r="L37" s="170">
        <v>2</v>
      </c>
      <c r="M37" s="82">
        <v>3751.5127548855794</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7863.2756803195507</v>
      </c>
    </row>
    <row r="44" spans="2:13" ht="15.75" customHeight="1" thickBot="1">
      <c r="B44" s="797" t="s">
        <v>75</v>
      </c>
      <c r="C44" s="798"/>
      <c r="D44" s="798"/>
      <c r="E44" s="798"/>
      <c r="F44" s="798"/>
      <c r="G44" s="798"/>
      <c r="H44" s="798"/>
      <c r="I44" s="798"/>
      <c r="J44" s="798"/>
      <c r="K44" s="798"/>
      <c r="L44" s="799"/>
      <c r="M44" s="87">
        <v>13368.866647844079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541</v>
      </c>
      <c r="C47" s="159"/>
      <c r="D47" s="159"/>
      <c r="E47" s="159"/>
      <c r="F47" s="159"/>
      <c r="G47" s="159"/>
      <c r="H47" s="159"/>
      <c r="I47" s="160"/>
      <c r="J47" s="126" t="s">
        <v>26</v>
      </c>
      <c r="K47" s="127">
        <v>1.05</v>
      </c>
      <c r="L47" s="165">
        <v>437136.50895528967</v>
      </c>
      <c r="M47" s="82">
        <v>458993.33440305415</v>
      </c>
    </row>
    <row r="48" spans="2:13" ht="15.75" customHeight="1">
      <c r="B48" s="32" t="s">
        <v>123</v>
      </c>
      <c r="C48" s="163"/>
      <c r="D48" s="163"/>
      <c r="E48" s="163"/>
      <c r="F48" s="163"/>
      <c r="G48" s="163"/>
      <c r="H48" s="163"/>
      <c r="I48" s="164"/>
      <c r="J48" s="126" t="s">
        <v>30</v>
      </c>
      <c r="K48" s="127">
        <v>1</v>
      </c>
      <c r="L48" s="165">
        <v>7967.7110648509324</v>
      </c>
      <c r="M48" s="82">
        <v>7967.7110648509324</v>
      </c>
    </row>
    <row r="49" spans="2:13" ht="15.75" customHeight="1">
      <c r="B49" s="32" t="s">
        <v>213</v>
      </c>
      <c r="C49" s="163"/>
      <c r="D49" s="163"/>
      <c r="E49" s="163"/>
      <c r="F49" s="163"/>
      <c r="G49" s="163"/>
      <c r="H49" s="163"/>
      <c r="I49" s="164"/>
      <c r="J49" s="126" t="s">
        <v>27</v>
      </c>
      <c r="K49" s="127">
        <v>4.71</v>
      </c>
      <c r="L49" s="165">
        <v>23802.641400139793</v>
      </c>
      <c r="M49" s="82">
        <v>112110.44099465842</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579071.48646256351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8</v>
      </c>
      <c r="M69" s="103">
        <v>61312.664907651713</v>
      </c>
    </row>
    <row r="70" spans="2:13">
      <c r="B70" s="98" t="s">
        <v>256</v>
      </c>
      <c r="C70" s="99"/>
      <c r="D70" s="99"/>
      <c r="E70" s="99"/>
      <c r="F70" s="99"/>
      <c r="G70" s="99"/>
      <c r="H70" s="99"/>
      <c r="I70" s="100">
        <v>74897.694683432608</v>
      </c>
      <c r="J70" s="101">
        <v>1.85</v>
      </c>
      <c r="K70" s="102">
        <v>138560.73516435034</v>
      </c>
      <c r="L70" s="169">
        <v>8</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78632.756803195502</v>
      </c>
    </row>
    <row r="75" spans="2:13" ht="13.5" thickBot="1">
      <c r="B75" s="76"/>
      <c r="M75" s="67"/>
    </row>
    <row r="76" spans="2:13" ht="15.75" customHeight="1" thickBot="1">
      <c r="B76" s="800" t="s">
        <v>85</v>
      </c>
      <c r="C76" s="801"/>
      <c r="D76" s="801"/>
      <c r="E76" s="801"/>
      <c r="F76" s="801"/>
      <c r="G76" s="801"/>
      <c r="H76" s="801"/>
      <c r="I76" s="801"/>
      <c r="J76" s="801"/>
      <c r="K76" s="801"/>
      <c r="L76" s="802"/>
      <c r="M76" s="104">
        <v>671073.10991360305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134214.62198272062</v>
      </c>
      <c r="M79" s="108"/>
    </row>
    <row r="80" spans="2:13">
      <c r="B80" s="83" t="s">
        <v>90</v>
      </c>
      <c r="C80" s="84"/>
      <c r="D80" s="84"/>
      <c r="E80" s="84"/>
      <c r="F80" s="84"/>
      <c r="G80" s="84"/>
      <c r="H80" s="84"/>
      <c r="I80" s="105"/>
      <c r="J80" s="106"/>
      <c r="K80" s="107">
        <v>0.05</v>
      </c>
      <c r="L80" s="167">
        <v>33553.655495680156</v>
      </c>
      <c r="M80" s="108"/>
    </row>
    <row r="81" spans="2:13" ht="13.5" thickBot="1">
      <c r="B81" s="34" t="s">
        <v>59</v>
      </c>
      <c r="C81" s="57"/>
      <c r="D81" s="57"/>
      <c r="E81" s="57"/>
      <c r="F81" s="57"/>
      <c r="G81" s="57"/>
      <c r="H81" s="57"/>
      <c r="I81" s="109"/>
      <c r="J81" s="110"/>
      <c r="K81" s="107">
        <v>0.05</v>
      </c>
      <c r="L81" s="168">
        <v>33553.655495680156</v>
      </c>
      <c r="M81" s="108"/>
    </row>
    <row r="82" spans="2:13" ht="15.75" customHeight="1" thickBot="1">
      <c r="B82" s="805" t="s">
        <v>466</v>
      </c>
      <c r="C82" s="806"/>
      <c r="D82" s="806"/>
      <c r="E82" s="806"/>
      <c r="F82" s="806"/>
      <c r="G82" s="806"/>
      <c r="H82" s="806"/>
      <c r="I82" s="806"/>
      <c r="J82" s="806"/>
      <c r="K82" s="806"/>
      <c r="L82" s="807"/>
      <c r="M82" s="111">
        <v>201321.93297408096</v>
      </c>
    </row>
    <row r="83" spans="2:13" ht="13.5" thickBot="1">
      <c r="B83" s="76"/>
      <c r="M83" s="67"/>
    </row>
    <row r="84" spans="2:13" ht="15.75" customHeight="1" thickBot="1">
      <c r="B84" s="800" t="s">
        <v>91</v>
      </c>
      <c r="C84" s="801"/>
      <c r="D84" s="801"/>
      <c r="E84" s="801"/>
      <c r="F84" s="801"/>
      <c r="G84" s="801"/>
      <c r="H84" s="801"/>
      <c r="I84" s="801"/>
      <c r="J84" s="801"/>
      <c r="K84" s="801"/>
      <c r="L84" s="802"/>
      <c r="M84" s="112">
        <v>872395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F4BE8-692C-49DC-A676-68E9F57EEB68}">
  <sheetPr codeName="Hoja55">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345</v>
      </c>
      <c r="C33" s="791" t="s">
        <v>564</v>
      </c>
      <c r="D33" s="792"/>
      <c r="E33" s="792"/>
      <c r="F33" s="792"/>
      <c r="G33" s="792"/>
      <c r="H33" s="792"/>
      <c r="I33" s="792"/>
      <c r="J33" s="793"/>
      <c r="K33" s="173">
        <v>11604</v>
      </c>
      <c r="L33" s="172" t="s">
        <v>26</v>
      </c>
      <c r="M33" s="174">
        <v>124</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121</v>
      </c>
      <c r="C36" s="116"/>
      <c r="D36" s="116"/>
      <c r="E36" s="99"/>
      <c r="F36" s="122"/>
      <c r="G36" s="332"/>
      <c r="H36" s="333"/>
      <c r="I36" s="332"/>
      <c r="J36" s="333"/>
      <c r="K36" s="81">
        <v>7503.0255097711588</v>
      </c>
      <c r="L36" s="170">
        <v>1</v>
      </c>
      <c r="M36" s="82">
        <v>7503.0255097711588</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3838.1139479495719</v>
      </c>
    </row>
    <row r="44" spans="2:13" ht="15.75" customHeight="1" thickBot="1">
      <c r="B44" s="797" t="s">
        <v>75</v>
      </c>
      <c r="C44" s="798"/>
      <c r="D44" s="798"/>
      <c r="E44" s="798"/>
      <c r="F44" s="798"/>
      <c r="G44" s="798"/>
      <c r="H44" s="798"/>
      <c r="I44" s="798"/>
      <c r="J44" s="798"/>
      <c r="K44" s="798"/>
      <c r="L44" s="799"/>
      <c r="M44" s="87">
        <v>11341.13945772073</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541</v>
      </c>
      <c r="C47" s="159"/>
      <c r="D47" s="159"/>
      <c r="E47" s="159"/>
      <c r="F47" s="159"/>
      <c r="G47" s="159"/>
      <c r="H47" s="159"/>
      <c r="I47" s="160"/>
      <c r="J47" s="126" t="s">
        <v>26</v>
      </c>
      <c r="K47" s="127">
        <v>1.01</v>
      </c>
      <c r="L47" s="165">
        <v>437136.50895528967</v>
      </c>
      <c r="M47" s="82">
        <v>441507.87404484255</v>
      </c>
    </row>
    <row r="48" spans="2:13" ht="15.75" customHeight="1">
      <c r="B48" s="32" t="s">
        <v>214</v>
      </c>
      <c r="C48" s="163"/>
      <c r="D48" s="163"/>
      <c r="E48" s="163"/>
      <c r="F48" s="163"/>
      <c r="G48" s="163"/>
      <c r="H48" s="163"/>
      <c r="I48" s="164"/>
      <c r="J48" s="126" t="s">
        <v>27</v>
      </c>
      <c r="K48" s="127">
        <v>0.3</v>
      </c>
      <c r="L48" s="165">
        <v>16249.734813521816</v>
      </c>
      <c r="M48" s="82">
        <v>4874.9204440565445</v>
      </c>
    </row>
    <row r="49" spans="2:13" ht="15.75" customHeight="1">
      <c r="B49" s="32" t="s">
        <v>203</v>
      </c>
      <c r="C49" s="163"/>
      <c r="D49" s="163"/>
      <c r="E49" s="163"/>
      <c r="F49" s="163"/>
      <c r="G49" s="163"/>
      <c r="H49" s="163"/>
      <c r="I49" s="164"/>
      <c r="J49" s="126" t="s">
        <v>30</v>
      </c>
      <c r="K49" s="127">
        <v>0.5</v>
      </c>
      <c r="L49" s="165">
        <v>3166.8799810531409</v>
      </c>
      <c r="M49" s="82">
        <v>1583.4399905265705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447966.23447942571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1.01</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10</v>
      </c>
      <c r="M69" s="103">
        <v>24525.065963060686</v>
      </c>
    </row>
    <row r="70" spans="2:13">
      <c r="B70" s="98" t="s">
        <v>256</v>
      </c>
      <c r="C70" s="99"/>
      <c r="D70" s="99"/>
      <c r="E70" s="99"/>
      <c r="F70" s="99"/>
      <c r="G70" s="99"/>
      <c r="H70" s="99"/>
      <c r="I70" s="100">
        <v>74897.694683432608</v>
      </c>
      <c r="J70" s="101">
        <v>1.85</v>
      </c>
      <c r="K70" s="102">
        <v>138560.73516435034</v>
      </c>
      <c r="L70" s="169">
        <v>10</v>
      </c>
      <c r="M70" s="103">
        <v>13856.073516435034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38381.139479495716</v>
      </c>
    </row>
    <row r="75" spans="2:13" ht="13.5" thickBot="1">
      <c r="B75" s="76"/>
      <c r="M75" s="67"/>
    </row>
    <row r="76" spans="2:13" ht="15.75" customHeight="1" thickBot="1">
      <c r="B76" s="800" t="s">
        <v>85</v>
      </c>
      <c r="C76" s="801"/>
      <c r="D76" s="801"/>
      <c r="E76" s="801"/>
      <c r="F76" s="801"/>
      <c r="G76" s="801"/>
      <c r="H76" s="801"/>
      <c r="I76" s="801"/>
      <c r="J76" s="801"/>
      <c r="K76" s="801"/>
      <c r="L76" s="802"/>
      <c r="M76" s="104">
        <v>497688.51341664215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99537.702683328433</v>
      </c>
      <c r="M79" s="108"/>
    </row>
    <row r="80" spans="2:13">
      <c r="B80" s="83" t="s">
        <v>90</v>
      </c>
      <c r="C80" s="84"/>
      <c r="D80" s="84"/>
      <c r="E80" s="84"/>
      <c r="F80" s="84"/>
      <c r="G80" s="84"/>
      <c r="H80" s="84"/>
      <c r="I80" s="105"/>
      <c r="J80" s="106"/>
      <c r="K80" s="107">
        <v>0.05</v>
      </c>
      <c r="L80" s="167">
        <v>24884.425670832108</v>
      </c>
      <c r="M80" s="108"/>
    </row>
    <row r="81" spans="2:13" ht="13.5" thickBot="1">
      <c r="B81" s="34" t="s">
        <v>59</v>
      </c>
      <c r="C81" s="57"/>
      <c r="D81" s="57"/>
      <c r="E81" s="57"/>
      <c r="F81" s="57"/>
      <c r="G81" s="57"/>
      <c r="H81" s="57"/>
      <c r="I81" s="109"/>
      <c r="J81" s="110"/>
      <c r="K81" s="107">
        <v>0.05</v>
      </c>
      <c r="L81" s="168">
        <v>24884.425670832108</v>
      </c>
      <c r="M81" s="108"/>
    </row>
    <row r="82" spans="2:13" ht="15.75" customHeight="1" thickBot="1">
      <c r="B82" s="805" t="s">
        <v>466</v>
      </c>
      <c r="C82" s="806"/>
      <c r="D82" s="806"/>
      <c r="E82" s="806"/>
      <c r="F82" s="806"/>
      <c r="G82" s="806"/>
      <c r="H82" s="806"/>
      <c r="I82" s="806"/>
      <c r="J82" s="806"/>
      <c r="K82" s="806"/>
      <c r="L82" s="807"/>
      <c r="M82" s="111">
        <v>149306.55402499266</v>
      </c>
    </row>
    <row r="83" spans="2:13" ht="13.5" thickBot="1">
      <c r="B83" s="76"/>
      <c r="M83" s="67"/>
    </row>
    <row r="84" spans="2:13" ht="15.75" customHeight="1" thickBot="1">
      <c r="B84" s="800" t="s">
        <v>91</v>
      </c>
      <c r="C84" s="801"/>
      <c r="D84" s="801"/>
      <c r="E84" s="801"/>
      <c r="F84" s="801"/>
      <c r="G84" s="801"/>
      <c r="H84" s="801"/>
      <c r="I84" s="801"/>
      <c r="J84" s="801"/>
      <c r="K84" s="801"/>
      <c r="L84" s="802"/>
      <c r="M84" s="112">
        <v>646995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1C509-DD83-4957-B772-AC5280F45A0C}">
  <sheetPr codeName="Hoja56">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346</v>
      </c>
      <c r="C33" s="791" t="s">
        <v>565</v>
      </c>
      <c r="D33" s="792"/>
      <c r="E33" s="792"/>
      <c r="F33" s="792"/>
      <c r="G33" s="792"/>
      <c r="H33" s="792"/>
      <c r="I33" s="792"/>
      <c r="J33" s="793"/>
      <c r="K33" s="173">
        <v>11604</v>
      </c>
      <c r="L33" s="172" t="s">
        <v>26</v>
      </c>
      <c r="M33" s="174">
        <v>31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178</v>
      </c>
      <c r="C36" s="116"/>
      <c r="D36" s="116"/>
      <c r="E36" s="99"/>
      <c r="F36" s="122"/>
      <c r="G36" s="332"/>
      <c r="H36" s="333"/>
      <c r="I36" s="332"/>
      <c r="J36" s="333"/>
      <c r="K36" s="81">
        <v>8222.545200400742</v>
      </c>
      <c r="L36" s="170">
        <v>1.25</v>
      </c>
      <c r="M36" s="82">
        <v>6578.0361603205938</v>
      </c>
    </row>
    <row r="37" spans="2:13">
      <c r="B37" s="32" t="s">
        <v>121</v>
      </c>
      <c r="C37" s="116"/>
      <c r="D37" s="116"/>
      <c r="E37" s="123"/>
      <c r="F37" s="124"/>
      <c r="G37" s="86"/>
      <c r="H37" s="85"/>
      <c r="I37" s="86"/>
      <c r="J37" s="85"/>
      <c r="K37" s="81">
        <v>7503.0255097711588</v>
      </c>
      <c r="L37" s="170">
        <v>1</v>
      </c>
      <c r="M37" s="82">
        <v>7503.0255097711588</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4655.6161467182619</v>
      </c>
    </row>
    <row r="44" spans="2:13" ht="15.75" customHeight="1" thickBot="1">
      <c r="B44" s="797" t="s">
        <v>75</v>
      </c>
      <c r="C44" s="798"/>
      <c r="D44" s="798"/>
      <c r="E44" s="798"/>
      <c r="F44" s="798"/>
      <c r="G44" s="798"/>
      <c r="H44" s="798"/>
      <c r="I44" s="798"/>
      <c r="J44" s="798"/>
      <c r="K44" s="798"/>
      <c r="L44" s="799"/>
      <c r="M44" s="87">
        <v>18736.677816810014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230</v>
      </c>
      <c r="C47" s="159"/>
      <c r="D47" s="159"/>
      <c r="E47" s="159"/>
      <c r="F47" s="159"/>
      <c r="G47" s="159"/>
      <c r="H47" s="159"/>
      <c r="I47" s="160"/>
      <c r="J47" s="126" t="s">
        <v>26</v>
      </c>
      <c r="K47" s="127">
        <v>0.5</v>
      </c>
      <c r="L47" s="165">
        <v>66931.567137745529</v>
      </c>
      <c r="M47" s="82">
        <v>33465.783568872765</v>
      </c>
    </row>
    <row r="48" spans="2:13" ht="15.75" customHeight="1">
      <c r="B48" s="32" t="s">
        <v>541</v>
      </c>
      <c r="C48" s="163"/>
      <c r="D48" s="163"/>
      <c r="E48" s="163"/>
      <c r="F48" s="163"/>
      <c r="G48" s="163"/>
      <c r="H48" s="163"/>
      <c r="I48" s="164"/>
      <c r="J48" s="126" t="s">
        <v>26</v>
      </c>
      <c r="K48" s="127">
        <v>1.01</v>
      </c>
      <c r="L48" s="165">
        <v>437136.50895528967</v>
      </c>
      <c r="M48" s="82">
        <v>441507.87404484255</v>
      </c>
    </row>
    <row r="49" spans="2:13" ht="15.75" customHeight="1">
      <c r="B49" s="32" t="s">
        <v>214</v>
      </c>
      <c r="C49" s="163"/>
      <c r="D49" s="163"/>
      <c r="E49" s="163"/>
      <c r="F49" s="163"/>
      <c r="G49" s="163"/>
      <c r="H49" s="163"/>
      <c r="I49" s="164"/>
      <c r="J49" s="126" t="s">
        <v>27</v>
      </c>
      <c r="K49" s="127">
        <v>0.3</v>
      </c>
      <c r="L49" s="165">
        <v>16249.734813521816</v>
      </c>
      <c r="M49" s="82">
        <v>4874.9204440565445</v>
      </c>
    </row>
    <row r="50" spans="2:13" ht="15.75" customHeight="1">
      <c r="B50" s="32" t="s">
        <v>203</v>
      </c>
      <c r="C50" s="163"/>
      <c r="D50" s="163"/>
      <c r="E50" s="163"/>
      <c r="F50" s="163"/>
      <c r="G50" s="163"/>
      <c r="H50" s="163"/>
      <c r="I50" s="164"/>
      <c r="J50" s="126" t="s">
        <v>30</v>
      </c>
      <c r="K50" s="127">
        <v>0.5</v>
      </c>
      <c r="L50" s="165">
        <v>3166.8799810531409</v>
      </c>
      <c r="M50" s="82">
        <v>1583.4399905265705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481432.01804829849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249</v>
      </c>
      <c r="C63" s="116"/>
      <c r="D63" s="116"/>
      <c r="E63" s="116"/>
      <c r="F63" s="116"/>
      <c r="G63" s="116"/>
      <c r="H63" s="116"/>
      <c r="I63" s="92">
        <v>0.5</v>
      </c>
      <c r="J63" s="93">
        <v>45</v>
      </c>
      <c r="K63" s="92">
        <v>22.5</v>
      </c>
      <c r="L63" s="170">
        <v>1072.0957647422963</v>
      </c>
      <c r="M63" s="82">
        <v>24122.154706701665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24122.154706701665</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10</v>
      </c>
      <c r="M69" s="103">
        <v>32700.087950747584</v>
      </c>
    </row>
    <row r="70" spans="2:13">
      <c r="B70" s="98" t="s">
        <v>256</v>
      </c>
      <c r="C70" s="99"/>
      <c r="D70" s="99"/>
      <c r="E70" s="99"/>
      <c r="F70" s="99"/>
      <c r="G70" s="99"/>
      <c r="H70" s="99"/>
      <c r="I70" s="100">
        <v>74897.694683432608</v>
      </c>
      <c r="J70" s="101">
        <v>1.85</v>
      </c>
      <c r="K70" s="102">
        <v>138560.73516435034</v>
      </c>
      <c r="L70" s="169">
        <v>10</v>
      </c>
      <c r="M70" s="103">
        <v>13856.073516435034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46556.161467182617</v>
      </c>
    </row>
    <row r="75" spans="2:13" ht="13.5" thickBot="1">
      <c r="B75" s="76"/>
      <c r="M75" s="67"/>
    </row>
    <row r="76" spans="2:13" ht="15.75" customHeight="1" thickBot="1">
      <c r="B76" s="800" t="s">
        <v>85</v>
      </c>
      <c r="C76" s="801"/>
      <c r="D76" s="801"/>
      <c r="E76" s="801"/>
      <c r="F76" s="801"/>
      <c r="G76" s="801"/>
      <c r="H76" s="801"/>
      <c r="I76" s="801"/>
      <c r="J76" s="801"/>
      <c r="K76" s="801"/>
      <c r="L76" s="802"/>
      <c r="M76" s="104">
        <v>570847.01203899272</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114169.40240779855</v>
      </c>
      <c r="M79" s="108"/>
    </row>
    <row r="80" spans="2:13">
      <c r="B80" s="83" t="s">
        <v>90</v>
      </c>
      <c r="C80" s="84"/>
      <c r="D80" s="84"/>
      <c r="E80" s="84"/>
      <c r="F80" s="84"/>
      <c r="G80" s="84"/>
      <c r="H80" s="84"/>
      <c r="I80" s="105"/>
      <c r="J80" s="106"/>
      <c r="K80" s="107">
        <v>0.05</v>
      </c>
      <c r="L80" s="167">
        <v>28542.350601949638</v>
      </c>
      <c r="M80" s="108"/>
    </row>
    <row r="81" spans="2:13" ht="13.5" thickBot="1">
      <c r="B81" s="34" t="s">
        <v>59</v>
      </c>
      <c r="C81" s="57"/>
      <c r="D81" s="57"/>
      <c r="E81" s="57"/>
      <c r="F81" s="57"/>
      <c r="G81" s="57"/>
      <c r="H81" s="57"/>
      <c r="I81" s="109"/>
      <c r="J81" s="110"/>
      <c r="K81" s="107">
        <v>0.05</v>
      </c>
      <c r="L81" s="168">
        <v>28542.350601949638</v>
      </c>
      <c r="M81" s="108"/>
    </row>
    <row r="82" spans="2:13" ht="15.75" customHeight="1" thickBot="1">
      <c r="B82" s="805" t="s">
        <v>466</v>
      </c>
      <c r="C82" s="806"/>
      <c r="D82" s="806"/>
      <c r="E82" s="806"/>
      <c r="F82" s="806"/>
      <c r="G82" s="806"/>
      <c r="H82" s="806"/>
      <c r="I82" s="806"/>
      <c r="J82" s="806"/>
      <c r="K82" s="806"/>
      <c r="L82" s="807"/>
      <c r="M82" s="111">
        <v>171254.10361169782</v>
      </c>
    </row>
    <row r="83" spans="2:13" ht="13.5" thickBot="1">
      <c r="B83" s="76"/>
      <c r="M83" s="67"/>
    </row>
    <row r="84" spans="2:13" ht="15.75" customHeight="1" thickBot="1">
      <c r="B84" s="800" t="s">
        <v>91</v>
      </c>
      <c r="C84" s="801"/>
      <c r="D84" s="801"/>
      <c r="E84" s="801"/>
      <c r="F84" s="801"/>
      <c r="G84" s="801"/>
      <c r="H84" s="801"/>
      <c r="I84" s="801"/>
      <c r="J84" s="801"/>
      <c r="K84" s="801"/>
      <c r="L84" s="802"/>
      <c r="M84" s="112">
        <v>742101</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D30F3-FFFE-47D2-9E0F-0091D9A52463}">
  <sheetPr codeName="Hoja57">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291</v>
      </c>
      <c r="C33" s="791" t="s">
        <v>566</v>
      </c>
      <c r="D33" s="792"/>
      <c r="E33" s="792"/>
      <c r="F33" s="792"/>
      <c r="G33" s="792"/>
      <c r="H33" s="792"/>
      <c r="I33" s="792"/>
      <c r="J33" s="793"/>
      <c r="K33" s="173">
        <v>11604</v>
      </c>
      <c r="L33" s="172" t="s">
        <v>27</v>
      </c>
      <c r="M33" s="174">
        <v>1541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68.125183230724133</v>
      </c>
    </row>
    <row r="44" spans="2:13" ht="15.75" customHeight="1" thickBot="1">
      <c r="B44" s="797" t="s">
        <v>75</v>
      </c>
      <c r="C44" s="798"/>
      <c r="D44" s="798"/>
      <c r="E44" s="798"/>
      <c r="F44" s="798"/>
      <c r="G44" s="798"/>
      <c r="H44" s="798"/>
      <c r="I44" s="798"/>
      <c r="J44" s="798"/>
      <c r="K44" s="798"/>
      <c r="L44" s="799"/>
      <c r="M44" s="87">
        <v>68.125183230724133</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216</v>
      </c>
      <c r="C47" s="159"/>
      <c r="D47" s="159"/>
      <c r="E47" s="159"/>
      <c r="F47" s="159"/>
      <c r="G47" s="159"/>
      <c r="H47" s="159"/>
      <c r="I47" s="160"/>
      <c r="J47" s="126" t="s">
        <v>27</v>
      </c>
      <c r="K47" s="127">
        <v>1.1000000000000001</v>
      </c>
      <c r="L47" s="165">
        <v>7655.7756243127569</v>
      </c>
      <c r="M47" s="82">
        <v>8421.3531867440324</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8421.3531867440324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240</v>
      </c>
      <c r="M69" s="103">
        <v>681.25183230724133</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681.25183230724133</v>
      </c>
    </row>
    <row r="75" spans="2:13" ht="13.5" thickBot="1">
      <c r="B75" s="76"/>
      <c r="M75" s="67"/>
    </row>
    <row r="76" spans="2:13" ht="15.75" customHeight="1" thickBot="1">
      <c r="B76" s="800" t="s">
        <v>85</v>
      </c>
      <c r="C76" s="801"/>
      <c r="D76" s="801"/>
      <c r="E76" s="801"/>
      <c r="F76" s="801"/>
      <c r="G76" s="801"/>
      <c r="H76" s="801"/>
      <c r="I76" s="801"/>
      <c r="J76" s="801"/>
      <c r="K76" s="801"/>
      <c r="L76" s="802"/>
      <c r="M76" s="104">
        <v>9170.7302022819986</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1834.1460404563998</v>
      </c>
      <c r="M79" s="108"/>
    </row>
    <row r="80" spans="2:13">
      <c r="B80" s="83" t="s">
        <v>90</v>
      </c>
      <c r="C80" s="84"/>
      <c r="D80" s="84"/>
      <c r="E80" s="84"/>
      <c r="F80" s="84"/>
      <c r="G80" s="84"/>
      <c r="H80" s="84"/>
      <c r="I80" s="105"/>
      <c r="J80" s="106"/>
      <c r="K80" s="107">
        <v>0.05</v>
      </c>
      <c r="L80" s="167">
        <v>458.53651011409994</v>
      </c>
      <c r="M80" s="108"/>
    </row>
    <row r="81" spans="2:13" ht="13.5" thickBot="1">
      <c r="B81" s="34" t="s">
        <v>59</v>
      </c>
      <c r="C81" s="57"/>
      <c r="D81" s="57"/>
      <c r="E81" s="57"/>
      <c r="F81" s="57"/>
      <c r="G81" s="57"/>
      <c r="H81" s="57"/>
      <c r="I81" s="109"/>
      <c r="J81" s="110"/>
      <c r="K81" s="107">
        <v>0.05</v>
      </c>
      <c r="L81" s="168">
        <v>458.53651011409994</v>
      </c>
      <c r="M81" s="108"/>
    </row>
    <row r="82" spans="2:13" ht="15.75" customHeight="1" thickBot="1">
      <c r="B82" s="805" t="s">
        <v>466</v>
      </c>
      <c r="C82" s="806"/>
      <c r="D82" s="806"/>
      <c r="E82" s="806"/>
      <c r="F82" s="806"/>
      <c r="G82" s="806"/>
      <c r="H82" s="806"/>
      <c r="I82" s="806"/>
      <c r="J82" s="806"/>
      <c r="K82" s="806"/>
      <c r="L82" s="807"/>
      <c r="M82" s="111">
        <v>2751.2190606845998</v>
      </c>
    </row>
    <row r="83" spans="2:13" ht="13.5" thickBot="1">
      <c r="B83" s="76"/>
      <c r="M83" s="67"/>
    </row>
    <row r="84" spans="2:13" ht="15.75" customHeight="1" thickBot="1">
      <c r="B84" s="800" t="s">
        <v>91</v>
      </c>
      <c r="C84" s="801"/>
      <c r="D84" s="801"/>
      <c r="E84" s="801"/>
      <c r="F84" s="801"/>
      <c r="G84" s="801"/>
      <c r="H84" s="801"/>
      <c r="I84" s="801"/>
      <c r="J84" s="801"/>
      <c r="K84" s="801"/>
      <c r="L84" s="802"/>
      <c r="M84" s="112">
        <v>11922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B3C19C-361C-4976-BE0F-48C177211F1A}">
  <sheetPr codeName="Hoja58">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347</v>
      </c>
      <c r="C33" s="791" t="s">
        <v>567</v>
      </c>
      <c r="D33" s="792"/>
      <c r="E33" s="792"/>
      <c r="F33" s="792"/>
      <c r="G33" s="792"/>
      <c r="H33" s="792"/>
      <c r="I33" s="792"/>
      <c r="J33" s="793"/>
      <c r="K33" s="173">
        <v>11604</v>
      </c>
      <c r="L33" s="172" t="s">
        <v>26</v>
      </c>
      <c r="M33" s="174">
        <v>70</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1226.2532981530344</v>
      </c>
    </row>
    <row r="44" spans="2:13" ht="15.75" customHeight="1" thickBot="1">
      <c r="B44" s="797" t="s">
        <v>75</v>
      </c>
      <c r="C44" s="798"/>
      <c r="D44" s="798"/>
      <c r="E44" s="798"/>
      <c r="F44" s="798"/>
      <c r="G44" s="798"/>
      <c r="H44" s="798"/>
      <c r="I44" s="798"/>
      <c r="J44" s="798"/>
      <c r="K44" s="798"/>
      <c r="L44" s="799"/>
      <c r="M44" s="87">
        <v>1226.2532981530344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229</v>
      </c>
      <c r="C47" s="159"/>
      <c r="D47" s="159"/>
      <c r="E47" s="159"/>
      <c r="F47" s="159"/>
      <c r="G47" s="159"/>
      <c r="H47" s="159"/>
      <c r="I47" s="160"/>
      <c r="J47" s="126" t="s">
        <v>26</v>
      </c>
      <c r="K47" s="127">
        <v>1.06</v>
      </c>
      <c r="L47" s="165">
        <v>67852.796240335985</v>
      </c>
      <c r="M47" s="82">
        <v>71923.964014756144</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71923.964014756144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251</v>
      </c>
      <c r="C63" s="116"/>
      <c r="D63" s="116"/>
      <c r="E63" s="116"/>
      <c r="F63" s="116"/>
      <c r="G63" s="116"/>
      <c r="H63" s="116"/>
      <c r="I63" s="92">
        <v>1.06</v>
      </c>
      <c r="J63" s="93">
        <v>45</v>
      </c>
      <c r="K63" s="92">
        <v>47.7</v>
      </c>
      <c r="L63" s="170">
        <v>1190.3586137619288</v>
      </c>
      <c r="M63" s="82">
        <v>56780.105876444009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56780.105876444009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20</v>
      </c>
      <c r="M69" s="103">
        <v>12262.532981530343</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12262.532981530343</v>
      </c>
    </row>
    <row r="75" spans="2:13" ht="13.5" thickBot="1">
      <c r="B75" s="76"/>
      <c r="M75" s="67"/>
    </row>
    <row r="76" spans="2:13" ht="15.75" customHeight="1" thickBot="1">
      <c r="B76" s="800" t="s">
        <v>85</v>
      </c>
      <c r="C76" s="801"/>
      <c r="D76" s="801"/>
      <c r="E76" s="801"/>
      <c r="F76" s="801"/>
      <c r="G76" s="801"/>
      <c r="H76" s="801"/>
      <c r="I76" s="801"/>
      <c r="J76" s="801"/>
      <c r="K76" s="801"/>
      <c r="L76" s="802"/>
      <c r="M76" s="104">
        <v>142192.85617088352</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28438.571234176707</v>
      </c>
      <c r="M79" s="108"/>
    </row>
    <row r="80" spans="2:13">
      <c r="B80" s="83" t="s">
        <v>90</v>
      </c>
      <c r="C80" s="84"/>
      <c r="D80" s="84"/>
      <c r="E80" s="84"/>
      <c r="F80" s="84"/>
      <c r="G80" s="84"/>
      <c r="H80" s="84"/>
      <c r="I80" s="105"/>
      <c r="J80" s="106"/>
      <c r="K80" s="107">
        <v>0.05</v>
      </c>
      <c r="L80" s="167">
        <v>7109.6428085441767</v>
      </c>
      <c r="M80" s="108"/>
    </row>
    <row r="81" spans="2:13" ht="13.5" thickBot="1">
      <c r="B81" s="34" t="s">
        <v>59</v>
      </c>
      <c r="C81" s="57"/>
      <c r="D81" s="57"/>
      <c r="E81" s="57"/>
      <c r="F81" s="57"/>
      <c r="G81" s="57"/>
      <c r="H81" s="57"/>
      <c r="I81" s="109"/>
      <c r="J81" s="110"/>
      <c r="K81" s="107">
        <v>0.05</v>
      </c>
      <c r="L81" s="168">
        <v>7109.6428085441767</v>
      </c>
      <c r="M81" s="108"/>
    </row>
    <row r="82" spans="2:13" ht="15.75" customHeight="1" thickBot="1">
      <c r="B82" s="805" t="s">
        <v>466</v>
      </c>
      <c r="C82" s="806"/>
      <c r="D82" s="806"/>
      <c r="E82" s="806"/>
      <c r="F82" s="806"/>
      <c r="G82" s="806"/>
      <c r="H82" s="806"/>
      <c r="I82" s="806"/>
      <c r="J82" s="806"/>
      <c r="K82" s="806"/>
      <c r="L82" s="807"/>
      <c r="M82" s="111">
        <v>42657.856851265053</v>
      </c>
    </row>
    <row r="83" spans="2:13" ht="13.5" thickBot="1">
      <c r="B83" s="76"/>
      <c r="M83" s="67"/>
    </row>
    <row r="84" spans="2:13" ht="15.75" customHeight="1" thickBot="1">
      <c r="B84" s="800" t="s">
        <v>91</v>
      </c>
      <c r="C84" s="801"/>
      <c r="D84" s="801"/>
      <c r="E84" s="801"/>
      <c r="F84" s="801"/>
      <c r="G84" s="801"/>
      <c r="H84" s="801"/>
      <c r="I84" s="801"/>
      <c r="J84" s="801"/>
      <c r="K84" s="801"/>
      <c r="L84" s="802"/>
      <c r="M84" s="112">
        <v>184851</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3969E-93A9-47BC-9733-BC9AE0C3192C}">
  <sheetPr codeName="Hoja59">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293</v>
      </c>
      <c r="C33" s="791" t="s">
        <v>568</v>
      </c>
      <c r="D33" s="792"/>
      <c r="E33" s="792"/>
      <c r="F33" s="792"/>
      <c r="G33" s="792"/>
      <c r="H33" s="792"/>
      <c r="I33" s="792"/>
      <c r="J33" s="793"/>
      <c r="K33" s="173">
        <v>11604</v>
      </c>
      <c r="L33" s="172" t="s">
        <v>26</v>
      </c>
      <c r="M33" s="174">
        <v>16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178</v>
      </c>
      <c r="C36" s="116"/>
      <c r="D36" s="116"/>
      <c r="E36" s="99"/>
      <c r="F36" s="122"/>
      <c r="G36" s="332"/>
      <c r="H36" s="333"/>
      <c r="I36" s="332"/>
      <c r="J36" s="333"/>
      <c r="K36" s="81">
        <v>8222.545200400742</v>
      </c>
      <c r="L36" s="170">
        <v>3</v>
      </c>
      <c r="M36" s="82">
        <v>2740.8484001335805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681.25183230724133</v>
      </c>
    </row>
    <row r="44" spans="2:13" ht="15.75" customHeight="1" thickBot="1">
      <c r="B44" s="797" t="s">
        <v>75</v>
      </c>
      <c r="C44" s="798"/>
      <c r="D44" s="798"/>
      <c r="E44" s="798"/>
      <c r="F44" s="798"/>
      <c r="G44" s="798"/>
      <c r="H44" s="798"/>
      <c r="I44" s="798"/>
      <c r="J44" s="798"/>
      <c r="K44" s="798"/>
      <c r="L44" s="799"/>
      <c r="M44" s="87">
        <v>3422.1002324408219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228</v>
      </c>
      <c r="C47" s="159"/>
      <c r="D47" s="159"/>
      <c r="E47" s="159"/>
      <c r="F47" s="159"/>
      <c r="G47" s="159"/>
      <c r="H47" s="159"/>
      <c r="I47" s="160"/>
      <c r="J47" s="126" t="s">
        <v>26</v>
      </c>
      <c r="K47" s="127">
        <v>1.25</v>
      </c>
      <c r="L47" s="165">
        <v>72434.90759566307</v>
      </c>
      <c r="M47" s="82">
        <v>90543.634494578844</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90543.634494578844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250</v>
      </c>
      <c r="C63" s="116"/>
      <c r="D63" s="116"/>
      <c r="E63" s="116"/>
      <c r="F63" s="116"/>
      <c r="G63" s="116"/>
      <c r="H63" s="116"/>
      <c r="I63" s="92">
        <v>1.25</v>
      </c>
      <c r="J63" s="93">
        <v>45</v>
      </c>
      <c r="K63" s="92">
        <v>56.25</v>
      </c>
      <c r="L63" s="170">
        <v>1190.3586137619288</v>
      </c>
      <c r="M63" s="82">
        <v>66957.672024108499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66957.672024108499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24</v>
      </c>
      <c r="M69" s="103">
        <v>6812.5183230724133</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6812.5183230724133</v>
      </c>
    </row>
    <row r="75" spans="2:13" ht="13.5" thickBot="1">
      <c r="B75" s="76"/>
      <c r="M75" s="67"/>
    </row>
    <row r="76" spans="2:13" ht="15.75" customHeight="1" thickBot="1">
      <c r="B76" s="800" t="s">
        <v>85</v>
      </c>
      <c r="C76" s="801"/>
      <c r="D76" s="801"/>
      <c r="E76" s="801"/>
      <c r="F76" s="801"/>
      <c r="G76" s="801"/>
      <c r="H76" s="801"/>
      <c r="I76" s="801"/>
      <c r="J76" s="801"/>
      <c r="K76" s="801"/>
      <c r="L76" s="802"/>
      <c r="M76" s="104">
        <v>167735.92507420058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33547.185014840121</v>
      </c>
      <c r="M79" s="108"/>
    </row>
    <row r="80" spans="2:13">
      <c r="B80" s="83" t="s">
        <v>90</v>
      </c>
      <c r="C80" s="84"/>
      <c r="D80" s="84"/>
      <c r="E80" s="84"/>
      <c r="F80" s="84"/>
      <c r="G80" s="84"/>
      <c r="H80" s="84"/>
      <c r="I80" s="105"/>
      <c r="J80" s="106"/>
      <c r="K80" s="107">
        <v>0.05</v>
      </c>
      <c r="L80" s="167">
        <v>8386.7962537100302</v>
      </c>
      <c r="M80" s="108"/>
    </row>
    <row r="81" spans="2:13" ht="13.5" thickBot="1">
      <c r="B81" s="34" t="s">
        <v>59</v>
      </c>
      <c r="C81" s="57"/>
      <c r="D81" s="57"/>
      <c r="E81" s="57"/>
      <c r="F81" s="57"/>
      <c r="G81" s="57"/>
      <c r="H81" s="57"/>
      <c r="I81" s="109"/>
      <c r="J81" s="110"/>
      <c r="K81" s="107">
        <v>0.05</v>
      </c>
      <c r="L81" s="168">
        <v>8386.7962537100302</v>
      </c>
      <c r="M81" s="108"/>
    </row>
    <row r="82" spans="2:13" ht="15.75" customHeight="1" thickBot="1">
      <c r="B82" s="805" t="s">
        <v>466</v>
      </c>
      <c r="C82" s="806"/>
      <c r="D82" s="806"/>
      <c r="E82" s="806"/>
      <c r="F82" s="806"/>
      <c r="G82" s="806"/>
      <c r="H82" s="806"/>
      <c r="I82" s="806"/>
      <c r="J82" s="806"/>
      <c r="K82" s="806"/>
      <c r="L82" s="807"/>
      <c r="M82" s="111">
        <v>50320.777522260185</v>
      </c>
    </row>
    <row r="83" spans="2:13" ht="13.5" thickBot="1">
      <c r="B83" s="76"/>
      <c r="M83" s="67"/>
    </row>
    <row r="84" spans="2:13" ht="15.75" customHeight="1" thickBot="1">
      <c r="B84" s="800" t="s">
        <v>91</v>
      </c>
      <c r="C84" s="801"/>
      <c r="D84" s="801"/>
      <c r="E84" s="801"/>
      <c r="F84" s="801"/>
      <c r="G84" s="801"/>
      <c r="H84" s="801"/>
      <c r="I84" s="801"/>
      <c r="J84" s="801"/>
      <c r="K84" s="801"/>
      <c r="L84" s="802"/>
      <c r="M84" s="112">
        <v>218057</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EE4021-4E8F-445C-BD96-271D34D0FDFA}">
  <sheetPr codeName="Hoja60">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348</v>
      </c>
      <c r="C33" s="791" t="s">
        <v>586</v>
      </c>
      <c r="D33" s="792"/>
      <c r="E33" s="792"/>
      <c r="F33" s="792"/>
      <c r="G33" s="792"/>
      <c r="H33" s="792"/>
      <c r="I33" s="792"/>
      <c r="J33" s="793"/>
      <c r="K33" s="173">
        <v>11604</v>
      </c>
      <c r="L33" s="172" t="s">
        <v>28</v>
      </c>
      <c r="M33" s="174">
        <v>193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v>2.5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314.72993577317038</v>
      </c>
    </row>
    <row r="44" spans="2:13" ht="15.75" customHeight="1" thickBot="1">
      <c r="B44" s="797" t="s">
        <v>75</v>
      </c>
      <c r="C44" s="798"/>
      <c r="D44" s="798"/>
      <c r="E44" s="798"/>
      <c r="F44" s="798"/>
      <c r="G44" s="798"/>
      <c r="H44" s="798"/>
      <c r="I44" s="798"/>
      <c r="J44" s="798"/>
      <c r="K44" s="798"/>
      <c r="L44" s="799"/>
      <c r="M44" s="87">
        <v>314.72993577317038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585</v>
      </c>
      <c r="C47" s="159"/>
      <c r="D47" s="159"/>
      <c r="E47" s="159"/>
      <c r="F47" s="159"/>
      <c r="G47" s="159"/>
      <c r="H47" s="159"/>
      <c r="I47" s="160"/>
      <c r="J47" s="126" t="s">
        <v>28</v>
      </c>
      <c r="K47" s="127">
        <v>1.01</v>
      </c>
      <c r="L47" s="165">
        <v>24529.973742085393</v>
      </c>
      <c r="M47" s="82">
        <v>24775.273479506246</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24775.273479506246</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70</v>
      </c>
      <c r="M69" s="103">
        <v>1167.8602839552707</v>
      </c>
    </row>
    <row r="70" spans="2:13">
      <c r="B70" s="98" t="s">
        <v>256</v>
      </c>
      <c r="C70" s="99"/>
      <c r="D70" s="99"/>
      <c r="E70" s="99"/>
      <c r="F70" s="99"/>
      <c r="G70" s="99"/>
      <c r="H70" s="99"/>
      <c r="I70" s="100">
        <v>74897.694683432608</v>
      </c>
      <c r="J70" s="101">
        <v>1.85</v>
      </c>
      <c r="K70" s="102">
        <v>138560.73516435034</v>
      </c>
      <c r="L70" s="169">
        <v>70</v>
      </c>
      <c r="M70" s="103">
        <v>1979.4390737764334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3147.2993577317038</v>
      </c>
    </row>
    <row r="75" spans="2:13" ht="13.5" thickBot="1">
      <c r="B75" s="76"/>
      <c r="M75" s="67"/>
    </row>
    <row r="76" spans="2:13" ht="15.75" customHeight="1" thickBot="1">
      <c r="B76" s="800" t="s">
        <v>85</v>
      </c>
      <c r="C76" s="801"/>
      <c r="D76" s="801"/>
      <c r="E76" s="801"/>
      <c r="F76" s="801"/>
      <c r="G76" s="801"/>
      <c r="H76" s="801"/>
      <c r="I76" s="801"/>
      <c r="J76" s="801"/>
      <c r="K76" s="801"/>
      <c r="L76" s="802"/>
      <c r="M76" s="104">
        <v>28237.302773011121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5647.4605546022249</v>
      </c>
      <c r="M79" s="108"/>
    </row>
    <row r="80" spans="2:13">
      <c r="B80" s="83" t="s">
        <v>90</v>
      </c>
      <c r="C80" s="84"/>
      <c r="D80" s="84"/>
      <c r="E80" s="84"/>
      <c r="F80" s="84"/>
      <c r="G80" s="84"/>
      <c r="H80" s="84"/>
      <c r="I80" s="105"/>
      <c r="J80" s="106"/>
      <c r="K80" s="107">
        <v>0.05</v>
      </c>
      <c r="L80" s="167">
        <v>1411.8651386505562</v>
      </c>
      <c r="M80" s="108"/>
    </row>
    <row r="81" spans="2:13" ht="13.5" thickBot="1">
      <c r="B81" s="34" t="s">
        <v>59</v>
      </c>
      <c r="C81" s="57"/>
      <c r="D81" s="57"/>
      <c r="E81" s="57"/>
      <c r="F81" s="57"/>
      <c r="G81" s="57"/>
      <c r="H81" s="57"/>
      <c r="I81" s="109"/>
      <c r="J81" s="110"/>
      <c r="K81" s="107">
        <v>0.05</v>
      </c>
      <c r="L81" s="168">
        <v>1411.8651386505562</v>
      </c>
      <c r="M81" s="108"/>
    </row>
    <row r="82" spans="2:13" ht="15.75" customHeight="1" thickBot="1">
      <c r="B82" s="805" t="s">
        <v>466</v>
      </c>
      <c r="C82" s="806"/>
      <c r="D82" s="806"/>
      <c r="E82" s="806"/>
      <c r="F82" s="806"/>
      <c r="G82" s="806"/>
      <c r="H82" s="806"/>
      <c r="I82" s="806"/>
      <c r="J82" s="806"/>
      <c r="K82" s="806"/>
      <c r="L82" s="807"/>
      <c r="M82" s="111">
        <v>8471.1908319033373</v>
      </c>
    </row>
    <row r="83" spans="2:13" ht="13.5" thickBot="1">
      <c r="B83" s="76"/>
      <c r="M83" s="67"/>
    </row>
    <row r="84" spans="2:13" ht="15.75" customHeight="1" thickBot="1">
      <c r="B84" s="800" t="s">
        <v>91</v>
      </c>
      <c r="C84" s="801"/>
      <c r="D84" s="801"/>
      <c r="E84" s="801"/>
      <c r="F84" s="801"/>
      <c r="G84" s="801"/>
      <c r="H84" s="801"/>
      <c r="I84" s="801"/>
      <c r="J84" s="801"/>
      <c r="K84" s="801"/>
      <c r="L84" s="802"/>
      <c r="M84" s="112">
        <v>36708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CF0F4-C609-4169-8287-BF4059BDCD0C}">
  <sheetPr codeName="Hoja61">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349</v>
      </c>
      <c r="C33" s="791" t="s">
        <v>569</v>
      </c>
      <c r="D33" s="792"/>
      <c r="E33" s="792"/>
      <c r="F33" s="792"/>
      <c r="G33" s="792"/>
      <c r="H33" s="792"/>
      <c r="I33" s="792"/>
      <c r="J33" s="793"/>
      <c r="K33" s="173">
        <v>11604</v>
      </c>
      <c r="L33" s="172" t="s">
        <v>28</v>
      </c>
      <c r="M33" s="174">
        <v>28</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127</v>
      </c>
      <c r="C36" s="116"/>
      <c r="D36" s="116"/>
      <c r="E36" s="99"/>
      <c r="F36" s="122"/>
      <c r="G36" s="332"/>
      <c r="H36" s="333"/>
      <c r="I36" s="332"/>
      <c r="J36" s="333"/>
      <c r="K36" s="81">
        <v>206001.75802588419</v>
      </c>
      <c r="L36" s="170">
        <v>2.5</v>
      </c>
      <c r="M36" s="82">
        <v>82400.703210353677</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1101.5547752060963</v>
      </c>
    </row>
    <row r="44" spans="2:13" ht="15.75" customHeight="1" thickBot="1">
      <c r="B44" s="797" t="s">
        <v>75</v>
      </c>
      <c r="C44" s="798"/>
      <c r="D44" s="798"/>
      <c r="E44" s="798"/>
      <c r="F44" s="798"/>
      <c r="G44" s="798"/>
      <c r="H44" s="798"/>
      <c r="I44" s="798"/>
      <c r="J44" s="798"/>
      <c r="K44" s="798"/>
      <c r="L44" s="799"/>
      <c r="M44" s="87">
        <v>83502.257985559772</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467</v>
      </c>
      <c r="C47" s="159"/>
      <c r="D47" s="159"/>
      <c r="E47" s="159"/>
      <c r="F47" s="159"/>
      <c r="G47" s="159"/>
      <c r="H47" s="159"/>
      <c r="I47" s="160"/>
      <c r="J47" s="126" t="s">
        <v>28</v>
      </c>
      <c r="K47" s="127">
        <v>1.01</v>
      </c>
      <c r="L47" s="165">
        <v>18080.647976055512</v>
      </c>
      <c r="M47" s="82">
        <v>18261.454455816067</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18261.454455816067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20</v>
      </c>
      <c r="M69" s="103">
        <v>4087.510993843448</v>
      </c>
    </row>
    <row r="70" spans="2:13">
      <c r="B70" s="98" t="s">
        <v>256</v>
      </c>
      <c r="C70" s="99"/>
      <c r="D70" s="99"/>
      <c r="E70" s="99"/>
      <c r="F70" s="99"/>
      <c r="G70" s="99"/>
      <c r="H70" s="99"/>
      <c r="I70" s="100">
        <v>74897.694683432608</v>
      </c>
      <c r="J70" s="101">
        <v>1.85</v>
      </c>
      <c r="K70" s="102">
        <v>138560.73516435034</v>
      </c>
      <c r="L70" s="169">
        <v>20</v>
      </c>
      <c r="M70" s="103">
        <v>6928.0367582175168</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11015.547752060964</v>
      </c>
    </row>
    <row r="75" spans="2:13" ht="13.5" thickBot="1">
      <c r="B75" s="76"/>
      <c r="M75" s="67"/>
    </row>
    <row r="76" spans="2:13" ht="15.75" customHeight="1" thickBot="1">
      <c r="B76" s="800" t="s">
        <v>85</v>
      </c>
      <c r="C76" s="801"/>
      <c r="D76" s="801"/>
      <c r="E76" s="801"/>
      <c r="F76" s="801"/>
      <c r="G76" s="801"/>
      <c r="H76" s="801"/>
      <c r="I76" s="801"/>
      <c r="J76" s="801"/>
      <c r="K76" s="801"/>
      <c r="L76" s="802"/>
      <c r="M76" s="104">
        <v>112779.2601934368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22555.852038687361</v>
      </c>
      <c r="M79" s="108"/>
    </row>
    <row r="80" spans="2:13">
      <c r="B80" s="83" t="s">
        <v>90</v>
      </c>
      <c r="C80" s="84"/>
      <c r="D80" s="84"/>
      <c r="E80" s="84"/>
      <c r="F80" s="84"/>
      <c r="G80" s="84"/>
      <c r="H80" s="84"/>
      <c r="I80" s="105"/>
      <c r="J80" s="106"/>
      <c r="K80" s="107">
        <v>0.05</v>
      </c>
      <c r="L80" s="167">
        <v>5638.9630096718402</v>
      </c>
      <c r="M80" s="108"/>
    </row>
    <row r="81" spans="2:13" ht="13.5" thickBot="1">
      <c r="B81" s="34" t="s">
        <v>59</v>
      </c>
      <c r="C81" s="57"/>
      <c r="D81" s="57"/>
      <c r="E81" s="57"/>
      <c r="F81" s="57"/>
      <c r="G81" s="57"/>
      <c r="H81" s="57"/>
      <c r="I81" s="109"/>
      <c r="J81" s="110"/>
      <c r="K81" s="107">
        <v>0.05</v>
      </c>
      <c r="L81" s="168">
        <v>5638.9630096718402</v>
      </c>
      <c r="M81" s="108"/>
    </row>
    <row r="82" spans="2:13" ht="15.75" customHeight="1" thickBot="1">
      <c r="B82" s="805" t="s">
        <v>466</v>
      </c>
      <c r="C82" s="806"/>
      <c r="D82" s="806"/>
      <c r="E82" s="806"/>
      <c r="F82" s="806"/>
      <c r="G82" s="806"/>
      <c r="H82" s="806"/>
      <c r="I82" s="806"/>
      <c r="J82" s="806"/>
      <c r="K82" s="806"/>
      <c r="L82" s="807"/>
      <c r="M82" s="111">
        <v>33833.778058031043</v>
      </c>
    </row>
    <row r="83" spans="2:13" ht="13.5" thickBot="1">
      <c r="B83" s="76"/>
      <c r="M83" s="67"/>
    </row>
    <row r="84" spans="2:13" ht="15.75" customHeight="1" thickBot="1">
      <c r="B84" s="800" t="s">
        <v>91</v>
      </c>
      <c r="C84" s="801"/>
      <c r="D84" s="801"/>
      <c r="E84" s="801"/>
      <c r="F84" s="801"/>
      <c r="G84" s="801"/>
      <c r="H84" s="801"/>
      <c r="I84" s="801"/>
      <c r="J84" s="801"/>
      <c r="K84" s="801"/>
      <c r="L84" s="802"/>
      <c r="M84" s="112">
        <v>146613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16411-E794-4ADC-A30B-3E0C4687C213}">
  <sheetPr codeName="Hoja62">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350</v>
      </c>
      <c r="C33" s="791" t="s">
        <v>570</v>
      </c>
      <c r="D33" s="792"/>
      <c r="E33" s="792"/>
      <c r="F33" s="792"/>
      <c r="G33" s="792"/>
      <c r="H33" s="792"/>
      <c r="I33" s="792"/>
      <c r="J33" s="793"/>
      <c r="K33" s="173">
        <v>11606</v>
      </c>
      <c r="L33" s="172" t="s">
        <v>26</v>
      </c>
      <c r="M33" s="174">
        <v>50</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3838.1139479495719</v>
      </c>
    </row>
    <row r="44" spans="2:13" ht="15.75" customHeight="1" thickBot="1">
      <c r="B44" s="797" t="s">
        <v>75</v>
      </c>
      <c r="C44" s="798"/>
      <c r="D44" s="798"/>
      <c r="E44" s="798"/>
      <c r="F44" s="798"/>
      <c r="G44" s="798"/>
      <c r="H44" s="798"/>
      <c r="I44" s="798"/>
      <c r="J44" s="798"/>
      <c r="K44" s="798"/>
      <c r="L44" s="799"/>
      <c r="M44" s="87">
        <v>3838.1139479495719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234</v>
      </c>
      <c r="C47" s="159"/>
      <c r="D47" s="159"/>
      <c r="E47" s="159"/>
      <c r="F47" s="159"/>
      <c r="G47" s="159"/>
      <c r="H47" s="159"/>
      <c r="I47" s="160"/>
      <c r="J47" s="126" t="s">
        <v>26</v>
      </c>
      <c r="K47" s="127">
        <v>1.4</v>
      </c>
      <c r="L47" s="165">
        <v>48941.492080412871</v>
      </c>
      <c r="M47" s="82">
        <v>68518.088912578009</v>
      </c>
    </row>
    <row r="48" spans="2:13" ht="15.75" customHeight="1">
      <c r="B48" s="32" t="s">
        <v>198</v>
      </c>
      <c r="C48" s="163"/>
      <c r="D48" s="163"/>
      <c r="E48" s="163"/>
      <c r="F48" s="163"/>
      <c r="G48" s="163"/>
      <c r="H48" s="163"/>
      <c r="I48" s="164"/>
      <c r="J48" s="126" t="s">
        <v>30</v>
      </c>
      <c r="K48" s="127">
        <v>1.337</v>
      </c>
      <c r="L48" s="165">
        <v>11085.032454809272</v>
      </c>
      <c r="M48" s="82">
        <v>14820.688392079997</v>
      </c>
    </row>
    <row r="49" spans="2:13" ht="15.75" customHeight="1">
      <c r="B49" s="32" t="s">
        <v>215</v>
      </c>
      <c r="C49" s="163"/>
      <c r="D49" s="163"/>
      <c r="E49" s="163"/>
      <c r="F49" s="163"/>
      <c r="G49" s="163"/>
      <c r="H49" s="163"/>
      <c r="I49" s="164"/>
      <c r="J49" s="126" t="s">
        <v>27</v>
      </c>
      <c r="K49" s="127">
        <v>0.5</v>
      </c>
      <c r="L49" s="165">
        <v>18681.904615512532</v>
      </c>
      <c r="M49" s="82">
        <v>9340.9523077562662</v>
      </c>
    </row>
    <row r="50" spans="2:13" ht="15.75" customHeight="1">
      <c r="B50" s="32" t="s">
        <v>220</v>
      </c>
      <c r="C50" s="163"/>
      <c r="D50" s="163"/>
      <c r="E50" s="163"/>
      <c r="F50" s="163"/>
      <c r="G50" s="163"/>
      <c r="H50" s="163"/>
      <c r="I50" s="164"/>
      <c r="J50" s="126" t="s">
        <v>29</v>
      </c>
      <c r="K50" s="127">
        <v>0.5</v>
      </c>
      <c r="L50" s="165">
        <v>173214.87949530338</v>
      </c>
      <c r="M50" s="82">
        <v>86607.43974765169</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179287.16936006595</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255</v>
      </c>
      <c r="C63" s="116"/>
      <c r="D63" s="116"/>
      <c r="E63" s="116"/>
      <c r="F63" s="116"/>
      <c r="G63" s="116"/>
      <c r="H63" s="116"/>
      <c r="I63" s="92">
        <v>1.4</v>
      </c>
      <c r="J63" s="93">
        <v>45</v>
      </c>
      <c r="K63" s="92">
        <v>62.999999999999993</v>
      </c>
      <c r="L63" s="170">
        <v>1072.0957647422963</v>
      </c>
      <c r="M63" s="82">
        <v>67542.033178764657</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67542.033178764657</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10</v>
      </c>
      <c r="M69" s="103">
        <v>24525.065963060686</v>
      </c>
    </row>
    <row r="70" spans="2:13">
      <c r="B70" s="98" t="s">
        <v>256</v>
      </c>
      <c r="C70" s="99"/>
      <c r="D70" s="99"/>
      <c r="E70" s="99"/>
      <c r="F70" s="99"/>
      <c r="G70" s="99"/>
      <c r="H70" s="99"/>
      <c r="I70" s="100">
        <v>74897.694683432608</v>
      </c>
      <c r="J70" s="101">
        <v>1.85</v>
      </c>
      <c r="K70" s="102">
        <v>138560.73516435034</v>
      </c>
      <c r="L70" s="169">
        <v>10</v>
      </c>
      <c r="M70" s="103">
        <v>13856.073516435034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38381.139479495716</v>
      </c>
    </row>
    <row r="75" spans="2:13" ht="13.5" thickBot="1">
      <c r="B75" s="76"/>
      <c r="M75" s="67"/>
    </row>
    <row r="76" spans="2:13" ht="15.75" customHeight="1" thickBot="1">
      <c r="B76" s="800" t="s">
        <v>85</v>
      </c>
      <c r="C76" s="801"/>
      <c r="D76" s="801"/>
      <c r="E76" s="801"/>
      <c r="F76" s="801"/>
      <c r="G76" s="801"/>
      <c r="H76" s="801"/>
      <c r="I76" s="801"/>
      <c r="J76" s="801"/>
      <c r="K76" s="801"/>
      <c r="L76" s="802"/>
      <c r="M76" s="104">
        <v>289048.45596627588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57809.691193255181</v>
      </c>
      <c r="M79" s="108"/>
    </row>
    <row r="80" spans="2:13">
      <c r="B80" s="83" t="s">
        <v>90</v>
      </c>
      <c r="C80" s="84"/>
      <c r="D80" s="84"/>
      <c r="E80" s="84"/>
      <c r="F80" s="84"/>
      <c r="G80" s="84"/>
      <c r="H80" s="84"/>
      <c r="I80" s="105"/>
      <c r="J80" s="106"/>
      <c r="K80" s="107">
        <v>0.05</v>
      </c>
      <c r="L80" s="167">
        <v>14452.422798313795</v>
      </c>
      <c r="M80" s="108"/>
    </row>
    <row r="81" spans="2:13" ht="13.5" thickBot="1">
      <c r="B81" s="34" t="s">
        <v>59</v>
      </c>
      <c r="C81" s="57"/>
      <c r="D81" s="57"/>
      <c r="E81" s="57"/>
      <c r="F81" s="57"/>
      <c r="G81" s="57"/>
      <c r="H81" s="57"/>
      <c r="I81" s="109"/>
      <c r="J81" s="110"/>
      <c r="K81" s="107">
        <v>0.05</v>
      </c>
      <c r="L81" s="168">
        <v>14452.422798313795</v>
      </c>
      <c r="M81" s="108"/>
    </row>
    <row r="82" spans="2:13" ht="15.75" customHeight="1" thickBot="1">
      <c r="B82" s="805" t="s">
        <v>466</v>
      </c>
      <c r="C82" s="806"/>
      <c r="D82" s="806"/>
      <c r="E82" s="806"/>
      <c r="F82" s="806"/>
      <c r="G82" s="806"/>
      <c r="H82" s="806"/>
      <c r="I82" s="806"/>
      <c r="J82" s="806"/>
      <c r="K82" s="806"/>
      <c r="L82" s="807"/>
      <c r="M82" s="111">
        <v>86714.536789882768</v>
      </c>
    </row>
    <row r="83" spans="2:13" ht="13.5" thickBot="1">
      <c r="B83" s="76"/>
      <c r="M83" s="67"/>
    </row>
    <row r="84" spans="2:13" ht="15.75" customHeight="1" thickBot="1">
      <c r="B84" s="800" t="s">
        <v>91</v>
      </c>
      <c r="C84" s="801"/>
      <c r="D84" s="801"/>
      <c r="E84" s="801"/>
      <c r="F84" s="801"/>
      <c r="G84" s="801"/>
      <c r="H84" s="801"/>
      <c r="I84" s="801"/>
      <c r="J84" s="801"/>
      <c r="K84" s="801"/>
      <c r="L84" s="802"/>
      <c r="M84" s="112">
        <v>375763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3D5DD-B892-49C6-BBD1-B2B90E62E0F5}">
  <sheetPr codeName="Hoja63">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351</v>
      </c>
      <c r="C33" s="791" t="s">
        <v>571</v>
      </c>
      <c r="D33" s="792"/>
      <c r="E33" s="792"/>
      <c r="F33" s="792"/>
      <c r="G33" s="792"/>
      <c r="H33" s="792"/>
      <c r="I33" s="792"/>
      <c r="J33" s="793"/>
      <c r="K33" s="173">
        <v>11606</v>
      </c>
      <c r="L33" s="172" t="s">
        <v>26</v>
      </c>
      <c r="M33" s="174">
        <v>12</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3838.1139479495719</v>
      </c>
    </row>
    <row r="44" spans="2:13" ht="15.75" customHeight="1" thickBot="1">
      <c r="B44" s="797" t="s">
        <v>75</v>
      </c>
      <c r="C44" s="798"/>
      <c r="D44" s="798"/>
      <c r="E44" s="798"/>
      <c r="F44" s="798"/>
      <c r="G44" s="798"/>
      <c r="H44" s="798"/>
      <c r="I44" s="798"/>
      <c r="J44" s="798"/>
      <c r="K44" s="798"/>
      <c r="L44" s="799"/>
      <c r="M44" s="87">
        <v>3838.1139479495719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234</v>
      </c>
      <c r="C47" s="159"/>
      <c r="D47" s="159"/>
      <c r="E47" s="159"/>
      <c r="F47" s="159"/>
      <c r="G47" s="159"/>
      <c r="H47" s="159"/>
      <c r="I47" s="160"/>
      <c r="J47" s="126" t="s">
        <v>26</v>
      </c>
      <c r="K47" s="127">
        <v>1.05</v>
      </c>
      <c r="L47" s="165">
        <v>48941.492080412871</v>
      </c>
      <c r="M47" s="82">
        <v>51388.566684433514</v>
      </c>
    </row>
    <row r="48" spans="2:13" ht="15.75" customHeight="1">
      <c r="B48" s="32" t="s">
        <v>198</v>
      </c>
      <c r="C48" s="163"/>
      <c r="D48" s="163"/>
      <c r="E48" s="163"/>
      <c r="F48" s="163"/>
      <c r="G48" s="163"/>
      <c r="H48" s="163"/>
      <c r="I48" s="164"/>
      <c r="J48" s="126" t="s">
        <v>30</v>
      </c>
      <c r="K48" s="127">
        <v>1.337</v>
      </c>
      <c r="L48" s="165">
        <v>11085.032454809272</v>
      </c>
      <c r="M48" s="82">
        <v>14820.688392079997</v>
      </c>
    </row>
    <row r="49" spans="2:13" ht="15.75" customHeight="1">
      <c r="B49" s="32" t="s">
        <v>215</v>
      </c>
      <c r="C49" s="163"/>
      <c r="D49" s="163"/>
      <c r="E49" s="163"/>
      <c r="F49" s="163"/>
      <c r="G49" s="163"/>
      <c r="H49" s="163"/>
      <c r="I49" s="164"/>
      <c r="J49" s="126" t="s">
        <v>27</v>
      </c>
      <c r="K49" s="127">
        <v>0.5</v>
      </c>
      <c r="L49" s="165">
        <v>18681.904615512532</v>
      </c>
      <c r="M49" s="82">
        <v>9340.9523077562662</v>
      </c>
    </row>
    <row r="50" spans="2:13" ht="15.75" customHeight="1">
      <c r="B50" s="32" t="s">
        <v>219</v>
      </c>
      <c r="C50" s="163"/>
      <c r="D50" s="163"/>
      <c r="E50" s="163"/>
      <c r="F50" s="163"/>
      <c r="G50" s="163"/>
      <c r="H50" s="163"/>
      <c r="I50" s="164"/>
      <c r="J50" s="126" t="s">
        <v>29</v>
      </c>
      <c r="K50" s="127">
        <v>0.5</v>
      </c>
      <c r="L50" s="165">
        <v>211205.26230569172</v>
      </c>
      <c r="M50" s="82">
        <v>105602.63115284586</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181152.83853711563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255</v>
      </c>
      <c r="C63" s="116"/>
      <c r="D63" s="116"/>
      <c r="E63" s="116"/>
      <c r="F63" s="116"/>
      <c r="G63" s="116"/>
      <c r="H63" s="116"/>
      <c r="I63" s="92">
        <v>1.05</v>
      </c>
      <c r="J63" s="93">
        <v>45</v>
      </c>
      <c r="K63" s="92">
        <v>47.25</v>
      </c>
      <c r="L63" s="170">
        <v>1072.0957647422963</v>
      </c>
      <c r="M63" s="82">
        <v>50656.5248840735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50656.5248840735</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10</v>
      </c>
      <c r="M69" s="103">
        <v>24525.065963060686</v>
      </c>
    </row>
    <row r="70" spans="2:13">
      <c r="B70" s="98" t="s">
        <v>256</v>
      </c>
      <c r="C70" s="99"/>
      <c r="D70" s="99"/>
      <c r="E70" s="99"/>
      <c r="F70" s="99"/>
      <c r="G70" s="99"/>
      <c r="H70" s="99"/>
      <c r="I70" s="100">
        <v>74897.694683432608</v>
      </c>
      <c r="J70" s="101">
        <v>1.85</v>
      </c>
      <c r="K70" s="102">
        <v>138560.73516435034</v>
      </c>
      <c r="L70" s="169">
        <v>10</v>
      </c>
      <c r="M70" s="103">
        <v>13856.073516435034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38381.139479495716</v>
      </c>
    </row>
    <row r="75" spans="2:13" ht="13.5" thickBot="1">
      <c r="B75" s="76"/>
      <c r="M75" s="67"/>
    </row>
    <row r="76" spans="2:13" ht="15.75" customHeight="1" thickBot="1">
      <c r="B76" s="800" t="s">
        <v>85</v>
      </c>
      <c r="C76" s="801"/>
      <c r="D76" s="801"/>
      <c r="E76" s="801"/>
      <c r="F76" s="801"/>
      <c r="G76" s="801"/>
      <c r="H76" s="801"/>
      <c r="I76" s="801"/>
      <c r="J76" s="801"/>
      <c r="K76" s="801"/>
      <c r="L76" s="802"/>
      <c r="M76" s="104">
        <v>274028.61684863438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54805.723369726882</v>
      </c>
      <c r="M79" s="108"/>
    </row>
    <row r="80" spans="2:13">
      <c r="B80" s="83" t="s">
        <v>90</v>
      </c>
      <c r="C80" s="84"/>
      <c r="D80" s="84"/>
      <c r="E80" s="84"/>
      <c r="F80" s="84"/>
      <c r="G80" s="84"/>
      <c r="H80" s="84"/>
      <c r="I80" s="105"/>
      <c r="J80" s="106"/>
      <c r="K80" s="107">
        <v>0.05</v>
      </c>
      <c r="L80" s="167">
        <v>13701.430842431721</v>
      </c>
      <c r="M80" s="108"/>
    </row>
    <row r="81" spans="2:13" ht="13.5" thickBot="1">
      <c r="B81" s="34" t="s">
        <v>59</v>
      </c>
      <c r="C81" s="57"/>
      <c r="D81" s="57"/>
      <c r="E81" s="57"/>
      <c r="F81" s="57"/>
      <c r="G81" s="57"/>
      <c r="H81" s="57"/>
      <c r="I81" s="109"/>
      <c r="J81" s="110"/>
      <c r="K81" s="107">
        <v>0.05</v>
      </c>
      <c r="L81" s="168">
        <v>13701.430842431721</v>
      </c>
      <c r="M81" s="108"/>
    </row>
    <row r="82" spans="2:13" ht="15.75" customHeight="1" thickBot="1">
      <c r="B82" s="805" t="s">
        <v>466</v>
      </c>
      <c r="C82" s="806"/>
      <c r="D82" s="806"/>
      <c r="E82" s="806"/>
      <c r="F82" s="806"/>
      <c r="G82" s="806"/>
      <c r="H82" s="806"/>
      <c r="I82" s="806"/>
      <c r="J82" s="806"/>
      <c r="K82" s="806"/>
      <c r="L82" s="807"/>
      <c r="M82" s="111">
        <v>82208.585054590338</v>
      </c>
    </row>
    <row r="83" spans="2:13" ht="13.5" thickBot="1">
      <c r="B83" s="76"/>
      <c r="M83" s="67"/>
    </row>
    <row r="84" spans="2:13" ht="15.75" customHeight="1" thickBot="1">
      <c r="B84" s="800" t="s">
        <v>91</v>
      </c>
      <c r="C84" s="801"/>
      <c r="D84" s="801"/>
      <c r="E84" s="801"/>
      <c r="F84" s="801"/>
      <c r="G84" s="801"/>
      <c r="H84" s="801"/>
      <c r="I84" s="801"/>
      <c r="J84" s="801"/>
      <c r="K84" s="801"/>
      <c r="L84" s="802"/>
      <c r="M84" s="112">
        <v>356237</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97945F-5698-4611-8782-E6EA17F8AE22}">
  <sheetPr codeName="Hoja65">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572</v>
      </c>
      <c r="C33" s="791" t="s">
        <v>573</v>
      </c>
      <c r="D33" s="792"/>
      <c r="E33" s="792"/>
      <c r="F33" s="792"/>
      <c r="G33" s="792"/>
      <c r="H33" s="792"/>
      <c r="I33" s="792"/>
      <c r="J33" s="793"/>
      <c r="K33" s="173">
        <v>11604</v>
      </c>
      <c r="L33" s="172" t="s">
        <v>28</v>
      </c>
      <c r="M33" s="174">
        <v>644</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181.41812307392689</v>
      </c>
    </row>
    <row r="44" spans="2:13" ht="15.75" customHeight="1" thickBot="1">
      <c r="B44" s="797" t="s">
        <v>75</v>
      </c>
      <c r="C44" s="798"/>
      <c r="D44" s="798"/>
      <c r="E44" s="798"/>
      <c r="F44" s="798"/>
      <c r="G44" s="798"/>
      <c r="H44" s="798"/>
      <c r="I44" s="798"/>
      <c r="J44" s="798"/>
      <c r="K44" s="798"/>
      <c r="L44" s="799"/>
      <c r="M44" s="87">
        <v>181.41812307392689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144</v>
      </c>
      <c r="C47" s="159"/>
      <c r="D47" s="159"/>
      <c r="E47" s="159"/>
      <c r="F47" s="159"/>
      <c r="G47" s="159"/>
      <c r="H47" s="159"/>
      <c r="I47" s="160"/>
      <c r="J47" s="126" t="s">
        <v>27</v>
      </c>
      <c r="K47" s="127">
        <v>1.5</v>
      </c>
      <c r="L47" s="165">
        <v>8754.1886879016256</v>
      </c>
      <c r="M47" s="82">
        <v>13131.283031852439</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13131.283031852439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265</v>
      </c>
      <c r="D69" s="99"/>
      <c r="E69" s="99"/>
      <c r="F69" s="99"/>
      <c r="G69" s="99"/>
      <c r="H69" s="147"/>
      <c r="I69" s="100">
        <v>149795.38936686522</v>
      </c>
      <c r="J69" s="101">
        <v>1.85</v>
      </c>
      <c r="K69" s="102">
        <v>277121.47032870067</v>
      </c>
      <c r="L69" s="169">
        <v>333</v>
      </c>
      <c r="M69" s="103">
        <v>832.19660759369572</v>
      </c>
    </row>
    <row r="70" spans="2:13">
      <c r="B70" s="98" t="s">
        <v>260</v>
      </c>
      <c r="C70" s="99"/>
      <c r="D70" s="99"/>
      <c r="E70" s="99"/>
      <c r="F70" s="99"/>
      <c r="G70" s="99"/>
      <c r="H70" s="99"/>
      <c r="I70" s="100">
        <v>176757.23216620315</v>
      </c>
      <c r="J70" s="101">
        <v>1.85</v>
      </c>
      <c r="K70" s="102">
        <v>327000.87950747582</v>
      </c>
      <c r="L70" s="169">
        <v>333</v>
      </c>
      <c r="M70" s="103">
        <v>981.9846231455731</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1814.1812307392688</v>
      </c>
    </row>
    <row r="75" spans="2:13" ht="13.5" thickBot="1">
      <c r="B75" s="76"/>
      <c r="M75" s="67"/>
    </row>
    <row r="76" spans="2:13" ht="15.75" customHeight="1" thickBot="1">
      <c r="B76" s="800" t="s">
        <v>85</v>
      </c>
      <c r="C76" s="801"/>
      <c r="D76" s="801"/>
      <c r="E76" s="801"/>
      <c r="F76" s="801"/>
      <c r="G76" s="801"/>
      <c r="H76" s="801"/>
      <c r="I76" s="801"/>
      <c r="J76" s="801"/>
      <c r="K76" s="801"/>
      <c r="L76" s="802"/>
      <c r="M76" s="104">
        <v>15126.882385665635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3025.3764771331271</v>
      </c>
      <c r="M79" s="108"/>
    </row>
    <row r="80" spans="2:13">
      <c r="B80" s="83" t="s">
        <v>90</v>
      </c>
      <c r="C80" s="84"/>
      <c r="D80" s="84"/>
      <c r="E80" s="84"/>
      <c r="F80" s="84"/>
      <c r="G80" s="84"/>
      <c r="H80" s="84"/>
      <c r="I80" s="105"/>
      <c r="J80" s="106"/>
      <c r="K80" s="107">
        <v>0.05</v>
      </c>
      <c r="L80" s="167">
        <v>756.34411928328177</v>
      </c>
      <c r="M80" s="108"/>
    </row>
    <row r="81" spans="2:13" ht="13.5" thickBot="1">
      <c r="B81" s="34" t="s">
        <v>59</v>
      </c>
      <c r="C81" s="57"/>
      <c r="D81" s="57"/>
      <c r="E81" s="57"/>
      <c r="F81" s="57"/>
      <c r="G81" s="57"/>
      <c r="H81" s="57"/>
      <c r="I81" s="109"/>
      <c r="J81" s="110"/>
      <c r="K81" s="107">
        <v>0.05</v>
      </c>
      <c r="L81" s="168">
        <v>756.34411928328177</v>
      </c>
      <c r="M81" s="108"/>
    </row>
    <row r="82" spans="2:13" ht="15.75" customHeight="1" thickBot="1">
      <c r="B82" s="805" t="s">
        <v>466</v>
      </c>
      <c r="C82" s="806"/>
      <c r="D82" s="806"/>
      <c r="E82" s="806"/>
      <c r="F82" s="806"/>
      <c r="G82" s="806"/>
      <c r="H82" s="806"/>
      <c r="I82" s="806"/>
      <c r="J82" s="806"/>
      <c r="K82" s="806"/>
      <c r="L82" s="807"/>
      <c r="M82" s="111">
        <v>4538.0647156996902</v>
      </c>
    </row>
    <row r="83" spans="2:13" ht="13.5" thickBot="1">
      <c r="B83" s="76"/>
      <c r="M83" s="67"/>
    </row>
    <row r="84" spans="2:13" ht="15.75" customHeight="1" thickBot="1">
      <c r="B84" s="800" t="s">
        <v>91</v>
      </c>
      <c r="C84" s="801"/>
      <c r="D84" s="801"/>
      <c r="E84" s="801"/>
      <c r="F84" s="801"/>
      <c r="G84" s="801"/>
      <c r="H84" s="801"/>
      <c r="I84" s="801"/>
      <c r="J84" s="801"/>
      <c r="K84" s="801"/>
      <c r="L84" s="802"/>
      <c r="M84" s="112">
        <v>19665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59DC2-5569-4C95-A895-A7E1B558329D}">
  <sheetPr codeName="Hoja66">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574</v>
      </c>
      <c r="C33" s="791" t="s">
        <v>575</v>
      </c>
      <c r="D33" s="792"/>
      <c r="E33" s="792"/>
      <c r="F33" s="792"/>
      <c r="G33" s="792"/>
      <c r="H33" s="792"/>
      <c r="I33" s="792"/>
      <c r="J33" s="793"/>
      <c r="K33" s="173">
        <v>11606</v>
      </c>
      <c r="L33" s="172" t="s">
        <v>28</v>
      </c>
      <c r="M33" s="174">
        <v>58</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177</v>
      </c>
      <c r="C36" s="116"/>
      <c r="D36" s="116"/>
      <c r="E36" s="99"/>
      <c r="F36" s="122"/>
      <c r="G36" s="332"/>
      <c r="H36" s="333"/>
      <c r="I36" s="332"/>
      <c r="J36" s="333"/>
      <c r="K36" s="81">
        <v>10037.887396234701</v>
      </c>
      <c r="L36" s="170">
        <v>11.23</v>
      </c>
      <c r="M36" s="82">
        <v>893.84571649463044</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5379.5400697789537</v>
      </c>
    </row>
    <row r="44" spans="2:13" ht="15.75" customHeight="1" thickBot="1">
      <c r="B44" s="797" t="s">
        <v>75</v>
      </c>
      <c r="C44" s="798"/>
      <c r="D44" s="798"/>
      <c r="E44" s="798"/>
      <c r="F44" s="798"/>
      <c r="G44" s="798"/>
      <c r="H44" s="798"/>
      <c r="I44" s="798"/>
      <c r="J44" s="798"/>
      <c r="K44" s="798"/>
      <c r="L44" s="799"/>
      <c r="M44" s="87">
        <v>6273.385786273584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218</v>
      </c>
      <c r="C47" s="159"/>
      <c r="D47" s="159"/>
      <c r="E47" s="159"/>
      <c r="F47" s="159"/>
      <c r="G47" s="159"/>
      <c r="H47" s="159"/>
      <c r="I47" s="160"/>
      <c r="J47" s="126" t="s">
        <v>28</v>
      </c>
      <c r="K47" s="127">
        <v>16</v>
      </c>
      <c r="L47" s="165">
        <v>4020.6280188858186</v>
      </c>
      <c r="M47" s="82">
        <v>64330.048302173098</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64330.048302173098</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265</v>
      </c>
      <c r="D69" s="99"/>
      <c r="E69" s="99"/>
      <c r="F69" s="99"/>
      <c r="G69" s="99"/>
      <c r="H69" s="147"/>
      <c r="I69" s="100">
        <v>149795.38936686522</v>
      </c>
      <c r="J69" s="101">
        <v>1.85</v>
      </c>
      <c r="K69" s="102">
        <v>277121.47032870067</v>
      </c>
      <c r="L69" s="169">
        <v>11.23</v>
      </c>
      <c r="M69" s="103">
        <v>24676.889610748054</v>
      </c>
    </row>
    <row r="70" spans="2:13">
      <c r="B70" s="98" t="s">
        <v>260</v>
      </c>
      <c r="C70" s="99"/>
      <c r="D70" s="99"/>
      <c r="E70" s="99"/>
      <c r="F70" s="99"/>
      <c r="G70" s="99"/>
      <c r="H70" s="99"/>
      <c r="I70" s="100">
        <v>176757.23216620315</v>
      </c>
      <c r="J70" s="101">
        <v>1.85</v>
      </c>
      <c r="K70" s="102">
        <v>327000.87950747582</v>
      </c>
      <c r="L70" s="169">
        <v>11.23</v>
      </c>
      <c r="M70" s="103">
        <v>29118.511087041479</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53795.400697789533</v>
      </c>
    </row>
    <row r="75" spans="2:13" ht="13.5" thickBot="1">
      <c r="B75" s="76"/>
      <c r="M75" s="67"/>
    </row>
    <row r="76" spans="2:13" ht="15.75" customHeight="1" thickBot="1">
      <c r="B76" s="800" t="s">
        <v>85</v>
      </c>
      <c r="C76" s="801"/>
      <c r="D76" s="801"/>
      <c r="E76" s="801"/>
      <c r="F76" s="801"/>
      <c r="G76" s="801"/>
      <c r="H76" s="801"/>
      <c r="I76" s="801"/>
      <c r="J76" s="801"/>
      <c r="K76" s="801"/>
      <c r="L76" s="802"/>
      <c r="M76" s="104">
        <v>124398.83478623621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24879.766957247244</v>
      </c>
      <c r="M79" s="108"/>
    </row>
    <row r="80" spans="2:13">
      <c r="B80" s="83" t="s">
        <v>90</v>
      </c>
      <c r="C80" s="84"/>
      <c r="D80" s="84"/>
      <c r="E80" s="84"/>
      <c r="F80" s="84"/>
      <c r="G80" s="84"/>
      <c r="H80" s="84"/>
      <c r="I80" s="105"/>
      <c r="J80" s="106"/>
      <c r="K80" s="107">
        <v>0.05</v>
      </c>
      <c r="L80" s="167">
        <v>6219.941739311811</v>
      </c>
      <c r="M80" s="108"/>
    </row>
    <row r="81" spans="2:13" ht="13.5" thickBot="1">
      <c r="B81" s="34" t="s">
        <v>59</v>
      </c>
      <c r="C81" s="57"/>
      <c r="D81" s="57"/>
      <c r="E81" s="57"/>
      <c r="F81" s="57"/>
      <c r="G81" s="57"/>
      <c r="H81" s="57"/>
      <c r="I81" s="109"/>
      <c r="J81" s="110"/>
      <c r="K81" s="107">
        <v>0.05</v>
      </c>
      <c r="L81" s="168">
        <v>6219.941739311811</v>
      </c>
      <c r="M81" s="108"/>
    </row>
    <row r="82" spans="2:13" ht="15.75" customHeight="1" thickBot="1">
      <c r="B82" s="805" t="s">
        <v>466</v>
      </c>
      <c r="C82" s="806"/>
      <c r="D82" s="806"/>
      <c r="E82" s="806"/>
      <c r="F82" s="806"/>
      <c r="G82" s="806"/>
      <c r="H82" s="806"/>
      <c r="I82" s="806"/>
      <c r="J82" s="806"/>
      <c r="K82" s="806"/>
      <c r="L82" s="807"/>
      <c r="M82" s="111">
        <v>37319.65043587087</v>
      </c>
    </row>
    <row r="83" spans="2:13" ht="13.5" thickBot="1">
      <c r="B83" s="76"/>
      <c r="M83" s="67"/>
    </row>
    <row r="84" spans="2:13" ht="15.75" customHeight="1" thickBot="1">
      <c r="B84" s="800" t="s">
        <v>91</v>
      </c>
      <c r="C84" s="801"/>
      <c r="D84" s="801"/>
      <c r="E84" s="801"/>
      <c r="F84" s="801"/>
      <c r="G84" s="801"/>
      <c r="H84" s="801"/>
      <c r="I84" s="801"/>
      <c r="J84" s="801"/>
      <c r="K84" s="801"/>
      <c r="L84" s="802"/>
      <c r="M84" s="112">
        <v>161718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ABF2DD-9ED8-48B5-8705-7ABC5EFEB2A4}">
  <sheetPr codeName="Hoja67">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297</v>
      </c>
      <c r="C33" s="791" t="s">
        <v>576</v>
      </c>
      <c r="D33" s="792"/>
      <c r="E33" s="792"/>
      <c r="F33" s="792"/>
      <c r="G33" s="792"/>
      <c r="H33" s="792"/>
      <c r="I33" s="792"/>
      <c r="J33" s="793"/>
      <c r="K33" s="173">
        <v>11608</v>
      </c>
      <c r="L33" s="172" t="s">
        <v>307</v>
      </c>
      <c r="M33" s="174">
        <v>3467</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468</v>
      </c>
      <c r="C36" s="116"/>
      <c r="D36" s="116"/>
      <c r="E36" s="99"/>
      <c r="F36" s="122"/>
      <c r="G36" s="332"/>
      <c r="H36" s="333"/>
      <c r="I36" s="332"/>
      <c r="J36" s="333"/>
      <c r="K36" s="81">
        <v>158133.61673259022</v>
      </c>
      <c r="L36" s="170">
        <v>155</v>
      </c>
      <c r="M36" s="82">
        <v>1020.2168821457434</v>
      </c>
    </row>
    <row r="37" spans="2:13">
      <c r="B37" s="32" t="s">
        <v>465</v>
      </c>
      <c r="C37" s="116"/>
      <c r="D37" s="116"/>
      <c r="E37" s="123"/>
      <c r="F37" s="124"/>
      <c r="G37" s="86"/>
      <c r="H37" s="85"/>
      <c r="I37" s="86"/>
      <c r="J37" s="85"/>
      <c r="K37" s="81" t="s">
        <v>465</v>
      </c>
      <c r="L37" s="170">
        <v>5.9523809523809521E-3</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0</v>
      </c>
    </row>
    <row r="44" spans="2:13" ht="15.75" customHeight="1" thickBot="1">
      <c r="B44" s="797" t="s">
        <v>75</v>
      </c>
      <c r="C44" s="798"/>
      <c r="D44" s="798"/>
      <c r="E44" s="798"/>
      <c r="F44" s="798"/>
      <c r="G44" s="798"/>
      <c r="H44" s="798"/>
      <c r="I44" s="798"/>
      <c r="J44" s="798"/>
      <c r="K44" s="798"/>
      <c r="L44" s="799"/>
      <c r="M44" s="87">
        <v>1020.2168821457434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465</v>
      </c>
      <c r="C47" s="159"/>
      <c r="D47" s="159"/>
      <c r="E47" s="159"/>
      <c r="F47" s="159"/>
      <c r="G47" s="159"/>
      <c r="H47" s="159"/>
      <c r="I47" s="160"/>
      <c r="J47" s="126" t="s">
        <v>465</v>
      </c>
      <c r="K47" s="127" t="s">
        <v>465</v>
      </c>
      <c r="L47" s="165" t="s">
        <v>465</v>
      </c>
      <c r="M47" s="82" t="s">
        <v>465</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0</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465</v>
      </c>
      <c r="D69" s="99"/>
      <c r="E69" s="99"/>
      <c r="F69" s="99"/>
      <c r="G69" s="99"/>
      <c r="H69" s="147"/>
      <c r="I69" s="100" t="s">
        <v>465</v>
      </c>
      <c r="J69" s="101" t="s">
        <v>465</v>
      </c>
      <c r="K69" s="102" t="s">
        <v>465</v>
      </c>
      <c r="L69" s="169" t="s">
        <v>465</v>
      </c>
      <c r="M69" s="103" t="s">
        <v>465</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0</v>
      </c>
    </row>
    <row r="75" spans="2:13" ht="13.5" thickBot="1">
      <c r="B75" s="76"/>
      <c r="M75" s="67"/>
    </row>
    <row r="76" spans="2:13" ht="15.75" customHeight="1" thickBot="1">
      <c r="B76" s="800" t="s">
        <v>85</v>
      </c>
      <c r="C76" s="801"/>
      <c r="D76" s="801"/>
      <c r="E76" s="801"/>
      <c r="F76" s="801"/>
      <c r="G76" s="801"/>
      <c r="H76" s="801"/>
      <c r="I76" s="801"/>
      <c r="J76" s="801"/>
      <c r="K76" s="801"/>
      <c r="L76" s="802"/>
      <c r="M76" s="104">
        <v>1020.2168821457434</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204.04337642914868</v>
      </c>
      <c r="M79" s="108"/>
    </row>
    <row r="80" spans="2:13">
      <c r="B80" s="83" t="s">
        <v>90</v>
      </c>
      <c r="C80" s="84"/>
      <c r="D80" s="84"/>
      <c r="E80" s="84"/>
      <c r="F80" s="84"/>
      <c r="G80" s="84"/>
      <c r="H80" s="84"/>
      <c r="I80" s="105"/>
      <c r="J80" s="106"/>
      <c r="K80" s="107">
        <v>0.05</v>
      </c>
      <c r="L80" s="167">
        <v>51.01084410728717</v>
      </c>
      <c r="M80" s="108"/>
    </row>
    <row r="81" spans="2:13" ht="13.5" thickBot="1">
      <c r="B81" s="34" t="s">
        <v>59</v>
      </c>
      <c r="C81" s="57"/>
      <c r="D81" s="57"/>
      <c r="E81" s="57"/>
      <c r="F81" s="57"/>
      <c r="G81" s="57"/>
      <c r="H81" s="57"/>
      <c r="I81" s="109"/>
      <c r="J81" s="110"/>
      <c r="K81" s="107">
        <v>0.05</v>
      </c>
      <c r="L81" s="168">
        <v>51.01084410728717</v>
      </c>
      <c r="M81" s="108"/>
    </row>
    <row r="82" spans="2:13" ht="15.75" customHeight="1" thickBot="1">
      <c r="B82" s="805" t="s">
        <v>466</v>
      </c>
      <c r="C82" s="806"/>
      <c r="D82" s="806"/>
      <c r="E82" s="806"/>
      <c r="F82" s="806"/>
      <c r="G82" s="806"/>
      <c r="H82" s="806"/>
      <c r="I82" s="806"/>
      <c r="J82" s="806"/>
      <c r="K82" s="806"/>
      <c r="L82" s="807"/>
      <c r="M82" s="111">
        <v>306.06506464372302</v>
      </c>
    </row>
    <row r="83" spans="2:13" ht="13.5" thickBot="1">
      <c r="B83" s="76"/>
      <c r="M83" s="67"/>
    </row>
    <row r="84" spans="2:13" ht="15.75" customHeight="1" thickBot="1">
      <c r="B84" s="800" t="s">
        <v>91</v>
      </c>
      <c r="C84" s="801"/>
      <c r="D84" s="801"/>
      <c r="E84" s="801"/>
      <c r="F84" s="801"/>
      <c r="G84" s="801"/>
      <c r="H84" s="801"/>
      <c r="I84" s="801"/>
      <c r="J84" s="801"/>
      <c r="K84" s="801"/>
      <c r="L84" s="802"/>
      <c r="M84" s="112">
        <v>1326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7AFD8-68E8-4047-9D8E-731FD5797041}">
  <sheetPr codeName="Hoja78">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278</v>
      </c>
      <c r="C33" s="791" t="s">
        <v>470</v>
      </c>
      <c r="D33" s="792"/>
      <c r="E33" s="792"/>
      <c r="F33" s="792"/>
      <c r="G33" s="792"/>
      <c r="H33" s="792"/>
      <c r="I33" s="792"/>
      <c r="J33" s="793"/>
      <c r="K33" s="173">
        <v>11602</v>
      </c>
      <c r="L33" s="172" t="s">
        <v>26</v>
      </c>
      <c r="M33" s="174">
        <v>537</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172</v>
      </c>
      <c r="C36" s="116"/>
      <c r="D36" s="116"/>
      <c r="E36" s="99"/>
      <c r="F36" s="122"/>
      <c r="G36" s="332"/>
      <c r="H36" s="333"/>
      <c r="I36" s="332"/>
      <c r="J36" s="333"/>
      <c r="K36" s="81">
        <v>74096.536698773925</v>
      </c>
      <c r="L36" s="170">
        <v>40</v>
      </c>
      <c r="M36" s="82">
        <v>1852.4134174693481</v>
      </c>
    </row>
    <row r="37" spans="2:13">
      <c r="B37" s="32" t="s">
        <v>190</v>
      </c>
      <c r="C37" s="116"/>
      <c r="D37" s="116"/>
      <c r="E37" s="123"/>
      <c r="F37" s="124"/>
      <c r="G37" s="86"/>
      <c r="H37" s="85"/>
      <c r="I37" s="86"/>
      <c r="J37" s="85"/>
      <c r="K37" s="81">
        <v>211560.531425611</v>
      </c>
      <c r="L37" s="170">
        <v>40</v>
      </c>
      <c r="M37" s="82">
        <v>5289.0132856402752</v>
      </c>
    </row>
    <row r="38" spans="2:13">
      <c r="B38" s="32" t="s">
        <v>196</v>
      </c>
      <c r="C38" s="116"/>
      <c r="D38" s="116"/>
      <c r="E38" s="123"/>
      <c r="F38" s="124"/>
      <c r="G38" s="86"/>
      <c r="H38" s="85"/>
      <c r="I38" s="86"/>
      <c r="J38" s="85"/>
      <c r="K38" s="81">
        <v>120331.76551837861</v>
      </c>
      <c r="L38" s="170">
        <v>40</v>
      </c>
      <c r="M38" s="82">
        <v>3008.2941379594654</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51.0938874230431</v>
      </c>
    </row>
    <row r="44" spans="2:13" ht="15.75" customHeight="1" thickBot="1">
      <c r="B44" s="797" t="s">
        <v>75</v>
      </c>
      <c r="C44" s="798"/>
      <c r="D44" s="798"/>
      <c r="E44" s="798"/>
      <c r="F44" s="798"/>
      <c r="G44" s="798"/>
      <c r="H44" s="798"/>
      <c r="I44" s="798"/>
      <c r="J44" s="798"/>
      <c r="K44" s="798"/>
      <c r="L44" s="799"/>
      <c r="M44" s="87">
        <v>10200.814728492132</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226</v>
      </c>
      <c r="C47" s="159"/>
      <c r="D47" s="159"/>
      <c r="E47" s="159"/>
      <c r="F47" s="159"/>
      <c r="G47" s="159"/>
      <c r="H47" s="159"/>
      <c r="I47" s="160"/>
      <c r="J47" s="126" t="s">
        <v>26</v>
      </c>
      <c r="K47" s="127">
        <v>1.3</v>
      </c>
      <c r="L47" s="165">
        <v>64997.918641525524</v>
      </c>
      <c r="M47" s="82">
        <v>84497.294233983179</v>
      </c>
    </row>
    <row r="48" spans="2:13" ht="15.75" customHeight="1">
      <c r="B48" s="32" t="s">
        <v>49</v>
      </c>
      <c r="C48" s="163"/>
      <c r="D48" s="163"/>
      <c r="E48" s="163"/>
      <c r="F48" s="163"/>
      <c r="G48" s="163"/>
      <c r="H48" s="163"/>
      <c r="I48" s="164"/>
      <c r="J48" s="126" t="s">
        <v>138</v>
      </c>
      <c r="K48" s="127">
        <v>22</v>
      </c>
      <c r="L48" s="165">
        <v>108.45363037607865</v>
      </c>
      <c r="M48" s="82">
        <v>2385.9798682737301</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86883.27410225691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250</v>
      </c>
      <c r="C63" s="116"/>
      <c r="D63" s="116"/>
      <c r="E63" s="116"/>
      <c r="F63" s="116"/>
      <c r="G63" s="116"/>
      <c r="H63" s="116"/>
      <c r="I63" s="92">
        <v>1.3</v>
      </c>
      <c r="J63" s="93">
        <v>42</v>
      </c>
      <c r="K63" s="92">
        <v>54.6</v>
      </c>
      <c r="L63" s="170">
        <v>1190.3586137619288</v>
      </c>
      <c r="M63" s="82">
        <v>64993.580311401318</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64993.580311401318</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320</v>
      </c>
      <c r="M69" s="103">
        <v>510.938874230431</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510.938874230431</v>
      </c>
    </row>
    <row r="75" spans="2:13" ht="13.5" thickBot="1">
      <c r="B75" s="76"/>
      <c r="M75" s="67"/>
    </row>
    <row r="76" spans="2:13" ht="15.75" customHeight="1" thickBot="1">
      <c r="B76" s="800" t="s">
        <v>85</v>
      </c>
      <c r="C76" s="801"/>
      <c r="D76" s="801"/>
      <c r="E76" s="801"/>
      <c r="F76" s="801"/>
      <c r="G76" s="801"/>
      <c r="H76" s="801"/>
      <c r="I76" s="801"/>
      <c r="J76" s="801"/>
      <c r="K76" s="801"/>
      <c r="L76" s="802"/>
      <c r="M76" s="104">
        <v>162588.60801638081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32517.721603276164</v>
      </c>
      <c r="M79" s="108"/>
    </row>
    <row r="80" spans="2:13">
      <c r="B80" s="83" t="s">
        <v>90</v>
      </c>
      <c r="C80" s="84"/>
      <c r="D80" s="84"/>
      <c r="E80" s="84"/>
      <c r="F80" s="84"/>
      <c r="G80" s="84"/>
      <c r="H80" s="84"/>
      <c r="I80" s="105"/>
      <c r="J80" s="106"/>
      <c r="K80" s="107">
        <v>0.05</v>
      </c>
      <c r="L80" s="167">
        <v>8129.4304008190411</v>
      </c>
      <c r="M80" s="108"/>
    </row>
    <row r="81" spans="2:13" ht="13.5" thickBot="1">
      <c r="B81" s="34" t="s">
        <v>59</v>
      </c>
      <c r="C81" s="57"/>
      <c r="D81" s="57"/>
      <c r="E81" s="57"/>
      <c r="F81" s="57"/>
      <c r="G81" s="57"/>
      <c r="H81" s="57"/>
      <c r="I81" s="109"/>
      <c r="J81" s="110"/>
      <c r="K81" s="107">
        <v>0.05</v>
      </c>
      <c r="L81" s="168">
        <v>8129.4304008190411</v>
      </c>
      <c r="M81" s="108"/>
    </row>
    <row r="82" spans="2:13" ht="15.75" customHeight="1" thickBot="1">
      <c r="B82" s="805" t="s">
        <v>466</v>
      </c>
      <c r="C82" s="806"/>
      <c r="D82" s="806"/>
      <c r="E82" s="806"/>
      <c r="F82" s="806"/>
      <c r="G82" s="806"/>
      <c r="H82" s="806"/>
      <c r="I82" s="806"/>
      <c r="J82" s="806"/>
      <c r="K82" s="806"/>
      <c r="L82" s="807"/>
      <c r="M82" s="111">
        <v>48776.582404914239</v>
      </c>
    </row>
    <row r="83" spans="2:13" ht="13.5" thickBot="1">
      <c r="B83" s="76"/>
      <c r="M83" s="67"/>
    </row>
    <row r="84" spans="2:13" ht="15.75" customHeight="1" thickBot="1">
      <c r="B84" s="800" t="s">
        <v>91</v>
      </c>
      <c r="C84" s="801"/>
      <c r="D84" s="801"/>
      <c r="E84" s="801"/>
      <c r="F84" s="801"/>
      <c r="G84" s="801"/>
      <c r="H84" s="801"/>
      <c r="I84" s="801"/>
      <c r="J84" s="801"/>
      <c r="K84" s="801"/>
      <c r="L84" s="802"/>
      <c r="M84" s="112">
        <v>211365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12A7B-3952-4E4D-ADF8-8950C2AD67F0}">
  <sheetPr codeName="Hoja79">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282</v>
      </c>
      <c r="C33" s="791" t="s">
        <v>513</v>
      </c>
      <c r="D33" s="792"/>
      <c r="E33" s="792"/>
      <c r="F33" s="792"/>
      <c r="G33" s="792"/>
      <c r="H33" s="792"/>
      <c r="I33" s="792"/>
      <c r="J33" s="793"/>
      <c r="K33" s="173">
        <v>11602</v>
      </c>
      <c r="L33" s="172" t="s">
        <v>26</v>
      </c>
      <c r="M33" s="174">
        <v>565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172</v>
      </c>
      <c r="C36" s="116"/>
      <c r="D36" s="116"/>
      <c r="E36" s="99"/>
      <c r="F36" s="122"/>
      <c r="G36" s="332"/>
      <c r="H36" s="333"/>
      <c r="I36" s="332"/>
      <c r="J36" s="333"/>
      <c r="K36" s="81">
        <v>74096.536698773925</v>
      </c>
      <c r="L36" s="170">
        <v>30</v>
      </c>
      <c r="M36" s="82">
        <v>2469.8845566257974</v>
      </c>
    </row>
    <row r="37" spans="2:13">
      <c r="B37" s="32" t="s">
        <v>190</v>
      </c>
      <c r="C37" s="116"/>
      <c r="D37" s="116"/>
      <c r="E37" s="123"/>
      <c r="F37" s="124"/>
      <c r="G37" s="86"/>
      <c r="H37" s="85"/>
      <c r="I37" s="86"/>
      <c r="J37" s="85"/>
      <c r="K37" s="81">
        <v>211560.531425611</v>
      </c>
      <c r="L37" s="170">
        <v>30</v>
      </c>
      <c r="M37" s="82">
        <v>7052.0177141870336</v>
      </c>
    </row>
    <row r="38" spans="2:13">
      <c r="B38" s="32" t="s">
        <v>196</v>
      </c>
      <c r="C38" s="116"/>
      <c r="D38" s="116"/>
      <c r="E38" s="123"/>
      <c r="F38" s="124"/>
      <c r="G38" s="86"/>
      <c r="H38" s="85"/>
      <c r="I38" s="86"/>
      <c r="J38" s="85"/>
      <c r="K38" s="81">
        <v>120331.76551837861</v>
      </c>
      <c r="L38" s="170">
        <v>30</v>
      </c>
      <c r="M38" s="82">
        <v>4011.0588506126205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68.125183230724133</v>
      </c>
    </row>
    <row r="44" spans="2:13" ht="15.75" customHeight="1" thickBot="1">
      <c r="B44" s="797" t="s">
        <v>75</v>
      </c>
      <c r="C44" s="798"/>
      <c r="D44" s="798"/>
      <c r="E44" s="798"/>
      <c r="F44" s="798"/>
      <c r="G44" s="798"/>
      <c r="H44" s="798"/>
      <c r="I44" s="798"/>
      <c r="J44" s="798"/>
      <c r="K44" s="798"/>
      <c r="L44" s="799"/>
      <c r="M44" s="87">
        <v>13601.086304656175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49</v>
      </c>
      <c r="C47" s="159"/>
      <c r="D47" s="159"/>
      <c r="E47" s="159"/>
      <c r="F47" s="159"/>
      <c r="G47" s="159"/>
      <c r="H47" s="159"/>
      <c r="I47" s="160"/>
      <c r="J47" s="126" t="s">
        <v>138</v>
      </c>
      <c r="K47" s="127">
        <v>22</v>
      </c>
      <c r="L47" s="165">
        <v>108.45363037607865</v>
      </c>
      <c r="M47" s="82">
        <v>2385.9798682737301</v>
      </c>
    </row>
    <row r="48" spans="2:13" ht="15.75" customHeight="1">
      <c r="B48" s="32" t="s">
        <v>223</v>
      </c>
      <c r="C48" s="163"/>
      <c r="D48" s="163"/>
      <c r="E48" s="163"/>
      <c r="F48" s="163"/>
      <c r="G48" s="163"/>
      <c r="H48" s="163"/>
      <c r="I48" s="164"/>
      <c r="J48" s="126" t="s">
        <v>26</v>
      </c>
      <c r="K48" s="127">
        <v>1.3</v>
      </c>
      <c r="L48" s="165">
        <v>79730.394639658494</v>
      </c>
      <c r="M48" s="82">
        <v>103649.51303155605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106035.49289982978</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247</v>
      </c>
      <c r="C63" s="116"/>
      <c r="D63" s="116"/>
      <c r="E63" s="116"/>
      <c r="F63" s="116"/>
      <c r="G63" s="116"/>
      <c r="H63" s="116"/>
      <c r="I63" s="92">
        <v>1.3</v>
      </c>
      <c r="J63" s="93">
        <v>35</v>
      </c>
      <c r="K63" s="92">
        <v>45.5</v>
      </c>
      <c r="L63" s="170">
        <v>1190.3586137619288</v>
      </c>
      <c r="M63" s="82">
        <v>54161.316926167761</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54161.316926167761</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240</v>
      </c>
      <c r="M69" s="103">
        <v>681.25183230724133</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681.25183230724133</v>
      </c>
    </row>
    <row r="75" spans="2:13" ht="13.5" thickBot="1">
      <c r="B75" s="76"/>
      <c r="M75" s="67"/>
    </row>
    <row r="76" spans="2:13" ht="15.75" customHeight="1" thickBot="1">
      <c r="B76" s="800" t="s">
        <v>85</v>
      </c>
      <c r="C76" s="801"/>
      <c r="D76" s="801"/>
      <c r="E76" s="801"/>
      <c r="F76" s="801"/>
      <c r="G76" s="801"/>
      <c r="H76" s="801"/>
      <c r="I76" s="801"/>
      <c r="J76" s="801"/>
      <c r="K76" s="801"/>
      <c r="L76" s="802"/>
      <c r="M76" s="104">
        <v>174479.14796296097</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34895.829592592192</v>
      </c>
      <c r="M79" s="108"/>
    </row>
    <row r="80" spans="2:13">
      <c r="B80" s="83" t="s">
        <v>90</v>
      </c>
      <c r="C80" s="84"/>
      <c r="D80" s="84"/>
      <c r="E80" s="84"/>
      <c r="F80" s="84"/>
      <c r="G80" s="84"/>
      <c r="H80" s="84"/>
      <c r="I80" s="105"/>
      <c r="J80" s="106"/>
      <c r="K80" s="107">
        <v>0.05</v>
      </c>
      <c r="L80" s="167">
        <v>8723.957398148048</v>
      </c>
      <c r="M80" s="108"/>
    </row>
    <row r="81" spans="2:13" ht="13.5" thickBot="1">
      <c r="B81" s="34" t="s">
        <v>59</v>
      </c>
      <c r="C81" s="57"/>
      <c r="D81" s="57"/>
      <c r="E81" s="57"/>
      <c r="F81" s="57"/>
      <c r="G81" s="57"/>
      <c r="H81" s="57"/>
      <c r="I81" s="109"/>
      <c r="J81" s="110"/>
      <c r="K81" s="107">
        <v>0.05</v>
      </c>
      <c r="L81" s="168">
        <v>8723.957398148048</v>
      </c>
      <c r="M81" s="108"/>
    </row>
    <row r="82" spans="2:13" ht="15.75" customHeight="1" thickBot="1">
      <c r="B82" s="805" t="s">
        <v>466</v>
      </c>
      <c r="C82" s="806"/>
      <c r="D82" s="806"/>
      <c r="E82" s="806"/>
      <c r="F82" s="806"/>
      <c r="G82" s="806"/>
      <c r="H82" s="806"/>
      <c r="I82" s="806"/>
      <c r="J82" s="806"/>
      <c r="K82" s="806"/>
      <c r="L82" s="807"/>
      <c r="M82" s="111">
        <v>52343.744388888292</v>
      </c>
    </row>
    <row r="83" spans="2:13" ht="13.5" thickBot="1">
      <c r="B83" s="76"/>
      <c r="M83" s="67"/>
    </row>
    <row r="84" spans="2:13" ht="15.75" customHeight="1" thickBot="1">
      <c r="B84" s="800" t="s">
        <v>91</v>
      </c>
      <c r="C84" s="801"/>
      <c r="D84" s="801"/>
      <c r="E84" s="801"/>
      <c r="F84" s="801"/>
      <c r="G84" s="801"/>
      <c r="H84" s="801"/>
      <c r="I84" s="801"/>
      <c r="J84" s="801"/>
      <c r="K84" s="801"/>
      <c r="L84" s="802"/>
      <c r="M84" s="112">
        <v>226823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C6707-C3D7-47F8-9FFC-ED57D555457D}">
  <sheetPr codeName="Hoja80">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352</v>
      </c>
      <c r="C33" s="791" t="s">
        <v>663</v>
      </c>
      <c r="D33" s="792"/>
      <c r="E33" s="792"/>
      <c r="F33" s="792"/>
      <c r="G33" s="792"/>
      <c r="H33" s="792"/>
      <c r="I33" s="792"/>
      <c r="J33" s="793"/>
      <c r="K33" s="173">
        <v>11603</v>
      </c>
      <c r="L33" s="172" t="s">
        <v>27</v>
      </c>
      <c r="M33" s="174">
        <v>2500</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173</v>
      </c>
      <c r="C36" s="116"/>
      <c r="D36" s="116"/>
      <c r="E36" s="99"/>
      <c r="F36" s="122"/>
      <c r="G36" s="332"/>
      <c r="H36" s="333"/>
      <c r="I36" s="332"/>
      <c r="J36" s="333"/>
      <c r="K36" s="81">
        <v>106365.40655322943</v>
      </c>
      <c r="L36" s="170">
        <v>485.37499999999994</v>
      </c>
      <c r="M36" s="82">
        <v>219.1406779360895</v>
      </c>
    </row>
    <row r="37" spans="2:13">
      <c r="B37" s="32" t="s">
        <v>47</v>
      </c>
      <c r="C37" s="116"/>
      <c r="D37" s="116"/>
      <c r="E37" s="123"/>
      <c r="F37" s="124"/>
      <c r="G37" s="86"/>
      <c r="H37" s="85"/>
      <c r="I37" s="86"/>
      <c r="J37" s="85"/>
      <c r="K37" s="81">
        <v>75079.765873482233</v>
      </c>
      <c r="L37" s="170">
        <v>485.37499999999994</v>
      </c>
      <c r="M37" s="82">
        <v>154.68403991446252</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8.4213463689795471</v>
      </c>
    </row>
    <row r="44" spans="2:13" ht="15.75" customHeight="1" thickBot="1">
      <c r="B44" s="797" t="s">
        <v>75</v>
      </c>
      <c r="C44" s="798"/>
      <c r="D44" s="798"/>
      <c r="E44" s="798"/>
      <c r="F44" s="798"/>
      <c r="G44" s="798"/>
      <c r="H44" s="798"/>
      <c r="I44" s="798"/>
      <c r="J44" s="798"/>
      <c r="K44" s="798"/>
      <c r="L44" s="799"/>
      <c r="M44" s="87">
        <v>382.24606421953155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209</v>
      </c>
      <c r="C47" s="159"/>
      <c r="D47" s="159"/>
      <c r="E47" s="159"/>
      <c r="F47" s="159"/>
      <c r="G47" s="159"/>
      <c r="H47" s="159"/>
      <c r="I47" s="160"/>
      <c r="J47" s="126" t="s">
        <v>138</v>
      </c>
      <c r="K47" s="127">
        <v>1.55</v>
      </c>
      <c r="L47" s="165">
        <v>2018.5289742195803</v>
      </c>
      <c r="M47" s="82">
        <v>3128.7199100403495</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3128.7199100403495</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3883</v>
      </c>
      <c r="M69" s="103">
        <v>84.213463689795475</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84.213463689795475</v>
      </c>
    </row>
    <row r="75" spans="2:13" ht="13.5" thickBot="1">
      <c r="B75" s="76"/>
      <c r="M75" s="67"/>
    </row>
    <row r="76" spans="2:13" ht="15.75" customHeight="1" thickBot="1">
      <c r="B76" s="800" t="s">
        <v>85</v>
      </c>
      <c r="C76" s="801"/>
      <c r="D76" s="801"/>
      <c r="E76" s="801"/>
      <c r="F76" s="801"/>
      <c r="G76" s="801"/>
      <c r="H76" s="801"/>
      <c r="I76" s="801"/>
      <c r="J76" s="801"/>
      <c r="K76" s="801"/>
      <c r="L76" s="802"/>
      <c r="M76" s="104">
        <v>3595.1794379496764</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719.03588758993533</v>
      </c>
      <c r="M79" s="108"/>
    </row>
    <row r="80" spans="2:13">
      <c r="B80" s="83" t="s">
        <v>90</v>
      </c>
      <c r="C80" s="84"/>
      <c r="D80" s="84"/>
      <c r="E80" s="84"/>
      <c r="F80" s="84"/>
      <c r="G80" s="84"/>
      <c r="H80" s="84"/>
      <c r="I80" s="105"/>
      <c r="J80" s="106"/>
      <c r="K80" s="107">
        <v>0.05</v>
      </c>
      <c r="L80" s="167">
        <v>179.75897189748383</v>
      </c>
      <c r="M80" s="108"/>
    </row>
    <row r="81" spans="2:13" ht="13.5" thickBot="1">
      <c r="B81" s="34" t="s">
        <v>59</v>
      </c>
      <c r="C81" s="57"/>
      <c r="D81" s="57"/>
      <c r="E81" s="57"/>
      <c r="F81" s="57"/>
      <c r="G81" s="57"/>
      <c r="H81" s="57"/>
      <c r="I81" s="109"/>
      <c r="J81" s="110"/>
      <c r="K81" s="107">
        <v>0.05</v>
      </c>
      <c r="L81" s="168">
        <v>179.75897189748383</v>
      </c>
      <c r="M81" s="108"/>
    </row>
    <row r="82" spans="2:13" ht="15.75" customHeight="1" thickBot="1">
      <c r="B82" s="805" t="s">
        <v>466</v>
      </c>
      <c r="C82" s="806"/>
      <c r="D82" s="806"/>
      <c r="E82" s="806"/>
      <c r="F82" s="806"/>
      <c r="G82" s="806"/>
      <c r="H82" s="806"/>
      <c r="I82" s="806"/>
      <c r="J82" s="806"/>
      <c r="K82" s="806"/>
      <c r="L82" s="807"/>
      <c r="M82" s="111">
        <v>1078.5538313849031</v>
      </c>
    </row>
    <row r="83" spans="2:13" ht="13.5" thickBot="1">
      <c r="B83" s="76"/>
      <c r="M83" s="67"/>
    </row>
    <row r="84" spans="2:13" ht="15.75" customHeight="1" thickBot="1">
      <c r="B84" s="800" t="s">
        <v>91</v>
      </c>
      <c r="C84" s="801"/>
      <c r="D84" s="801"/>
      <c r="E84" s="801"/>
      <c r="F84" s="801"/>
      <c r="G84" s="801"/>
      <c r="H84" s="801"/>
      <c r="I84" s="801"/>
      <c r="J84" s="801"/>
      <c r="K84" s="801"/>
      <c r="L84" s="802"/>
      <c r="M84" s="112">
        <v>4674</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892A2-AE87-45AD-A20A-CF2642BCA062}">
  <sheetPr codeName="Hoja64">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664</v>
      </c>
      <c r="C33" s="791" t="s">
        <v>662</v>
      </c>
      <c r="D33" s="792"/>
      <c r="E33" s="792"/>
      <c r="F33" s="792"/>
      <c r="G33" s="792"/>
      <c r="H33" s="792"/>
      <c r="I33" s="792"/>
      <c r="J33" s="793"/>
      <c r="K33" s="173">
        <v>11603</v>
      </c>
      <c r="L33" s="172" t="s">
        <v>27</v>
      </c>
      <c r="M33" s="174">
        <v>255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173</v>
      </c>
      <c r="C36" s="116"/>
      <c r="D36" s="116"/>
      <c r="E36" s="99"/>
      <c r="F36" s="122"/>
      <c r="G36" s="332"/>
      <c r="H36" s="333"/>
      <c r="I36" s="332"/>
      <c r="J36" s="333"/>
      <c r="K36" s="81">
        <v>106365.40655322943</v>
      </c>
      <c r="L36" s="170">
        <v>485.37499999999994</v>
      </c>
      <c r="M36" s="82">
        <v>219.1406779360895</v>
      </c>
    </row>
    <row r="37" spans="2:13">
      <c r="B37" s="32" t="s">
        <v>47</v>
      </c>
      <c r="C37" s="116"/>
      <c r="D37" s="116"/>
      <c r="E37" s="123"/>
      <c r="F37" s="124"/>
      <c r="G37" s="86"/>
      <c r="H37" s="85"/>
      <c r="I37" s="86"/>
      <c r="J37" s="85"/>
      <c r="K37" s="81">
        <v>75079.765873482233</v>
      </c>
      <c r="L37" s="170">
        <v>485.37499999999994</v>
      </c>
      <c r="M37" s="82">
        <v>154.68403991446252</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8.4213463689795471</v>
      </c>
    </row>
    <row r="44" spans="2:13" ht="15.75" customHeight="1" thickBot="1">
      <c r="B44" s="797" t="s">
        <v>75</v>
      </c>
      <c r="C44" s="798"/>
      <c r="D44" s="798"/>
      <c r="E44" s="798"/>
      <c r="F44" s="798"/>
      <c r="G44" s="798"/>
      <c r="H44" s="798"/>
      <c r="I44" s="798"/>
      <c r="J44" s="798"/>
      <c r="K44" s="798"/>
      <c r="L44" s="799"/>
      <c r="M44" s="87">
        <v>382.24606421953155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208</v>
      </c>
      <c r="C47" s="159"/>
      <c r="D47" s="159"/>
      <c r="E47" s="159"/>
      <c r="F47" s="159"/>
      <c r="G47" s="159"/>
      <c r="H47" s="159"/>
      <c r="I47" s="160"/>
      <c r="J47" s="126" t="s">
        <v>138</v>
      </c>
      <c r="K47" s="127">
        <v>1.55</v>
      </c>
      <c r="L47" s="165">
        <v>1728.5333647282871</v>
      </c>
      <c r="M47" s="82">
        <v>2679.2267153288449</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2679.2267153288449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3883</v>
      </c>
      <c r="M69" s="103">
        <v>84.213463689795475</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84.213463689795475</v>
      </c>
    </row>
    <row r="75" spans="2:13" ht="13.5" thickBot="1">
      <c r="B75" s="76"/>
      <c r="M75" s="67"/>
    </row>
    <row r="76" spans="2:13" ht="15.75" customHeight="1" thickBot="1">
      <c r="B76" s="800" t="s">
        <v>85</v>
      </c>
      <c r="C76" s="801"/>
      <c r="D76" s="801"/>
      <c r="E76" s="801"/>
      <c r="F76" s="801"/>
      <c r="G76" s="801"/>
      <c r="H76" s="801"/>
      <c r="I76" s="801"/>
      <c r="J76" s="801"/>
      <c r="K76" s="801"/>
      <c r="L76" s="802"/>
      <c r="M76" s="104">
        <v>3145.6862432381718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629.13724864763435</v>
      </c>
      <c r="M79" s="108"/>
    </row>
    <row r="80" spans="2:13">
      <c r="B80" s="83" t="s">
        <v>90</v>
      </c>
      <c r="C80" s="84"/>
      <c r="D80" s="84"/>
      <c r="E80" s="84"/>
      <c r="F80" s="84"/>
      <c r="G80" s="84"/>
      <c r="H80" s="84"/>
      <c r="I80" s="105"/>
      <c r="J80" s="106"/>
      <c r="K80" s="107">
        <v>0.05</v>
      </c>
      <c r="L80" s="167">
        <v>157.28431216190859</v>
      </c>
      <c r="M80" s="108"/>
    </row>
    <row r="81" spans="2:13" ht="13.5" thickBot="1">
      <c r="B81" s="34" t="s">
        <v>59</v>
      </c>
      <c r="C81" s="57"/>
      <c r="D81" s="57"/>
      <c r="E81" s="57"/>
      <c r="F81" s="57"/>
      <c r="G81" s="57"/>
      <c r="H81" s="57"/>
      <c r="I81" s="109"/>
      <c r="J81" s="110"/>
      <c r="K81" s="107">
        <v>0.05</v>
      </c>
      <c r="L81" s="168">
        <v>157.28431216190859</v>
      </c>
      <c r="M81" s="108"/>
    </row>
    <row r="82" spans="2:13" ht="15.75" customHeight="1" thickBot="1">
      <c r="B82" s="805" t="s">
        <v>466</v>
      </c>
      <c r="C82" s="806"/>
      <c r="D82" s="806"/>
      <c r="E82" s="806"/>
      <c r="F82" s="806"/>
      <c r="G82" s="806"/>
      <c r="H82" s="806"/>
      <c r="I82" s="806"/>
      <c r="J82" s="806"/>
      <c r="K82" s="806"/>
      <c r="L82" s="807"/>
      <c r="M82" s="111">
        <v>943.70587297145153</v>
      </c>
    </row>
    <row r="83" spans="2:13" ht="13.5" thickBot="1">
      <c r="B83" s="76"/>
      <c r="M83" s="67"/>
    </row>
    <row r="84" spans="2:13" ht="15.75" customHeight="1" thickBot="1">
      <c r="B84" s="800" t="s">
        <v>91</v>
      </c>
      <c r="C84" s="801"/>
      <c r="D84" s="801"/>
      <c r="E84" s="801"/>
      <c r="F84" s="801"/>
      <c r="G84" s="801"/>
      <c r="H84" s="801"/>
      <c r="I84" s="801"/>
      <c r="J84" s="801"/>
      <c r="K84" s="801"/>
      <c r="L84" s="802"/>
      <c r="M84" s="112">
        <v>4089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AB926-8EE0-463C-A7EE-B000D7D06B17}">
  <sheetPr codeName="Hoja81">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353</v>
      </c>
      <c r="C33" s="791" t="s">
        <v>515</v>
      </c>
      <c r="D33" s="792"/>
      <c r="E33" s="792"/>
      <c r="F33" s="792"/>
      <c r="G33" s="792"/>
      <c r="H33" s="792"/>
      <c r="I33" s="792"/>
      <c r="J33" s="793"/>
      <c r="K33" s="173">
        <v>11603</v>
      </c>
      <c r="L33" s="172" t="s">
        <v>27</v>
      </c>
      <c r="M33" s="174">
        <v>1199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173</v>
      </c>
      <c r="C36" s="116"/>
      <c r="D36" s="116"/>
      <c r="E36" s="99"/>
      <c r="F36" s="122"/>
      <c r="G36" s="332"/>
      <c r="H36" s="333"/>
      <c r="I36" s="332"/>
      <c r="J36" s="333"/>
      <c r="K36" s="81">
        <v>106365.40655322943</v>
      </c>
      <c r="L36" s="170">
        <v>500</v>
      </c>
      <c r="M36" s="82">
        <v>212.73081310645887</v>
      </c>
    </row>
    <row r="37" spans="2:13">
      <c r="B37" s="32" t="s">
        <v>47</v>
      </c>
      <c r="C37" s="116"/>
      <c r="D37" s="116"/>
      <c r="E37" s="123"/>
      <c r="F37" s="124"/>
      <c r="G37" s="86"/>
      <c r="H37" s="85"/>
      <c r="I37" s="86"/>
      <c r="J37" s="85"/>
      <c r="K37" s="81">
        <v>75079.765873482233</v>
      </c>
      <c r="L37" s="170">
        <v>500</v>
      </c>
      <c r="M37" s="82">
        <v>150.15953174696446</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8.175021987686895</v>
      </c>
    </row>
    <row r="44" spans="2:13" ht="15.75" customHeight="1" thickBot="1">
      <c r="B44" s="797" t="s">
        <v>75</v>
      </c>
      <c r="C44" s="798"/>
      <c r="D44" s="798"/>
      <c r="E44" s="798"/>
      <c r="F44" s="798"/>
      <c r="G44" s="798"/>
      <c r="H44" s="798"/>
      <c r="I44" s="798"/>
      <c r="J44" s="798"/>
      <c r="K44" s="798"/>
      <c r="L44" s="799"/>
      <c r="M44" s="87">
        <v>371.06536684111023</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210</v>
      </c>
      <c r="C47" s="159"/>
      <c r="D47" s="159"/>
      <c r="E47" s="159"/>
      <c r="F47" s="159"/>
      <c r="G47" s="159"/>
      <c r="H47" s="159"/>
      <c r="I47" s="160"/>
      <c r="J47" s="126" t="s">
        <v>138</v>
      </c>
      <c r="K47" s="127">
        <v>0.5867</v>
      </c>
      <c r="L47" s="165">
        <v>1946.7775647023202</v>
      </c>
      <c r="M47" s="82">
        <v>1142.1743972108513</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1142.1743972108513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4000</v>
      </c>
      <c r="M69" s="103">
        <v>81.750219876868954</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81.750219876868954</v>
      </c>
    </row>
    <row r="75" spans="2:13" ht="13.5" thickBot="1">
      <c r="B75" s="76"/>
      <c r="M75" s="67"/>
    </row>
    <row r="76" spans="2:13" ht="15.75" customHeight="1" thickBot="1">
      <c r="B76" s="800" t="s">
        <v>85</v>
      </c>
      <c r="C76" s="801"/>
      <c r="D76" s="801"/>
      <c r="E76" s="801"/>
      <c r="F76" s="801"/>
      <c r="G76" s="801"/>
      <c r="H76" s="801"/>
      <c r="I76" s="801"/>
      <c r="J76" s="801"/>
      <c r="K76" s="801"/>
      <c r="L76" s="802"/>
      <c r="M76" s="104">
        <v>1594.9899839288305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318.99799678576613</v>
      </c>
      <c r="M79" s="108"/>
    </row>
    <row r="80" spans="2:13">
      <c r="B80" s="83" t="s">
        <v>90</v>
      </c>
      <c r="C80" s="84"/>
      <c r="D80" s="84"/>
      <c r="E80" s="84"/>
      <c r="F80" s="84"/>
      <c r="G80" s="84"/>
      <c r="H80" s="84"/>
      <c r="I80" s="105"/>
      <c r="J80" s="106"/>
      <c r="K80" s="107">
        <v>0.05</v>
      </c>
      <c r="L80" s="167">
        <v>79.749499196441533</v>
      </c>
      <c r="M80" s="108"/>
    </row>
    <row r="81" spans="2:13" ht="13.5" thickBot="1">
      <c r="B81" s="34" t="s">
        <v>59</v>
      </c>
      <c r="C81" s="57"/>
      <c r="D81" s="57"/>
      <c r="E81" s="57"/>
      <c r="F81" s="57"/>
      <c r="G81" s="57"/>
      <c r="H81" s="57"/>
      <c r="I81" s="109"/>
      <c r="J81" s="110"/>
      <c r="K81" s="107">
        <v>0.05</v>
      </c>
      <c r="L81" s="168">
        <v>79.749499196441533</v>
      </c>
      <c r="M81" s="108"/>
    </row>
    <row r="82" spans="2:13" ht="15.75" customHeight="1" thickBot="1">
      <c r="B82" s="805" t="s">
        <v>466</v>
      </c>
      <c r="C82" s="806"/>
      <c r="D82" s="806"/>
      <c r="E82" s="806"/>
      <c r="F82" s="806"/>
      <c r="G82" s="806"/>
      <c r="H82" s="806"/>
      <c r="I82" s="806"/>
      <c r="J82" s="806"/>
      <c r="K82" s="806"/>
      <c r="L82" s="807"/>
      <c r="M82" s="111">
        <v>478.49699517864923</v>
      </c>
    </row>
    <row r="83" spans="2:13" ht="13.5" thickBot="1">
      <c r="B83" s="76"/>
      <c r="M83" s="67"/>
    </row>
    <row r="84" spans="2:13" ht="15.75" customHeight="1" thickBot="1">
      <c r="B84" s="800" t="s">
        <v>91</v>
      </c>
      <c r="C84" s="801"/>
      <c r="D84" s="801"/>
      <c r="E84" s="801"/>
      <c r="F84" s="801"/>
      <c r="G84" s="801"/>
      <c r="H84" s="801"/>
      <c r="I84" s="801"/>
      <c r="J84" s="801"/>
      <c r="K84" s="801"/>
      <c r="L84" s="802"/>
      <c r="M84" s="112">
        <v>2073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3CA5F-0B34-47C2-A5B4-A311B4634A4A}">
  <sheetPr codeName="Hoja83">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274</v>
      </c>
      <c r="C33" s="791" t="s">
        <v>517</v>
      </c>
      <c r="D33" s="792"/>
      <c r="E33" s="792"/>
      <c r="F33" s="792"/>
      <c r="G33" s="792"/>
      <c r="H33" s="792"/>
      <c r="I33" s="792"/>
      <c r="J33" s="793"/>
      <c r="K33" s="173">
        <v>11603</v>
      </c>
      <c r="L33" s="172" t="s">
        <v>26</v>
      </c>
      <c r="M33" s="174">
        <v>543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179</v>
      </c>
      <c r="C36" s="116"/>
      <c r="D36" s="116"/>
      <c r="E36" s="99"/>
      <c r="F36" s="122"/>
      <c r="G36" s="332"/>
      <c r="H36" s="333"/>
      <c r="I36" s="332"/>
      <c r="J36" s="333"/>
      <c r="K36" s="81">
        <v>161127.34240769941</v>
      </c>
      <c r="L36" s="170">
        <v>15</v>
      </c>
      <c r="M36" s="82">
        <v>10741.822827179962</v>
      </c>
    </row>
    <row r="37" spans="2:13">
      <c r="B37" s="32" t="s">
        <v>175</v>
      </c>
      <c r="C37" s="116"/>
      <c r="D37" s="116"/>
      <c r="E37" s="123"/>
      <c r="F37" s="124"/>
      <c r="G37" s="86"/>
      <c r="H37" s="85"/>
      <c r="I37" s="86"/>
      <c r="J37" s="85"/>
      <c r="K37" s="81">
        <v>143283.99724472343</v>
      </c>
      <c r="L37" s="170">
        <v>15</v>
      </c>
      <c r="M37" s="82">
        <v>9552.2664829815621</v>
      </c>
    </row>
    <row r="38" spans="2:13">
      <c r="B38" s="32" t="s">
        <v>194</v>
      </c>
      <c r="C38" s="116"/>
      <c r="D38" s="116"/>
      <c r="E38" s="123"/>
      <c r="F38" s="124"/>
      <c r="G38" s="86"/>
      <c r="H38" s="85"/>
      <c r="I38" s="86"/>
      <c r="J38" s="85"/>
      <c r="K38" s="81">
        <v>290968.94032726606</v>
      </c>
      <c r="L38" s="170">
        <v>15</v>
      </c>
      <c r="M38" s="82">
        <v>19397.929355151071</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1112.769748791985</v>
      </c>
    </row>
    <row r="44" spans="2:13" ht="15.75" customHeight="1" thickBot="1">
      <c r="B44" s="797" t="s">
        <v>75</v>
      </c>
      <c r="C44" s="798"/>
      <c r="D44" s="798"/>
      <c r="E44" s="798"/>
      <c r="F44" s="798"/>
      <c r="G44" s="798"/>
      <c r="H44" s="798"/>
      <c r="I44" s="798"/>
      <c r="J44" s="798"/>
      <c r="K44" s="798"/>
      <c r="L44" s="799"/>
      <c r="M44" s="87">
        <v>40804.78841410458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v>
      </c>
      <c r="C47" s="159"/>
      <c r="D47" s="159"/>
      <c r="E47" s="159"/>
      <c r="F47" s="159"/>
      <c r="G47" s="159"/>
      <c r="H47" s="159"/>
      <c r="I47" s="160"/>
      <c r="J47" s="126" t="s">
        <v>26</v>
      </c>
      <c r="K47" s="127">
        <v>1.25</v>
      </c>
      <c r="L47" s="165">
        <v>605627.52155947988</v>
      </c>
      <c r="M47" s="82">
        <v>757034.40194934979</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757034.40194934979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253</v>
      </c>
      <c r="C63" s="116"/>
      <c r="D63" s="116"/>
      <c r="E63" s="116"/>
      <c r="F63" s="116"/>
      <c r="G63" s="116"/>
      <c r="H63" s="116"/>
      <c r="I63" s="92">
        <v>1.25</v>
      </c>
      <c r="J63" s="93">
        <v>70</v>
      </c>
      <c r="K63" s="92">
        <v>87.5</v>
      </c>
      <c r="L63" s="170">
        <v>1072.0957647422963</v>
      </c>
      <c r="M63" s="82">
        <v>93808.379414950919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93808.379414950919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264</v>
      </c>
      <c r="D69" s="99"/>
      <c r="E69" s="99"/>
      <c r="F69" s="99"/>
      <c r="G69" s="99"/>
      <c r="H69" s="147"/>
      <c r="I69" s="100">
        <v>353514.46433240629</v>
      </c>
      <c r="J69" s="101">
        <v>1.85</v>
      </c>
      <c r="K69" s="102">
        <v>654001.75901495165</v>
      </c>
      <c r="L69" s="169">
        <v>90</v>
      </c>
      <c r="M69" s="103">
        <v>7266.6862112772405</v>
      </c>
    </row>
    <row r="70" spans="2:13">
      <c r="B70" s="98" t="s">
        <v>256</v>
      </c>
      <c r="C70" s="99"/>
      <c r="D70" s="99"/>
      <c r="E70" s="99"/>
      <c r="F70" s="99"/>
      <c r="G70" s="99"/>
      <c r="H70" s="99"/>
      <c r="I70" s="100">
        <v>74897.694683432608</v>
      </c>
      <c r="J70" s="101">
        <v>1.85</v>
      </c>
      <c r="K70" s="102">
        <v>138560.73516435034</v>
      </c>
      <c r="L70" s="169">
        <v>90</v>
      </c>
      <c r="M70" s="103">
        <v>1539.563724048337</v>
      </c>
    </row>
    <row r="71" spans="2:13">
      <c r="B71" s="98" t="s">
        <v>267</v>
      </c>
      <c r="C71" s="99"/>
      <c r="D71" s="99"/>
      <c r="E71" s="99"/>
      <c r="F71" s="99"/>
      <c r="G71" s="99"/>
      <c r="H71" s="99"/>
      <c r="I71" s="100">
        <v>112935.28634242402</v>
      </c>
      <c r="J71" s="101">
        <v>1.85</v>
      </c>
      <c r="K71" s="102">
        <v>208930.27973348444</v>
      </c>
      <c r="L71" s="169">
        <v>90</v>
      </c>
      <c r="M71" s="103">
        <v>2321.4475525942717</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11127.69748791985</v>
      </c>
    </row>
    <row r="75" spans="2:13" ht="13.5" thickBot="1">
      <c r="B75" s="76"/>
      <c r="M75" s="67"/>
    </row>
    <row r="76" spans="2:13" ht="15.75" customHeight="1" thickBot="1">
      <c r="B76" s="800" t="s">
        <v>85</v>
      </c>
      <c r="C76" s="801"/>
      <c r="D76" s="801"/>
      <c r="E76" s="801"/>
      <c r="F76" s="801"/>
      <c r="G76" s="801"/>
      <c r="H76" s="801"/>
      <c r="I76" s="801"/>
      <c r="J76" s="801"/>
      <c r="K76" s="801"/>
      <c r="L76" s="802"/>
      <c r="M76" s="104">
        <v>902775.26726632519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180555.05345326505</v>
      </c>
      <c r="M79" s="108"/>
    </row>
    <row r="80" spans="2:13">
      <c r="B80" s="83" t="s">
        <v>90</v>
      </c>
      <c r="C80" s="84"/>
      <c r="D80" s="84"/>
      <c r="E80" s="84"/>
      <c r="F80" s="84"/>
      <c r="G80" s="84"/>
      <c r="H80" s="84"/>
      <c r="I80" s="105"/>
      <c r="J80" s="106"/>
      <c r="K80" s="107">
        <v>0.05</v>
      </c>
      <c r="L80" s="167">
        <v>45138.763363316262</v>
      </c>
      <c r="M80" s="108"/>
    </row>
    <row r="81" spans="2:13" ht="13.5" thickBot="1">
      <c r="B81" s="34" t="s">
        <v>59</v>
      </c>
      <c r="C81" s="57"/>
      <c r="D81" s="57"/>
      <c r="E81" s="57"/>
      <c r="F81" s="57"/>
      <c r="G81" s="57"/>
      <c r="H81" s="57"/>
      <c r="I81" s="109"/>
      <c r="J81" s="110"/>
      <c r="K81" s="107">
        <v>0.05</v>
      </c>
      <c r="L81" s="168">
        <v>45138.763363316262</v>
      </c>
      <c r="M81" s="108"/>
    </row>
    <row r="82" spans="2:13" ht="15.75" customHeight="1" thickBot="1">
      <c r="B82" s="805" t="s">
        <v>466</v>
      </c>
      <c r="C82" s="806"/>
      <c r="D82" s="806"/>
      <c r="E82" s="806"/>
      <c r="F82" s="806"/>
      <c r="G82" s="806"/>
      <c r="H82" s="806"/>
      <c r="I82" s="806"/>
      <c r="J82" s="806"/>
      <c r="K82" s="806"/>
      <c r="L82" s="807"/>
      <c r="M82" s="111">
        <v>270832.58017989754</v>
      </c>
    </row>
    <row r="83" spans="2:13" ht="13.5" thickBot="1">
      <c r="B83" s="76"/>
      <c r="M83" s="67"/>
    </row>
    <row r="84" spans="2:13" ht="15.75" customHeight="1" thickBot="1">
      <c r="B84" s="800" t="s">
        <v>91</v>
      </c>
      <c r="C84" s="801"/>
      <c r="D84" s="801"/>
      <c r="E84" s="801"/>
      <c r="F84" s="801"/>
      <c r="G84" s="801"/>
      <c r="H84" s="801"/>
      <c r="I84" s="801"/>
      <c r="J84" s="801"/>
      <c r="K84" s="801"/>
      <c r="L84" s="802"/>
      <c r="M84" s="112">
        <v>1173608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6C717-6C8F-4B7F-9B07-982EFE543FAB}">
  <sheetPr codeName="Hoja84">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354</v>
      </c>
      <c r="C33" s="791" t="s">
        <v>148</v>
      </c>
      <c r="D33" s="792"/>
      <c r="E33" s="792"/>
      <c r="F33" s="792"/>
      <c r="G33" s="792"/>
      <c r="H33" s="792"/>
      <c r="I33" s="792"/>
      <c r="J33" s="793"/>
      <c r="K33" s="173">
        <v>11601</v>
      </c>
      <c r="L33" s="172" t="s">
        <v>26</v>
      </c>
      <c r="M33" s="174">
        <v>1325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166</v>
      </c>
      <c r="C36" s="116"/>
      <c r="D36" s="116"/>
      <c r="E36" s="99"/>
      <c r="F36" s="122"/>
      <c r="G36" s="332"/>
      <c r="H36" s="333"/>
      <c r="I36" s="332"/>
      <c r="J36" s="333"/>
      <c r="K36" s="81">
        <v>114862.73604693674</v>
      </c>
      <c r="L36" s="170">
        <v>18</v>
      </c>
      <c r="M36" s="82">
        <v>6381.2631137187082</v>
      </c>
    </row>
    <row r="37" spans="2:13">
      <c r="B37" s="32" t="s">
        <v>185</v>
      </c>
      <c r="C37" s="116"/>
      <c r="D37" s="116"/>
      <c r="E37" s="123"/>
      <c r="F37" s="124"/>
      <c r="G37" s="86"/>
      <c r="H37" s="85"/>
      <c r="I37" s="86"/>
      <c r="J37" s="85"/>
      <c r="K37" s="81">
        <v>503791.86646966106</v>
      </c>
      <c r="L37" s="170">
        <v>18</v>
      </c>
      <c r="M37" s="82">
        <v>27988.437026092281</v>
      </c>
    </row>
    <row r="38" spans="2:13">
      <c r="B38" s="32" t="s">
        <v>171</v>
      </c>
      <c r="C38" s="116"/>
      <c r="D38" s="116"/>
      <c r="E38" s="123"/>
      <c r="F38" s="124"/>
      <c r="G38" s="86"/>
      <c r="H38" s="85"/>
      <c r="I38" s="86"/>
      <c r="J38" s="85"/>
      <c r="K38" s="81">
        <v>160090.01176091589</v>
      </c>
      <c r="L38" s="170">
        <v>15</v>
      </c>
      <c r="M38" s="82">
        <v>10672.667450727726</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227.08394410241377</v>
      </c>
    </row>
    <row r="44" spans="2:13" ht="15.75" customHeight="1" thickBot="1">
      <c r="B44" s="797" t="s">
        <v>75</v>
      </c>
      <c r="C44" s="798"/>
      <c r="D44" s="798"/>
      <c r="E44" s="798"/>
      <c r="F44" s="798"/>
      <c r="G44" s="798"/>
      <c r="H44" s="798"/>
      <c r="I44" s="798"/>
      <c r="J44" s="798"/>
      <c r="K44" s="798"/>
      <c r="L44" s="799"/>
      <c r="M44" s="87">
        <v>45269.451534641128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206</v>
      </c>
      <c r="C47" s="159"/>
      <c r="D47" s="159"/>
      <c r="E47" s="159"/>
      <c r="F47" s="159"/>
      <c r="G47" s="159"/>
      <c r="H47" s="159"/>
      <c r="I47" s="160"/>
      <c r="J47" s="126" t="s">
        <v>26</v>
      </c>
      <c r="K47" s="127">
        <v>1.25</v>
      </c>
      <c r="L47" s="165">
        <v>6927.0682752068751</v>
      </c>
      <c r="M47" s="82">
        <v>8658.8353440085939</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8658.8353440085939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252</v>
      </c>
      <c r="C63" s="116"/>
      <c r="D63" s="116"/>
      <c r="E63" s="116"/>
      <c r="F63" s="116"/>
      <c r="G63" s="116"/>
      <c r="H63" s="116"/>
      <c r="I63" s="92">
        <v>1.25</v>
      </c>
      <c r="J63" s="93">
        <v>10</v>
      </c>
      <c r="K63" s="92">
        <v>12.5</v>
      </c>
      <c r="L63" s="170">
        <v>1190.3586137619288</v>
      </c>
      <c r="M63" s="82">
        <v>14879.482672024111</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14879.482672024111</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144</v>
      </c>
      <c r="M69" s="103">
        <v>2270.8394410241376</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2270.8394410241376</v>
      </c>
    </row>
    <row r="75" spans="2:13" ht="13.5" thickBot="1">
      <c r="B75" s="76"/>
      <c r="M75" s="67"/>
    </row>
    <row r="76" spans="2:13" ht="15.75" customHeight="1" thickBot="1">
      <c r="B76" s="800" t="s">
        <v>85</v>
      </c>
      <c r="C76" s="801"/>
      <c r="D76" s="801"/>
      <c r="E76" s="801"/>
      <c r="F76" s="801"/>
      <c r="G76" s="801"/>
      <c r="H76" s="801"/>
      <c r="I76" s="801"/>
      <c r="J76" s="801"/>
      <c r="K76" s="801"/>
      <c r="L76" s="802"/>
      <c r="M76" s="104">
        <v>71078.608991697969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14215.721798339595</v>
      </c>
      <c r="M79" s="108"/>
    </row>
    <row r="80" spans="2:13">
      <c r="B80" s="83" t="s">
        <v>90</v>
      </c>
      <c r="C80" s="84"/>
      <c r="D80" s="84"/>
      <c r="E80" s="84"/>
      <c r="F80" s="84"/>
      <c r="G80" s="84"/>
      <c r="H80" s="84"/>
      <c r="I80" s="105"/>
      <c r="J80" s="106"/>
      <c r="K80" s="107">
        <v>0.05</v>
      </c>
      <c r="L80" s="167">
        <v>3553.9304495848987</v>
      </c>
      <c r="M80" s="108"/>
    </row>
    <row r="81" spans="2:13" ht="13.5" thickBot="1">
      <c r="B81" s="34" t="s">
        <v>59</v>
      </c>
      <c r="C81" s="57"/>
      <c r="D81" s="57"/>
      <c r="E81" s="57"/>
      <c r="F81" s="57"/>
      <c r="G81" s="57"/>
      <c r="H81" s="57"/>
      <c r="I81" s="109"/>
      <c r="J81" s="110"/>
      <c r="K81" s="107">
        <v>0.05</v>
      </c>
      <c r="L81" s="168">
        <v>3553.9304495848987</v>
      </c>
      <c r="M81" s="108"/>
    </row>
    <row r="82" spans="2:13" ht="15.75" customHeight="1" thickBot="1">
      <c r="B82" s="805" t="s">
        <v>466</v>
      </c>
      <c r="C82" s="806"/>
      <c r="D82" s="806"/>
      <c r="E82" s="806"/>
      <c r="F82" s="806"/>
      <c r="G82" s="806"/>
      <c r="H82" s="806"/>
      <c r="I82" s="806"/>
      <c r="J82" s="806"/>
      <c r="K82" s="806"/>
      <c r="L82" s="807"/>
      <c r="M82" s="111">
        <v>21323.582697509391</v>
      </c>
    </row>
    <row r="83" spans="2:13" ht="13.5" thickBot="1">
      <c r="B83" s="76"/>
      <c r="M83" s="67"/>
    </row>
    <row r="84" spans="2:13" ht="15.75" customHeight="1" thickBot="1">
      <c r="B84" s="800" t="s">
        <v>91</v>
      </c>
      <c r="C84" s="801"/>
      <c r="D84" s="801"/>
      <c r="E84" s="801"/>
      <c r="F84" s="801"/>
      <c r="G84" s="801"/>
      <c r="H84" s="801"/>
      <c r="I84" s="801"/>
      <c r="J84" s="801"/>
      <c r="K84" s="801"/>
      <c r="L84" s="802"/>
      <c r="M84" s="112">
        <v>92402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B3CF18-457D-43E3-A803-C21DE0A3FA00}">
  <sheetPr codeName="Hoja85">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355</v>
      </c>
      <c r="C33" s="791" t="s">
        <v>623</v>
      </c>
      <c r="D33" s="792"/>
      <c r="E33" s="792"/>
      <c r="F33" s="792"/>
      <c r="G33" s="792"/>
      <c r="H33" s="792"/>
      <c r="I33" s="792"/>
      <c r="J33" s="793"/>
      <c r="K33" s="173">
        <v>11603</v>
      </c>
      <c r="L33" s="172" t="s">
        <v>26</v>
      </c>
      <c r="M33" s="174">
        <v>53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196</v>
      </c>
      <c r="C36" s="116"/>
      <c r="D36" s="116"/>
      <c r="E36" s="99"/>
      <c r="F36" s="122"/>
      <c r="G36" s="332"/>
      <c r="H36" s="333"/>
      <c r="I36" s="332"/>
      <c r="J36" s="333"/>
      <c r="K36" s="81">
        <v>120331.76551837861</v>
      </c>
      <c r="L36" s="170">
        <v>10</v>
      </c>
      <c r="M36" s="82">
        <v>12033.176551837862</v>
      </c>
    </row>
    <row r="37" spans="2:13">
      <c r="B37" s="32" t="s">
        <v>126</v>
      </c>
      <c r="C37" s="116"/>
      <c r="D37" s="116"/>
      <c r="E37" s="123"/>
      <c r="F37" s="124"/>
      <c r="G37" s="86"/>
      <c r="H37" s="85"/>
      <c r="I37" s="86"/>
      <c r="J37" s="85"/>
      <c r="K37" s="81">
        <v>104738.2696050019</v>
      </c>
      <c r="L37" s="170">
        <v>10</v>
      </c>
      <c r="M37" s="82">
        <v>10473.82696050019</v>
      </c>
    </row>
    <row r="38" spans="2:13">
      <c r="B38" s="32" t="s">
        <v>117</v>
      </c>
      <c r="C38" s="116"/>
      <c r="D38" s="116"/>
      <c r="E38" s="123"/>
      <c r="F38" s="124"/>
      <c r="G38" s="86"/>
      <c r="H38" s="85"/>
      <c r="I38" s="86"/>
      <c r="J38" s="85"/>
      <c r="K38" s="81">
        <v>18144.480634511692</v>
      </c>
      <c r="L38" s="170">
        <v>10</v>
      </c>
      <c r="M38" s="82">
        <v>1814.4480634511692</v>
      </c>
    </row>
    <row r="39" spans="2:13">
      <c r="B39" s="32" t="s">
        <v>192</v>
      </c>
      <c r="C39" s="123"/>
      <c r="D39" s="123"/>
      <c r="E39" s="123"/>
      <c r="F39" s="124"/>
      <c r="G39" s="86"/>
      <c r="H39" s="85"/>
      <c r="I39" s="86"/>
      <c r="J39" s="85"/>
      <c r="K39" s="81">
        <v>131970.7333621881</v>
      </c>
      <c r="L39" s="170">
        <v>10</v>
      </c>
      <c r="M39" s="82">
        <v>13197.073336218809</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638.67359278803883</v>
      </c>
    </row>
    <row r="44" spans="2:13" ht="15.75" customHeight="1" thickBot="1">
      <c r="B44" s="797" t="s">
        <v>75</v>
      </c>
      <c r="C44" s="798"/>
      <c r="D44" s="798"/>
      <c r="E44" s="798"/>
      <c r="F44" s="798"/>
      <c r="G44" s="798"/>
      <c r="H44" s="798"/>
      <c r="I44" s="798"/>
      <c r="J44" s="798"/>
      <c r="K44" s="798"/>
      <c r="L44" s="799"/>
      <c r="M44" s="87">
        <v>38157.19850479607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205</v>
      </c>
      <c r="C47" s="159"/>
      <c r="D47" s="159"/>
      <c r="E47" s="159"/>
      <c r="F47" s="159"/>
      <c r="G47" s="159"/>
      <c r="H47" s="159"/>
      <c r="I47" s="160"/>
      <c r="J47" s="126" t="s">
        <v>26</v>
      </c>
      <c r="K47" s="127">
        <v>1.25</v>
      </c>
      <c r="L47" s="165">
        <v>7725.2717401057344</v>
      </c>
      <c r="M47" s="82">
        <v>9656.589675132167</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9656.589675132167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1.25</v>
      </c>
      <c r="J63" s="93">
        <v>5</v>
      </c>
      <c r="K63" s="92">
        <v>6.25</v>
      </c>
      <c r="L63" s="170">
        <v>1190.3586137619288</v>
      </c>
      <c r="M63" s="82">
        <v>7439.7413360120554</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7439.7413360120554</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261</v>
      </c>
      <c r="D69" s="99"/>
      <c r="E69" s="99"/>
      <c r="F69" s="99"/>
      <c r="G69" s="99"/>
      <c r="H69" s="147"/>
      <c r="I69" s="100">
        <v>220946.54020775395</v>
      </c>
      <c r="J69" s="101">
        <v>1.85</v>
      </c>
      <c r="K69" s="102">
        <v>408751.09938434482</v>
      </c>
      <c r="L69" s="169">
        <v>64</v>
      </c>
      <c r="M69" s="103">
        <v>6386.7359278803879</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6386.7359278803879</v>
      </c>
    </row>
    <row r="75" spans="2:13" ht="13.5" thickBot="1">
      <c r="B75" s="76"/>
      <c r="M75" s="67"/>
    </row>
    <row r="76" spans="2:13" ht="15.75" customHeight="1" thickBot="1">
      <c r="B76" s="800" t="s">
        <v>85</v>
      </c>
      <c r="C76" s="801"/>
      <c r="D76" s="801"/>
      <c r="E76" s="801"/>
      <c r="F76" s="801"/>
      <c r="G76" s="801"/>
      <c r="H76" s="801"/>
      <c r="I76" s="801"/>
      <c r="J76" s="801"/>
      <c r="K76" s="801"/>
      <c r="L76" s="802"/>
      <c r="M76" s="104">
        <v>61640.265443820681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12328.053088764136</v>
      </c>
      <c r="M79" s="108"/>
    </row>
    <row r="80" spans="2:13">
      <c r="B80" s="83" t="s">
        <v>90</v>
      </c>
      <c r="C80" s="84"/>
      <c r="D80" s="84"/>
      <c r="E80" s="84"/>
      <c r="F80" s="84"/>
      <c r="G80" s="84"/>
      <c r="H80" s="84"/>
      <c r="I80" s="105"/>
      <c r="J80" s="106"/>
      <c r="K80" s="107">
        <v>0.05</v>
      </c>
      <c r="L80" s="167">
        <v>3082.013272191034</v>
      </c>
      <c r="M80" s="108"/>
    </row>
    <row r="81" spans="2:13" ht="13.5" thickBot="1">
      <c r="B81" s="34" t="s">
        <v>59</v>
      </c>
      <c r="C81" s="57"/>
      <c r="D81" s="57"/>
      <c r="E81" s="57"/>
      <c r="F81" s="57"/>
      <c r="G81" s="57"/>
      <c r="H81" s="57"/>
      <c r="I81" s="109"/>
      <c r="J81" s="110"/>
      <c r="K81" s="107">
        <v>0.05</v>
      </c>
      <c r="L81" s="168">
        <v>3082.013272191034</v>
      </c>
      <c r="M81" s="108"/>
    </row>
    <row r="82" spans="2:13" ht="15.75" customHeight="1" thickBot="1">
      <c r="B82" s="805" t="s">
        <v>466</v>
      </c>
      <c r="C82" s="806"/>
      <c r="D82" s="806"/>
      <c r="E82" s="806"/>
      <c r="F82" s="806"/>
      <c r="G82" s="806"/>
      <c r="H82" s="806"/>
      <c r="I82" s="806"/>
      <c r="J82" s="806"/>
      <c r="K82" s="806"/>
      <c r="L82" s="807"/>
      <c r="M82" s="111">
        <v>18492.079633146204</v>
      </c>
    </row>
    <row r="83" spans="2:13" ht="13.5" thickBot="1">
      <c r="B83" s="76"/>
      <c r="M83" s="67"/>
    </row>
    <row r="84" spans="2:13" ht="15.75" customHeight="1" thickBot="1">
      <c r="B84" s="800" t="s">
        <v>91</v>
      </c>
      <c r="C84" s="801"/>
      <c r="D84" s="801"/>
      <c r="E84" s="801"/>
      <c r="F84" s="801"/>
      <c r="G84" s="801"/>
      <c r="H84" s="801"/>
      <c r="I84" s="801"/>
      <c r="J84" s="801"/>
      <c r="K84" s="801"/>
      <c r="L84" s="802"/>
      <c r="M84" s="112">
        <v>80132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ACFA25-4413-4DF6-92B1-07772EC0F4F8}">
  <sheetPr codeName="Hoja106">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665</v>
      </c>
      <c r="C33" s="791" t="s">
        <v>605</v>
      </c>
      <c r="D33" s="792"/>
      <c r="E33" s="792"/>
      <c r="F33" s="792"/>
      <c r="G33" s="792"/>
      <c r="H33" s="792"/>
      <c r="I33" s="792"/>
      <c r="J33" s="793"/>
      <c r="K33" s="173">
        <v>11603</v>
      </c>
      <c r="L33" s="172" t="s">
        <v>28</v>
      </c>
      <c r="M33" s="174">
        <v>127</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181</v>
      </c>
      <c r="C36" s="116"/>
      <c r="D36" s="116"/>
      <c r="E36" s="99"/>
      <c r="F36" s="122"/>
      <c r="G36" s="332"/>
      <c r="H36" s="333"/>
      <c r="I36" s="332"/>
      <c r="J36" s="333"/>
      <c r="K36" s="81">
        <v>3515.4617552802374</v>
      </c>
      <c r="L36" s="170">
        <v>60</v>
      </c>
      <c r="M36" s="82">
        <v>58.591029254670623</v>
      </c>
    </row>
    <row r="37" spans="2:13">
      <c r="B37" s="32" t="s">
        <v>47</v>
      </c>
      <c r="C37" s="116"/>
      <c r="D37" s="116"/>
      <c r="E37" s="123"/>
      <c r="F37" s="124"/>
      <c r="G37" s="86"/>
      <c r="H37" s="85"/>
      <c r="I37" s="86"/>
      <c r="J37" s="85"/>
      <c r="K37" s="81">
        <v>75079.765873482233</v>
      </c>
      <c r="L37" s="170">
        <v>60</v>
      </c>
      <c r="M37" s="82">
        <v>1251.329431224704</v>
      </c>
    </row>
    <row r="38" spans="2:13">
      <c r="B38" s="32" t="s">
        <v>169</v>
      </c>
      <c r="C38" s="116"/>
      <c r="D38" s="116"/>
      <c r="E38" s="123"/>
      <c r="F38" s="124"/>
      <c r="G38" s="86"/>
      <c r="H38" s="85"/>
      <c r="I38" s="86"/>
      <c r="J38" s="85"/>
      <c r="K38" s="81">
        <v>40862.928584764973</v>
      </c>
      <c r="L38" s="170">
        <v>60</v>
      </c>
      <c r="M38" s="82">
        <v>681.04880974608284</v>
      </c>
    </row>
    <row r="39" spans="2:13">
      <c r="B39" s="32" t="s">
        <v>136</v>
      </c>
      <c r="C39" s="123"/>
      <c r="D39" s="123"/>
      <c r="E39" s="123"/>
      <c r="F39" s="124"/>
      <c r="G39" s="86"/>
      <c r="H39" s="85"/>
      <c r="I39" s="86"/>
      <c r="J39" s="85"/>
      <c r="K39" s="81">
        <v>70086.965985342322</v>
      </c>
      <c r="L39" s="170">
        <v>60</v>
      </c>
      <c r="M39" s="82">
        <v>1168.1160997557054</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62.9294114412684</v>
      </c>
    </row>
    <row r="44" spans="2:13" ht="15.75" customHeight="1" thickBot="1">
      <c r="B44" s="797" t="s">
        <v>75</v>
      </c>
      <c r="C44" s="798"/>
      <c r="D44" s="798"/>
      <c r="E44" s="798"/>
      <c r="F44" s="798"/>
      <c r="G44" s="798"/>
      <c r="H44" s="798"/>
      <c r="I44" s="798"/>
      <c r="J44" s="798"/>
      <c r="K44" s="798"/>
      <c r="L44" s="799"/>
      <c r="M44" s="87">
        <v>3222.014781422431</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137</v>
      </c>
      <c r="C47" s="159"/>
      <c r="D47" s="159"/>
      <c r="E47" s="159"/>
      <c r="F47" s="159"/>
      <c r="G47" s="159"/>
      <c r="H47" s="159"/>
      <c r="I47" s="160"/>
      <c r="J47" s="126" t="s">
        <v>138</v>
      </c>
      <c r="K47" s="127">
        <v>0.12</v>
      </c>
      <c r="L47" s="165">
        <v>78169.248009186122</v>
      </c>
      <c r="M47" s="82">
        <v>9380.309761102335</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9380.309761102335</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480</v>
      </c>
      <c r="M69" s="103">
        <v>340.62591615362066</v>
      </c>
    </row>
    <row r="70" spans="2:13">
      <c r="B70" s="98" t="s">
        <v>256</v>
      </c>
      <c r="C70" s="99"/>
      <c r="D70" s="99"/>
      <c r="E70" s="99"/>
      <c r="F70" s="99"/>
      <c r="G70" s="99"/>
      <c r="H70" s="99"/>
      <c r="I70" s="100">
        <v>74897.694683432608</v>
      </c>
      <c r="J70" s="101">
        <v>1.85</v>
      </c>
      <c r="K70" s="102">
        <v>138560.73516435034</v>
      </c>
      <c r="L70" s="169">
        <v>480</v>
      </c>
      <c r="M70" s="103">
        <v>288.66819825906322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629.29411441268394</v>
      </c>
    </row>
    <row r="75" spans="2:13" ht="13.5" thickBot="1">
      <c r="B75" s="76"/>
      <c r="M75" s="67"/>
    </row>
    <row r="76" spans="2:13" ht="15.75" customHeight="1" thickBot="1">
      <c r="B76" s="800" t="s">
        <v>85</v>
      </c>
      <c r="C76" s="801"/>
      <c r="D76" s="801"/>
      <c r="E76" s="801"/>
      <c r="F76" s="801"/>
      <c r="G76" s="801"/>
      <c r="H76" s="801"/>
      <c r="I76" s="801"/>
      <c r="J76" s="801"/>
      <c r="K76" s="801"/>
      <c r="L76" s="802"/>
      <c r="M76" s="104">
        <v>13231.618656937449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2646.3237313874902</v>
      </c>
      <c r="M79" s="108"/>
    </row>
    <row r="80" spans="2:13">
      <c r="B80" s="83" t="s">
        <v>90</v>
      </c>
      <c r="C80" s="84"/>
      <c r="D80" s="84"/>
      <c r="E80" s="84"/>
      <c r="F80" s="84"/>
      <c r="G80" s="84"/>
      <c r="H80" s="84"/>
      <c r="I80" s="105"/>
      <c r="J80" s="106"/>
      <c r="K80" s="107">
        <v>0.05</v>
      </c>
      <c r="L80" s="167">
        <v>661.58093284687254</v>
      </c>
      <c r="M80" s="108"/>
    </row>
    <row r="81" spans="2:13" ht="13.5" thickBot="1">
      <c r="B81" s="34" t="s">
        <v>59</v>
      </c>
      <c r="C81" s="57"/>
      <c r="D81" s="57"/>
      <c r="E81" s="57"/>
      <c r="F81" s="57"/>
      <c r="G81" s="57"/>
      <c r="H81" s="57"/>
      <c r="I81" s="109"/>
      <c r="J81" s="110"/>
      <c r="K81" s="107">
        <v>0.05</v>
      </c>
      <c r="L81" s="168">
        <v>661.58093284687254</v>
      </c>
      <c r="M81" s="108"/>
    </row>
    <row r="82" spans="2:13" ht="15.75" customHeight="1" thickBot="1">
      <c r="B82" s="805" t="s">
        <v>466</v>
      </c>
      <c r="C82" s="806"/>
      <c r="D82" s="806"/>
      <c r="E82" s="806"/>
      <c r="F82" s="806"/>
      <c r="G82" s="806"/>
      <c r="H82" s="806"/>
      <c r="I82" s="806"/>
      <c r="J82" s="806"/>
      <c r="K82" s="806"/>
      <c r="L82" s="807"/>
      <c r="M82" s="111">
        <v>3969.4855970812355</v>
      </c>
    </row>
    <row r="83" spans="2:13" ht="13.5" thickBot="1">
      <c r="B83" s="76"/>
      <c r="M83" s="67"/>
    </row>
    <row r="84" spans="2:13" ht="15.75" customHeight="1" thickBot="1">
      <c r="B84" s="800" t="s">
        <v>91</v>
      </c>
      <c r="C84" s="801"/>
      <c r="D84" s="801"/>
      <c r="E84" s="801"/>
      <c r="F84" s="801"/>
      <c r="G84" s="801"/>
      <c r="H84" s="801"/>
      <c r="I84" s="801"/>
      <c r="J84" s="801"/>
      <c r="K84" s="801"/>
      <c r="L84" s="802"/>
      <c r="M84" s="112">
        <v>17201</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94A26-B2CF-4B2D-84F0-4B2807D0D7EB}">
  <sheetPr codeName="Hoja109">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666</v>
      </c>
      <c r="C33" s="791" t="s">
        <v>606</v>
      </c>
      <c r="D33" s="792"/>
      <c r="E33" s="792"/>
      <c r="F33" s="792"/>
      <c r="G33" s="792"/>
      <c r="H33" s="792"/>
      <c r="I33" s="792"/>
      <c r="J33" s="793"/>
      <c r="K33" s="173">
        <v>11603</v>
      </c>
      <c r="L33" s="172" t="s">
        <v>27</v>
      </c>
      <c r="M33" s="174">
        <v>24</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178</v>
      </c>
      <c r="C36" s="116"/>
      <c r="D36" s="116"/>
      <c r="E36" s="99"/>
      <c r="F36" s="122"/>
      <c r="G36" s="332"/>
      <c r="H36" s="333"/>
      <c r="I36" s="332"/>
      <c r="J36" s="333"/>
      <c r="K36" s="81">
        <v>8222.545200400742</v>
      </c>
      <c r="L36" s="170">
        <v>37.5</v>
      </c>
      <c r="M36" s="82">
        <v>219.26787201068646</v>
      </c>
    </row>
    <row r="37" spans="2:13">
      <c r="B37" s="32" t="s">
        <v>180</v>
      </c>
      <c r="C37" s="116"/>
      <c r="D37" s="116"/>
      <c r="E37" s="123"/>
      <c r="F37" s="124"/>
      <c r="G37" s="86"/>
      <c r="H37" s="85"/>
      <c r="I37" s="86"/>
      <c r="J37" s="85"/>
      <c r="K37" s="81">
        <v>7667.7419636505683</v>
      </c>
      <c r="L37" s="170">
        <v>12.5</v>
      </c>
      <c r="M37" s="82">
        <v>613.41935709204552</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931.12322934365238</v>
      </c>
    </row>
    <row r="44" spans="2:13" ht="15.75" customHeight="1" thickBot="1">
      <c r="B44" s="797" t="s">
        <v>75</v>
      </c>
      <c r="C44" s="798"/>
      <c r="D44" s="798"/>
      <c r="E44" s="798"/>
      <c r="F44" s="798"/>
      <c r="G44" s="798"/>
      <c r="H44" s="798"/>
      <c r="I44" s="798"/>
      <c r="J44" s="798"/>
      <c r="K44" s="798"/>
      <c r="L44" s="799"/>
      <c r="M44" s="87">
        <v>1763.8104584463845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197</v>
      </c>
      <c r="C47" s="159"/>
      <c r="D47" s="159"/>
      <c r="E47" s="159"/>
      <c r="F47" s="159"/>
      <c r="G47" s="159"/>
      <c r="H47" s="159"/>
      <c r="I47" s="160"/>
      <c r="J47" s="126" t="s">
        <v>27</v>
      </c>
      <c r="K47" s="127">
        <v>1.03</v>
      </c>
      <c r="L47" s="165">
        <v>59784.68806045338</v>
      </c>
      <c r="M47" s="82">
        <v>61578.228702266984</v>
      </c>
    </row>
    <row r="48" spans="2:13" ht="15.75" customHeight="1">
      <c r="B48" s="32" t="s">
        <v>199</v>
      </c>
      <c r="C48" s="163"/>
      <c r="D48" s="163"/>
      <c r="E48" s="163"/>
      <c r="F48" s="163"/>
      <c r="G48" s="163"/>
      <c r="H48" s="163"/>
      <c r="I48" s="164"/>
      <c r="J48" s="126" t="s">
        <v>26</v>
      </c>
      <c r="K48" s="127">
        <v>0.01</v>
      </c>
      <c r="L48" s="165">
        <v>62658.232291846638</v>
      </c>
      <c r="M48" s="82">
        <v>626.58232291846639</v>
      </c>
    </row>
    <row r="49" spans="2:13" ht="15.75" customHeight="1">
      <c r="B49" s="32" t="s">
        <v>200</v>
      </c>
      <c r="C49" s="163"/>
      <c r="D49" s="163"/>
      <c r="E49" s="163"/>
      <c r="F49" s="163"/>
      <c r="G49" s="163"/>
      <c r="H49" s="163"/>
      <c r="I49" s="164"/>
      <c r="J49" s="126" t="s">
        <v>26</v>
      </c>
      <c r="K49" s="127">
        <v>0.05</v>
      </c>
      <c r="L49" s="165">
        <v>73261.506033521335</v>
      </c>
      <c r="M49" s="82">
        <v>3663.0753016760668</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65867.886326861524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156</v>
      </c>
      <c r="C63" s="116"/>
      <c r="D63" s="116"/>
      <c r="E63" s="116"/>
      <c r="F63" s="116"/>
      <c r="G63" s="116"/>
      <c r="H63" s="116"/>
      <c r="I63" s="92">
        <v>6.3600000000000004E-2</v>
      </c>
      <c r="J63" s="93">
        <v>50</v>
      </c>
      <c r="K63" s="92">
        <v>3.18</v>
      </c>
      <c r="L63" s="170">
        <v>1190.3586137619288</v>
      </c>
      <c r="M63" s="82">
        <v>3785.3403917629339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3785.3403917629339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50</v>
      </c>
      <c r="M69" s="103">
        <v>6540.0175901495168</v>
      </c>
    </row>
    <row r="70" spans="2:13">
      <c r="B70" s="98" t="s">
        <v>256</v>
      </c>
      <c r="C70" s="99"/>
      <c r="D70" s="99"/>
      <c r="E70" s="99"/>
      <c r="F70" s="99"/>
      <c r="G70" s="99"/>
      <c r="H70" s="99"/>
      <c r="I70" s="100">
        <v>74897.694683432608</v>
      </c>
      <c r="J70" s="101">
        <v>1.85</v>
      </c>
      <c r="K70" s="102">
        <v>138560.73516435034</v>
      </c>
      <c r="L70" s="169">
        <v>50</v>
      </c>
      <c r="M70" s="103">
        <v>2771.2147032870066</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9311.2322934365238</v>
      </c>
    </row>
    <row r="75" spans="2:13" ht="13.5" thickBot="1">
      <c r="B75" s="76"/>
      <c r="M75" s="67"/>
    </row>
    <row r="76" spans="2:13" ht="15.75" customHeight="1" thickBot="1">
      <c r="B76" s="800" t="s">
        <v>85</v>
      </c>
      <c r="C76" s="801"/>
      <c r="D76" s="801"/>
      <c r="E76" s="801"/>
      <c r="F76" s="801"/>
      <c r="G76" s="801"/>
      <c r="H76" s="801"/>
      <c r="I76" s="801"/>
      <c r="J76" s="801"/>
      <c r="K76" s="801"/>
      <c r="L76" s="802"/>
      <c r="M76" s="104">
        <v>80728.269470507366</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16145.653894101473</v>
      </c>
      <c r="M79" s="108"/>
    </row>
    <row r="80" spans="2:13">
      <c r="B80" s="83" t="s">
        <v>90</v>
      </c>
      <c r="C80" s="84"/>
      <c r="D80" s="84"/>
      <c r="E80" s="84"/>
      <c r="F80" s="84"/>
      <c r="G80" s="84"/>
      <c r="H80" s="84"/>
      <c r="I80" s="105"/>
      <c r="J80" s="106"/>
      <c r="K80" s="107">
        <v>0.05</v>
      </c>
      <c r="L80" s="167">
        <v>4036.4134735253683</v>
      </c>
      <c r="M80" s="108"/>
    </row>
    <row r="81" spans="2:13" ht="13.5" thickBot="1">
      <c r="B81" s="34" t="s">
        <v>59</v>
      </c>
      <c r="C81" s="57"/>
      <c r="D81" s="57"/>
      <c r="E81" s="57"/>
      <c r="F81" s="57"/>
      <c r="G81" s="57"/>
      <c r="H81" s="57"/>
      <c r="I81" s="109"/>
      <c r="J81" s="110"/>
      <c r="K81" s="107">
        <v>0.05</v>
      </c>
      <c r="L81" s="168">
        <v>4036.4134735253683</v>
      </c>
      <c r="M81" s="108"/>
    </row>
    <row r="82" spans="2:13" ht="15.75" customHeight="1" thickBot="1">
      <c r="B82" s="805" t="s">
        <v>466</v>
      </c>
      <c r="C82" s="806"/>
      <c r="D82" s="806"/>
      <c r="E82" s="806"/>
      <c r="F82" s="806"/>
      <c r="G82" s="806"/>
      <c r="H82" s="806"/>
      <c r="I82" s="806"/>
      <c r="J82" s="806"/>
      <c r="K82" s="806"/>
      <c r="L82" s="807"/>
      <c r="M82" s="111">
        <v>24218.48084115221</v>
      </c>
    </row>
    <row r="83" spans="2:13" ht="13.5" thickBot="1">
      <c r="B83" s="76"/>
      <c r="M83" s="67"/>
    </row>
    <row r="84" spans="2:13" ht="15.75" customHeight="1" thickBot="1">
      <c r="B84" s="800" t="s">
        <v>91</v>
      </c>
      <c r="C84" s="801"/>
      <c r="D84" s="801"/>
      <c r="E84" s="801"/>
      <c r="F84" s="801"/>
      <c r="G84" s="801"/>
      <c r="H84" s="801"/>
      <c r="I84" s="801"/>
      <c r="J84" s="801"/>
      <c r="K84" s="801"/>
      <c r="L84" s="802"/>
      <c r="M84" s="112">
        <v>104947</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5C3DD-463E-448C-848B-0C65AB8031AB}">
  <sheetPr codeName="Hoja87">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356</v>
      </c>
      <c r="C33" s="791" t="s">
        <v>526</v>
      </c>
      <c r="D33" s="792"/>
      <c r="E33" s="792"/>
      <c r="F33" s="792"/>
      <c r="G33" s="792"/>
      <c r="H33" s="792"/>
      <c r="I33" s="792"/>
      <c r="J33" s="793"/>
      <c r="K33" s="173">
        <v>11606</v>
      </c>
      <c r="L33" s="172" t="s">
        <v>26</v>
      </c>
      <c r="M33" s="174">
        <v>39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126</v>
      </c>
      <c r="C36" s="116"/>
      <c r="D36" s="116"/>
      <c r="E36" s="99"/>
      <c r="F36" s="122"/>
      <c r="G36" s="332"/>
      <c r="H36" s="333"/>
      <c r="I36" s="332"/>
      <c r="J36" s="333"/>
      <c r="K36" s="81">
        <v>104738.2696050019</v>
      </c>
      <c r="L36" s="170">
        <v>10</v>
      </c>
      <c r="M36" s="82">
        <v>10473.82696050019</v>
      </c>
    </row>
    <row r="37" spans="2:13">
      <c r="B37" s="32" t="s">
        <v>193</v>
      </c>
      <c r="C37" s="116"/>
      <c r="D37" s="116"/>
      <c r="E37" s="123"/>
      <c r="F37" s="124"/>
      <c r="G37" s="86"/>
      <c r="H37" s="85"/>
      <c r="I37" s="86"/>
      <c r="J37" s="85"/>
      <c r="K37" s="81">
        <v>227012.52090737101</v>
      </c>
      <c r="L37" s="170">
        <v>16</v>
      </c>
      <c r="M37" s="82">
        <v>14188.282556710688</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386.00689441618891</v>
      </c>
    </row>
    <row r="44" spans="2:13" ht="15.75" customHeight="1" thickBot="1">
      <c r="B44" s="797" t="s">
        <v>75</v>
      </c>
      <c r="C44" s="798"/>
      <c r="D44" s="798"/>
      <c r="E44" s="798"/>
      <c r="F44" s="798"/>
      <c r="G44" s="798"/>
      <c r="H44" s="798"/>
      <c r="I44" s="798"/>
      <c r="J44" s="798"/>
      <c r="K44" s="798"/>
      <c r="L44" s="799"/>
      <c r="M44" s="87">
        <v>25048.116411627067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110</v>
      </c>
      <c r="C47" s="159"/>
      <c r="D47" s="159"/>
      <c r="E47" s="159"/>
      <c r="F47" s="159"/>
      <c r="G47" s="159"/>
      <c r="H47" s="159"/>
      <c r="I47" s="160"/>
      <c r="J47" s="126" t="s">
        <v>30</v>
      </c>
      <c r="K47" s="127">
        <v>0.3</v>
      </c>
      <c r="L47" s="165">
        <v>11062.237947066833</v>
      </c>
      <c r="M47" s="82">
        <v>3318.6713841200499</v>
      </c>
    </row>
    <row r="48" spans="2:13" ht="15.75" customHeight="1">
      <c r="B48" s="32" t="s">
        <v>51</v>
      </c>
      <c r="C48" s="163"/>
      <c r="D48" s="163"/>
      <c r="E48" s="163"/>
      <c r="F48" s="163"/>
      <c r="G48" s="163"/>
      <c r="H48" s="163"/>
      <c r="I48" s="164"/>
      <c r="J48" s="126" t="s">
        <v>28</v>
      </c>
      <c r="K48" s="127">
        <v>3</v>
      </c>
      <c r="L48" s="165">
        <v>2587.8854353130669</v>
      </c>
      <c r="M48" s="82">
        <v>7763.656305939201</v>
      </c>
    </row>
    <row r="49" spans="2:13" ht="15.75" customHeight="1">
      <c r="B49" s="32" t="s">
        <v>212</v>
      </c>
      <c r="C49" s="163"/>
      <c r="D49" s="163"/>
      <c r="E49" s="163"/>
      <c r="F49" s="163"/>
      <c r="G49" s="163"/>
      <c r="H49" s="163"/>
      <c r="I49" s="164"/>
      <c r="J49" s="126" t="s">
        <v>153</v>
      </c>
      <c r="K49" s="127">
        <v>0.25</v>
      </c>
      <c r="L49" s="165">
        <v>10029.271712131511</v>
      </c>
      <c r="M49" s="82">
        <v>2507.3179280328777</v>
      </c>
    </row>
    <row r="50" spans="2:13" ht="15.75" customHeight="1">
      <c r="B50" s="32" t="s">
        <v>154</v>
      </c>
      <c r="C50" s="163"/>
      <c r="D50" s="163"/>
      <c r="E50" s="163"/>
      <c r="F50" s="163"/>
      <c r="G50" s="163"/>
      <c r="H50" s="163"/>
      <c r="I50" s="164"/>
      <c r="J50" s="126" t="s">
        <v>29</v>
      </c>
      <c r="K50" s="127">
        <v>1</v>
      </c>
      <c r="L50" s="165">
        <v>1435.9939201577936</v>
      </c>
      <c r="M50" s="82">
        <v>1435.9939201577936</v>
      </c>
    </row>
    <row r="51" spans="2:13" ht="15.75" customHeight="1">
      <c r="B51" s="32" t="s">
        <v>52</v>
      </c>
      <c r="C51" s="163"/>
      <c r="D51" s="163"/>
      <c r="E51" s="163"/>
      <c r="F51" s="163"/>
      <c r="G51" s="163"/>
      <c r="H51" s="163"/>
      <c r="I51" s="164"/>
      <c r="J51" s="126" t="s">
        <v>28</v>
      </c>
      <c r="K51" s="127">
        <v>1</v>
      </c>
      <c r="L51" s="165">
        <v>1817.7769031687169</v>
      </c>
      <c r="M51" s="82">
        <v>1817.7769031687169</v>
      </c>
    </row>
    <row r="52" spans="2:13" ht="15.75" customHeight="1">
      <c r="B52" s="32" t="s">
        <v>205</v>
      </c>
      <c r="C52" s="163"/>
      <c r="D52" s="163"/>
      <c r="E52" s="163"/>
      <c r="F52" s="163"/>
      <c r="G52" s="163"/>
      <c r="H52" s="163"/>
      <c r="I52" s="164"/>
      <c r="J52" s="126" t="s">
        <v>26</v>
      </c>
      <c r="K52" s="127">
        <v>1.4</v>
      </c>
      <c r="L52" s="165">
        <v>7725.2717401057344</v>
      </c>
      <c r="M52" s="82">
        <v>10815.380436148027</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27658.796877566667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1.4</v>
      </c>
      <c r="J63" s="93">
        <v>10</v>
      </c>
      <c r="K63" s="92">
        <v>14</v>
      </c>
      <c r="L63" s="170">
        <v>1190.3586137619288</v>
      </c>
      <c r="M63" s="82">
        <v>16665.020592667002</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16665.020592667002</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128</v>
      </c>
      <c r="M69" s="103">
        <v>2554.6943711521549</v>
      </c>
    </row>
    <row r="70" spans="2:13">
      <c r="B70" s="98" t="s">
        <v>266</v>
      </c>
      <c r="C70" s="99"/>
      <c r="D70" s="99"/>
      <c r="E70" s="99"/>
      <c r="F70" s="99"/>
      <c r="G70" s="99"/>
      <c r="H70" s="99"/>
      <c r="I70" s="100">
        <v>90317.808294727554</v>
      </c>
      <c r="J70" s="101">
        <v>1.85</v>
      </c>
      <c r="K70" s="102">
        <v>167087.94534524597</v>
      </c>
      <c r="L70" s="169">
        <v>128</v>
      </c>
      <c r="M70" s="103">
        <v>1305.3745730097341</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3860.0689441618888</v>
      </c>
    </row>
    <row r="75" spans="2:13" ht="13.5" thickBot="1">
      <c r="B75" s="76"/>
      <c r="M75" s="67"/>
    </row>
    <row r="76" spans="2:13" ht="15.75" customHeight="1" thickBot="1">
      <c r="B76" s="800" t="s">
        <v>85</v>
      </c>
      <c r="C76" s="801"/>
      <c r="D76" s="801"/>
      <c r="E76" s="801"/>
      <c r="F76" s="801"/>
      <c r="G76" s="801"/>
      <c r="H76" s="801"/>
      <c r="I76" s="801"/>
      <c r="J76" s="801"/>
      <c r="K76" s="801"/>
      <c r="L76" s="802"/>
      <c r="M76" s="104">
        <v>73232.002826022625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14646.400565204525</v>
      </c>
      <c r="M79" s="108"/>
    </row>
    <row r="80" spans="2:13">
      <c r="B80" s="83" t="s">
        <v>90</v>
      </c>
      <c r="C80" s="84"/>
      <c r="D80" s="84"/>
      <c r="E80" s="84"/>
      <c r="F80" s="84"/>
      <c r="G80" s="84"/>
      <c r="H80" s="84"/>
      <c r="I80" s="105"/>
      <c r="J80" s="106"/>
      <c r="K80" s="107">
        <v>0.05</v>
      </c>
      <c r="L80" s="167">
        <v>3661.6001413011313</v>
      </c>
      <c r="M80" s="108"/>
    </row>
    <row r="81" spans="2:13" ht="13.5" thickBot="1">
      <c r="B81" s="34" t="s">
        <v>59</v>
      </c>
      <c r="C81" s="57"/>
      <c r="D81" s="57"/>
      <c r="E81" s="57"/>
      <c r="F81" s="57"/>
      <c r="G81" s="57"/>
      <c r="H81" s="57"/>
      <c r="I81" s="109"/>
      <c r="J81" s="110"/>
      <c r="K81" s="107">
        <v>0.05</v>
      </c>
      <c r="L81" s="168">
        <v>3661.6001413011313</v>
      </c>
      <c r="M81" s="108"/>
    </row>
    <row r="82" spans="2:13" ht="15.75" customHeight="1" thickBot="1">
      <c r="B82" s="805" t="s">
        <v>466</v>
      </c>
      <c r="C82" s="806"/>
      <c r="D82" s="806"/>
      <c r="E82" s="806"/>
      <c r="F82" s="806"/>
      <c r="G82" s="806"/>
      <c r="H82" s="806"/>
      <c r="I82" s="806"/>
      <c r="J82" s="806"/>
      <c r="K82" s="806"/>
      <c r="L82" s="807"/>
      <c r="M82" s="111">
        <v>21969.600847806789</v>
      </c>
    </row>
    <row r="83" spans="2:13" ht="13.5" thickBot="1">
      <c r="B83" s="76"/>
      <c r="M83" s="67"/>
    </row>
    <row r="84" spans="2:13" ht="15.75" customHeight="1" thickBot="1">
      <c r="B84" s="800" t="s">
        <v>91</v>
      </c>
      <c r="C84" s="801"/>
      <c r="D84" s="801"/>
      <c r="E84" s="801"/>
      <c r="F84" s="801"/>
      <c r="G84" s="801"/>
      <c r="H84" s="801"/>
      <c r="I84" s="801"/>
      <c r="J84" s="801"/>
      <c r="K84" s="801"/>
      <c r="L84" s="802"/>
      <c r="M84" s="112">
        <v>95202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CBF42-6EFF-406F-A3B0-C9851A435260}">
  <sheetPr codeName="Hoja142">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667</v>
      </c>
      <c r="C33" s="791" t="s">
        <v>609</v>
      </c>
      <c r="D33" s="792"/>
      <c r="E33" s="792"/>
      <c r="F33" s="792"/>
      <c r="G33" s="792"/>
      <c r="H33" s="792"/>
      <c r="I33" s="792"/>
      <c r="J33" s="793"/>
      <c r="K33" s="173">
        <v>11604</v>
      </c>
      <c r="L33" s="172" t="s">
        <v>26</v>
      </c>
      <c r="M33" s="174">
        <v>7</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126</v>
      </c>
      <c r="C36" s="116"/>
      <c r="D36" s="116"/>
      <c r="E36" s="99"/>
      <c r="F36" s="122"/>
      <c r="G36" s="332"/>
      <c r="H36" s="333"/>
      <c r="I36" s="332"/>
      <c r="J36" s="333"/>
      <c r="K36" s="81">
        <v>104738.2696050019</v>
      </c>
      <c r="L36" s="170">
        <v>2.5</v>
      </c>
      <c r="M36" s="82">
        <v>41895.307842000759</v>
      </c>
    </row>
    <row r="37" spans="2:13">
      <c r="B37" s="32" t="s">
        <v>193</v>
      </c>
      <c r="C37" s="116"/>
      <c r="D37" s="116"/>
      <c r="E37" s="123"/>
      <c r="F37" s="124"/>
      <c r="G37" s="86"/>
      <c r="H37" s="85"/>
      <c r="I37" s="86"/>
      <c r="J37" s="85"/>
      <c r="K37" s="81">
        <v>227012.52090737101</v>
      </c>
      <c r="L37" s="170">
        <v>8</v>
      </c>
      <c r="M37" s="82">
        <v>28376.565113421377</v>
      </c>
    </row>
    <row r="38" spans="2:13">
      <c r="B38" s="32" t="s">
        <v>188</v>
      </c>
      <c r="C38" s="116"/>
      <c r="D38" s="116"/>
      <c r="E38" s="123"/>
      <c r="F38" s="124"/>
      <c r="G38" s="86"/>
      <c r="H38" s="85"/>
      <c r="I38" s="86"/>
      <c r="J38" s="85"/>
      <c r="K38" s="81">
        <v>8233.7673062660269</v>
      </c>
      <c r="L38" s="170">
        <v>8</v>
      </c>
      <c r="M38" s="82">
        <v>1029.2209132832534</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3287.946323032299</v>
      </c>
    </row>
    <row r="44" spans="2:13" ht="15.75" customHeight="1" thickBot="1">
      <c r="B44" s="797" t="s">
        <v>75</v>
      </c>
      <c r="C44" s="798"/>
      <c r="D44" s="798"/>
      <c r="E44" s="798"/>
      <c r="F44" s="798"/>
      <c r="G44" s="798"/>
      <c r="H44" s="798"/>
      <c r="I44" s="798"/>
      <c r="J44" s="798"/>
      <c r="K44" s="798"/>
      <c r="L44" s="799"/>
      <c r="M44" s="87">
        <v>74589.040191737688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110</v>
      </c>
      <c r="C47" s="159"/>
      <c r="D47" s="159"/>
      <c r="E47" s="159"/>
      <c r="F47" s="159"/>
      <c r="G47" s="159"/>
      <c r="H47" s="159"/>
      <c r="I47" s="160"/>
      <c r="J47" s="126" t="s">
        <v>30</v>
      </c>
      <c r="K47" s="127">
        <v>0.3</v>
      </c>
      <c r="L47" s="165">
        <v>11062.237947066833</v>
      </c>
      <c r="M47" s="82">
        <v>3318.6713841200499</v>
      </c>
    </row>
    <row r="48" spans="2:13" ht="15.75" customHeight="1">
      <c r="B48" s="32" t="s">
        <v>51</v>
      </c>
      <c r="C48" s="163"/>
      <c r="D48" s="163"/>
      <c r="E48" s="163"/>
      <c r="F48" s="163"/>
      <c r="G48" s="163"/>
      <c r="H48" s="163"/>
      <c r="I48" s="164"/>
      <c r="J48" s="126" t="s">
        <v>28</v>
      </c>
      <c r="K48" s="127">
        <v>3</v>
      </c>
      <c r="L48" s="165">
        <v>2587.8854353130669</v>
      </c>
      <c r="M48" s="82">
        <v>7763.656305939201</v>
      </c>
    </row>
    <row r="49" spans="2:13" ht="15.75" customHeight="1">
      <c r="B49" s="32" t="s">
        <v>212</v>
      </c>
      <c r="C49" s="163"/>
      <c r="D49" s="163"/>
      <c r="E49" s="163"/>
      <c r="F49" s="163"/>
      <c r="G49" s="163"/>
      <c r="H49" s="163"/>
      <c r="I49" s="164"/>
      <c r="J49" s="126" t="s">
        <v>153</v>
      </c>
      <c r="K49" s="127">
        <v>0.25</v>
      </c>
      <c r="L49" s="165">
        <v>10029.271712131511</v>
      </c>
      <c r="M49" s="82">
        <v>2507.3179280328777</v>
      </c>
    </row>
    <row r="50" spans="2:13" ht="15.75" customHeight="1">
      <c r="B50" s="32" t="s">
        <v>154</v>
      </c>
      <c r="C50" s="163"/>
      <c r="D50" s="163"/>
      <c r="E50" s="163"/>
      <c r="F50" s="163"/>
      <c r="G50" s="163"/>
      <c r="H50" s="163"/>
      <c r="I50" s="164"/>
      <c r="J50" s="126" t="s">
        <v>29</v>
      </c>
      <c r="K50" s="127">
        <v>1</v>
      </c>
      <c r="L50" s="165">
        <v>1435.9939201577936</v>
      </c>
      <c r="M50" s="82">
        <v>1435.9939201577936</v>
      </c>
    </row>
    <row r="51" spans="2:13" ht="15.75" customHeight="1">
      <c r="B51" s="32" t="s">
        <v>52</v>
      </c>
      <c r="C51" s="163"/>
      <c r="D51" s="163"/>
      <c r="E51" s="163"/>
      <c r="F51" s="163"/>
      <c r="G51" s="163"/>
      <c r="H51" s="163"/>
      <c r="I51" s="164"/>
      <c r="J51" s="126" t="s">
        <v>28</v>
      </c>
      <c r="K51" s="127">
        <v>1</v>
      </c>
      <c r="L51" s="165">
        <v>1817.7769031687169</v>
      </c>
      <c r="M51" s="82">
        <v>1817.7769031687169</v>
      </c>
    </row>
    <row r="52" spans="2:13" ht="15.75" customHeight="1">
      <c r="B52" s="32" t="s">
        <v>205</v>
      </c>
      <c r="C52" s="163"/>
      <c r="D52" s="163"/>
      <c r="E52" s="163"/>
      <c r="F52" s="163"/>
      <c r="G52" s="163"/>
      <c r="H52" s="163"/>
      <c r="I52" s="164"/>
      <c r="J52" s="126" t="s">
        <v>26</v>
      </c>
      <c r="K52" s="127">
        <v>1.4</v>
      </c>
      <c r="L52" s="165">
        <v>7725.2717401057344</v>
      </c>
      <c r="M52" s="82">
        <v>10815.380436148027</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27658.796877566667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1.4</v>
      </c>
      <c r="J63" s="93">
        <v>10</v>
      </c>
      <c r="K63" s="92">
        <v>14</v>
      </c>
      <c r="L63" s="170">
        <v>1190.3586137619288</v>
      </c>
      <c r="M63" s="82">
        <v>16665.020592667002</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16665.020592667002</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20</v>
      </c>
      <c r="M69" s="103">
        <v>24525.065963060686</v>
      </c>
    </row>
    <row r="70" spans="2:13">
      <c r="B70" s="98" t="s">
        <v>266</v>
      </c>
      <c r="C70" s="99"/>
      <c r="D70" s="99"/>
      <c r="E70" s="99"/>
      <c r="F70" s="99"/>
      <c r="G70" s="99"/>
      <c r="H70" s="99"/>
      <c r="I70" s="100">
        <v>90317.808294727554</v>
      </c>
      <c r="J70" s="101">
        <v>1.85</v>
      </c>
      <c r="K70" s="102">
        <v>167087.94534524597</v>
      </c>
      <c r="L70" s="169">
        <v>20</v>
      </c>
      <c r="M70" s="103">
        <v>8354.3972672622986</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32879.463230322988</v>
      </c>
    </row>
    <row r="75" spans="2:13" ht="13.5" thickBot="1">
      <c r="B75" s="76"/>
      <c r="M75" s="67"/>
    </row>
    <row r="76" spans="2:13" ht="15.75" customHeight="1" thickBot="1">
      <c r="B76" s="800" t="s">
        <v>85</v>
      </c>
      <c r="C76" s="801"/>
      <c r="D76" s="801"/>
      <c r="E76" s="801"/>
      <c r="F76" s="801"/>
      <c r="G76" s="801"/>
      <c r="H76" s="801"/>
      <c r="I76" s="801"/>
      <c r="J76" s="801"/>
      <c r="K76" s="801"/>
      <c r="L76" s="802"/>
      <c r="M76" s="104">
        <v>151792.32089229434</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30358.464178458871</v>
      </c>
      <c r="M79" s="108"/>
    </row>
    <row r="80" spans="2:13">
      <c r="B80" s="83" t="s">
        <v>90</v>
      </c>
      <c r="C80" s="84"/>
      <c r="D80" s="84"/>
      <c r="E80" s="84"/>
      <c r="F80" s="84"/>
      <c r="G80" s="84"/>
      <c r="H80" s="84"/>
      <c r="I80" s="105"/>
      <c r="J80" s="106"/>
      <c r="K80" s="107">
        <v>0.05</v>
      </c>
      <c r="L80" s="167">
        <v>7589.6160446147178</v>
      </c>
      <c r="M80" s="108"/>
    </row>
    <row r="81" spans="2:13" ht="13.5" thickBot="1">
      <c r="B81" s="34" t="s">
        <v>59</v>
      </c>
      <c r="C81" s="57"/>
      <c r="D81" s="57"/>
      <c r="E81" s="57"/>
      <c r="F81" s="57"/>
      <c r="G81" s="57"/>
      <c r="H81" s="57"/>
      <c r="I81" s="109"/>
      <c r="J81" s="110"/>
      <c r="K81" s="107">
        <v>0.05</v>
      </c>
      <c r="L81" s="168">
        <v>7589.6160446147178</v>
      </c>
      <c r="M81" s="108"/>
    </row>
    <row r="82" spans="2:13" ht="15.75" customHeight="1" thickBot="1">
      <c r="B82" s="805" t="s">
        <v>466</v>
      </c>
      <c r="C82" s="806"/>
      <c r="D82" s="806"/>
      <c r="E82" s="806"/>
      <c r="F82" s="806"/>
      <c r="G82" s="806"/>
      <c r="H82" s="806"/>
      <c r="I82" s="806"/>
      <c r="J82" s="806"/>
      <c r="K82" s="806"/>
      <c r="L82" s="807"/>
      <c r="M82" s="111">
        <v>45537.696267688305</v>
      </c>
    </row>
    <row r="83" spans="2:13" ht="13.5" thickBot="1">
      <c r="B83" s="76"/>
      <c r="M83" s="67"/>
    </row>
    <row r="84" spans="2:13" ht="15.75" customHeight="1" thickBot="1">
      <c r="B84" s="800" t="s">
        <v>91</v>
      </c>
      <c r="C84" s="801"/>
      <c r="D84" s="801"/>
      <c r="E84" s="801"/>
      <c r="F84" s="801"/>
      <c r="G84" s="801"/>
      <c r="H84" s="801"/>
      <c r="I84" s="801"/>
      <c r="J84" s="801"/>
      <c r="K84" s="801"/>
      <c r="L84" s="802"/>
      <c r="M84" s="112">
        <v>197330</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78F2-96C2-4390-B5C5-2300BB9F601D}">
  <sheetPr codeName="Hoja88">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357</v>
      </c>
      <c r="C33" s="791" t="s">
        <v>608</v>
      </c>
      <c r="D33" s="792"/>
      <c r="E33" s="792"/>
      <c r="F33" s="792"/>
      <c r="G33" s="792"/>
      <c r="H33" s="792"/>
      <c r="I33" s="792"/>
      <c r="J33" s="793"/>
      <c r="K33" s="173">
        <v>11606</v>
      </c>
      <c r="L33" s="172" t="s">
        <v>26</v>
      </c>
      <c r="M33" s="174">
        <v>191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193</v>
      </c>
      <c r="C36" s="116"/>
      <c r="D36" s="116"/>
      <c r="E36" s="99"/>
      <c r="F36" s="122"/>
      <c r="G36" s="332"/>
      <c r="H36" s="333"/>
      <c r="I36" s="332"/>
      <c r="J36" s="333"/>
      <c r="K36" s="81">
        <v>227012.52090737101</v>
      </c>
      <c r="L36" s="170">
        <v>35</v>
      </c>
      <c r="M36" s="82">
        <v>6486.0720259248865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107.87899104217436</v>
      </c>
    </row>
    <row r="44" spans="2:13" ht="15.75" customHeight="1" thickBot="1">
      <c r="B44" s="797" t="s">
        <v>75</v>
      </c>
      <c r="C44" s="798"/>
      <c r="D44" s="798"/>
      <c r="E44" s="798"/>
      <c r="F44" s="798"/>
      <c r="G44" s="798"/>
      <c r="H44" s="798"/>
      <c r="I44" s="798"/>
      <c r="J44" s="798"/>
      <c r="K44" s="798"/>
      <c r="L44" s="799"/>
      <c r="M44" s="87">
        <v>6593.9510169670612</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205</v>
      </c>
      <c r="C47" s="159"/>
      <c r="D47" s="159"/>
      <c r="E47" s="159"/>
      <c r="F47" s="159"/>
      <c r="G47" s="159"/>
      <c r="H47" s="159"/>
      <c r="I47" s="160"/>
      <c r="J47" s="126" t="s">
        <v>26</v>
      </c>
      <c r="K47" s="127">
        <v>1.3</v>
      </c>
      <c r="L47" s="165">
        <v>7725.2717401057344</v>
      </c>
      <c r="M47" s="82">
        <v>10042.853262137454</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10042.853262137454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1.3</v>
      </c>
      <c r="J63" s="93">
        <v>10</v>
      </c>
      <c r="K63" s="92">
        <v>13</v>
      </c>
      <c r="L63" s="170">
        <v>1190.3586137619288</v>
      </c>
      <c r="M63" s="82">
        <v>15474.661978905075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15474.661978905075</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256</v>
      </c>
      <c r="D69" s="99"/>
      <c r="E69" s="99"/>
      <c r="F69" s="99"/>
      <c r="G69" s="99"/>
      <c r="H69" s="147"/>
      <c r="I69" s="100">
        <v>74897.694683432608</v>
      </c>
      <c r="J69" s="101">
        <v>1.85</v>
      </c>
      <c r="K69" s="102">
        <v>138560.73516435034</v>
      </c>
      <c r="L69" s="169">
        <v>280</v>
      </c>
      <c r="M69" s="103">
        <v>494.85976844410834</v>
      </c>
    </row>
    <row r="70" spans="2:13">
      <c r="B70" s="98" t="s">
        <v>258</v>
      </c>
      <c r="C70" s="99"/>
      <c r="D70" s="99"/>
      <c r="E70" s="99"/>
      <c r="F70" s="99"/>
      <c r="G70" s="99"/>
      <c r="H70" s="99"/>
      <c r="I70" s="100">
        <v>88378.616083101573</v>
      </c>
      <c r="J70" s="101">
        <v>1.85</v>
      </c>
      <c r="K70" s="102">
        <v>163500.43975373791</v>
      </c>
      <c r="L70" s="169">
        <v>280</v>
      </c>
      <c r="M70" s="103">
        <v>583.93014197763534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1078.7899104217436</v>
      </c>
    </row>
    <row r="75" spans="2:13" ht="13.5" thickBot="1">
      <c r="B75" s="76"/>
      <c r="M75" s="67"/>
    </row>
    <row r="76" spans="2:13" ht="15.75" customHeight="1" thickBot="1">
      <c r="B76" s="800" t="s">
        <v>85</v>
      </c>
      <c r="C76" s="801"/>
      <c r="D76" s="801"/>
      <c r="E76" s="801"/>
      <c r="F76" s="801"/>
      <c r="G76" s="801"/>
      <c r="H76" s="801"/>
      <c r="I76" s="801"/>
      <c r="J76" s="801"/>
      <c r="K76" s="801"/>
      <c r="L76" s="802"/>
      <c r="M76" s="104">
        <v>33190.256168431333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6638.0512336862666</v>
      </c>
      <c r="M79" s="108"/>
    </row>
    <row r="80" spans="2:13">
      <c r="B80" s="83" t="s">
        <v>90</v>
      </c>
      <c r="C80" s="84"/>
      <c r="D80" s="84"/>
      <c r="E80" s="84"/>
      <c r="F80" s="84"/>
      <c r="G80" s="84"/>
      <c r="H80" s="84"/>
      <c r="I80" s="105"/>
      <c r="J80" s="106"/>
      <c r="K80" s="107">
        <v>0.05</v>
      </c>
      <c r="L80" s="167">
        <v>1659.5128084215667</v>
      </c>
      <c r="M80" s="108"/>
    </row>
    <row r="81" spans="2:13" ht="13.5" thickBot="1">
      <c r="B81" s="34" t="s">
        <v>59</v>
      </c>
      <c r="C81" s="57"/>
      <c r="D81" s="57"/>
      <c r="E81" s="57"/>
      <c r="F81" s="57"/>
      <c r="G81" s="57"/>
      <c r="H81" s="57"/>
      <c r="I81" s="109"/>
      <c r="J81" s="110"/>
      <c r="K81" s="107">
        <v>0.05</v>
      </c>
      <c r="L81" s="168">
        <v>1659.5128084215667</v>
      </c>
      <c r="M81" s="108"/>
    </row>
    <row r="82" spans="2:13" ht="15.75" customHeight="1" thickBot="1">
      <c r="B82" s="805" t="s">
        <v>466</v>
      </c>
      <c r="C82" s="806"/>
      <c r="D82" s="806"/>
      <c r="E82" s="806"/>
      <c r="F82" s="806"/>
      <c r="G82" s="806"/>
      <c r="H82" s="806"/>
      <c r="I82" s="806"/>
      <c r="J82" s="806"/>
      <c r="K82" s="806"/>
      <c r="L82" s="807"/>
      <c r="M82" s="111">
        <v>9957.0768505294</v>
      </c>
    </row>
    <row r="83" spans="2:13" ht="13.5" thickBot="1">
      <c r="B83" s="76"/>
      <c r="M83" s="67"/>
    </row>
    <row r="84" spans="2:13" ht="15.75" customHeight="1" thickBot="1">
      <c r="B84" s="800" t="s">
        <v>91</v>
      </c>
      <c r="C84" s="801"/>
      <c r="D84" s="801"/>
      <c r="E84" s="801"/>
      <c r="F84" s="801"/>
      <c r="G84" s="801"/>
      <c r="H84" s="801"/>
      <c r="I84" s="801"/>
      <c r="J84" s="801"/>
      <c r="K84" s="801"/>
      <c r="L84" s="802"/>
      <c r="M84" s="112">
        <v>43147</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E6DB7-62AC-4365-8775-C06EAA5F1718}">
  <sheetPr codeName="Hoja143">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668</v>
      </c>
      <c r="C33" s="791" t="s">
        <v>611</v>
      </c>
      <c r="D33" s="792"/>
      <c r="E33" s="792"/>
      <c r="F33" s="792"/>
      <c r="G33" s="792"/>
      <c r="H33" s="792"/>
      <c r="I33" s="792"/>
      <c r="J33" s="793"/>
      <c r="K33" s="173">
        <v>11604</v>
      </c>
      <c r="L33" s="172" t="s">
        <v>26</v>
      </c>
      <c r="M33" s="174">
        <v>7</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189</v>
      </c>
      <c r="C36" s="116"/>
      <c r="D36" s="116"/>
      <c r="E36" s="99"/>
      <c r="F36" s="122"/>
      <c r="G36" s="332"/>
      <c r="H36" s="333"/>
      <c r="I36" s="332"/>
      <c r="J36" s="333"/>
      <c r="K36" s="81">
        <v>13038.212676247418</v>
      </c>
      <c r="L36" s="170">
        <v>21</v>
      </c>
      <c r="M36" s="82">
        <v>620.86727029749613</v>
      </c>
    </row>
    <row r="37" spans="2:13">
      <c r="B37" s="32" t="s">
        <v>193</v>
      </c>
      <c r="C37" s="116"/>
      <c r="D37" s="116"/>
      <c r="E37" s="123"/>
      <c r="F37" s="124"/>
      <c r="G37" s="86"/>
      <c r="H37" s="85"/>
      <c r="I37" s="86"/>
      <c r="J37" s="85"/>
      <c r="K37" s="81">
        <v>227012.52090737101</v>
      </c>
      <c r="L37" s="170">
        <v>21</v>
      </c>
      <c r="M37" s="82">
        <v>10810.120043208144</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179.79831840362397</v>
      </c>
    </row>
    <row r="44" spans="2:13" ht="15.75" customHeight="1" thickBot="1">
      <c r="B44" s="797" t="s">
        <v>75</v>
      </c>
      <c r="C44" s="798"/>
      <c r="D44" s="798"/>
      <c r="E44" s="798"/>
      <c r="F44" s="798"/>
      <c r="G44" s="798"/>
      <c r="H44" s="798"/>
      <c r="I44" s="798"/>
      <c r="J44" s="798"/>
      <c r="K44" s="798"/>
      <c r="L44" s="799"/>
      <c r="M44" s="87">
        <v>11610.785631909264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205</v>
      </c>
      <c r="C47" s="159"/>
      <c r="D47" s="159"/>
      <c r="E47" s="159"/>
      <c r="F47" s="159"/>
      <c r="G47" s="159"/>
      <c r="H47" s="159"/>
      <c r="I47" s="160"/>
      <c r="J47" s="126" t="s">
        <v>26</v>
      </c>
      <c r="K47" s="127">
        <v>1.3</v>
      </c>
      <c r="L47" s="165">
        <v>7725.2717401057344</v>
      </c>
      <c r="M47" s="82">
        <v>10042.853262137454</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10042.853262137454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1.3</v>
      </c>
      <c r="J63" s="93">
        <v>10</v>
      </c>
      <c r="K63" s="92">
        <v>13</v>
      </c>
      <c r="L63" s="170">
        <v>1190.3586137619288</v>
      </c>
      <c r="M63" s="82">
        <v>15474.661978905075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15474.661978905075</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168</v>
      </c>
      <c r="M69" s="103">
        <v>973.21690329605894</v>
      </c>
    </row>
    <row r="70" spans="2:13">
      <c r="B70" s="98" t="s">
        <v>256</v>
      </c>
      <c r="C70" s="99"/>
      <c r="D70" s="99"/>
      <c r="E70" s="99"/>
      <c r="F70" s="99"/>
      <c r="G70" s="99"/>
      <c r="H70" s="99"/>
      <c r="I70" s="100">
        <v>74897.694683432608</v>
      </c>
      <c r="J70" s="101">
        <v>1.85</v>
      </c>
      <c r="K70" s="102">
        <v>138560.73516435034</v>
      </c>
      <c r="L70" s="169">
        <v>168</v>
      </c>
      <c r="M70" s="103">
        <v>824.7662807401806</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1797.9831840362394</v>
      </c>
    </row>
    <row r="75" spans="2:13" ht="13.5" thickBot="1">
      <c r="B75" s="76"/>
      <c r="M75" s="67"/>
    </row>
    <row r="76" spans="2:13" ht="15.75" customHeight="1" thickBot="1">
      <c r="B76" s="800" t="s">
        <v>85</v>
      </c>
      <c r="C76" s="801"/>
      <c r="D76" s="801"/>
      <c r="E76" s="801"/>
      <c r="F76" s="801"/>
      <c r="G76" s="801"/>
      <c r="H76" s="801"/>
      <c r="I76" s="801"/>
      <c r="J76" s="801"/>
      <c r="K76" s="801"/>
      <c r="L76" s="802"/>
      <c r="M76" s="104">
        <v>38926.284056988035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7785.2568113976076</v>
      </c>
      <c r="M79" s="108"/>
    </row>
    <row r="80" spans="2:13">
      <c r="B80" s="83" t="s">
        <v>90</v>
      </c>
      <c r="C80" s="84"/>
      <c r="D80" s="84"/>
      <c r="E80" s="84"/>
      <c r="F80" s="84"/>
      <c r="G80" s="84"/>
      <c r="H80" s="84"/>
      <c r="I80" s="105"/>
      <c r="J80" s="106"/>
      <c r="K80" s="107">
        <v>0.05</v>
      </c>
      <c r="L80" s="167">
        <v>1946.3142028494019</v>
      </c>
      <c r="M80" s="108"/>
    </row>
    <row r="81" spans="2:13" ht="13.5" thickBot="1">
      <c r="B81" s="34" t="s">
        <v>59</v>
      </c>
      <c r="C81" s="57"/>
      <c r="D81" s="57"/>
      <c r="E81" s="57"/>
      <c r="F81" s="57"/>
      <c r="G81" s="57"/>
      <c r="H81" s="57"/>
      <c r="I81" s="109"/>
      <c r="J81" s="110"/>
      <c r="K81" s="107">
        <v>0.05</v>
      </c>
      <c r="L81" s="168">
        <v>1946.3142028494019</v>
      </c>
      <c r="M81" s="108"/>
    </row>
    <row r="82" spans="2:13" ht="15.75" customHeight="1" thickBot="1">
      <c r="B82" s="805" t="s">
        <v>466</v>
      </c>
      <c r="C82" s="806"/>
      <c r="D82" s="806"/>
      <c r="E82" s="806"/>
      <c r="F82" s="806"/>
      <c r="G82" s="806"/>
      <c r="H82" s="806"/>
      <c r="I82" s="806"/>
      <c r="J82" s="806"/>
      <c r="K82" s="806"/>
      <c r="L82" s="807"/>
      <c r="M82" s="111">
        <v>11677.885217096411</v>
      </c>
    </row>
    <row r="83" spans="2:13" ht="13.5" thickBot="1">
      <c r="B83" s="76"/>
      <c r="M83" s="67"/>
    </row>
    <row r="84" spans="2:13" ht="15.75" customHeight="1" thickBot="1">
      <c r="B84" s="800" t="s">
        <v>91</v>
      </c>
      <c r="C84" s="801"/>
      <c r="D84" s="801"/>
      <c r="E84" s="801"/>
      <c r="F84" s="801"/>
      <c r="G84" s="801"/>
      <c r="H84" s="801"/>
      <c r="I84" s="801"/>
      <c r="J84" s="801"/>
      <c r="K84" s="801"/>
      <c r="L84" s="802"/>
      <c r="M84" s="112">
        <v>50604</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F0E38-4B04-4740-8EF3-47C37CD027CA}">
  <sheetPr codeName="Hoja89">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358</v>
      </c>
      <c r="C33" s="791" t="s">
        <v>527</v>
      </c>
      <c r="D33" s="792"/>
      <c r="E33" s="792"/>
      <c r="F33" s="792"/>
      <c r="G33" s="792"/>
      <c r="H33" s="792"/>
      <c r="I33" s="792"/>
      <c r="J33" s="793"/>
      <c r="K33" s="173">
        <v>11606</v>
      </c>
      <c r="L33" s="172" t="s">
        <v>26</v>
      </c>
      <c r="M33" s="174">
        <v>14</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176</v>
      </c>
      <c r="C36" s="116"/>
      <c r="D36" s="116"/>
      <c r="E36" s="99"/>
      <c r="F36" s="122"/>
      <c r="G36" s="332"/>
      <c r="H36" s="333"/>
      <c r="I36" s="332"/>
      <c r="J36" s="333"/>
      <c r="K36" s="81">
        <v>10789.504935433937</v>
      </c>
      <c r="L36" s="170">
        <v>2.6702269692923899</v>
      </c>
      <c r="M36" s="82">
        <v>4040.6695983200093</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2216.9600698658392</v>
      </c>
    </row>
    <row r="44" spans="2:13" ht="15.75" customHeight="1" thickBot="1">
      <c r="B44" s="797" t="s">
        <v>75</v>
      </c>
      <c r="C44" s="798"/>
      <c r="D44" s="798"/>
      <c r="E44" s="798"/>
      <c r="F44" s="798"/>
      <c r="G44" s="798"/>
      <c r="H44" s="798"/>
      <c r="I44" s="798"/>
      <c r="J44" s="798"/>
      <c r="K44" s="798"/>
      <c r="L44" s="799"/>
      <c r="M44" s="87">
        <v>6257.6296681858485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230</v>
      </c>
      <c r="C47" s="159"/>
      <c r="D47" s="159"/>
      <c r="E47" s="159"/>
      <c r="F47" s="159"/>
      <c r="G47" s="159"/>
      <c r="H47" s="159"/>
      <c r="I47" s="160"/>
      <c r="J47" s="126" t="s">
        <v>26</v>
      </c>
      <c r="K47" s="127">
        <v>1.3</v>
      </c>
      <c r="L47" s="165">
        <v>66931.567137745529</v>
      </c>
      <c r="M47" s="82">
        <v>87011.037279069191</v>
      </c>
    </row>
    <row r="48" spans="2:13" ht="15.75" customHeight="1">
      <c r="B48" s="32" t="s">
        <v>49</v>
      </c>
      <c r="C48" s="163"/>
      <c r="D48" s="163"/>
      <c r="E48" s="163"/>
      <c r="F48" s="163"/>
      <c r="G48" s="163"/>
      <c r="H48" s="163"/>
      <c r="I48" s="164"/>
      <c r="J48" s="126" t="s">
        <v>138</v>
      </c>
      <c r="K48" s="127">
        <v>30</v>
      </c>
      <c r="L48" s="165">
        <v>108.45363037607865</v>
      </c>
      <c r="M48" s="82">
        <v>3253.6089112823593</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90264.646190351545</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249</v>
      </c>
      <c r="C63" s="116"/>
      <c r="D63" s="116"/>
      <c r="E63" s="116"/>
      <c r="F63" s="116"/>
      <c r="G63" s="116"/>
      <c r="H63" s="116"/>
      <c r="I63" s="92">
        <v>1.3</v>
      </c>
      <c r="J63" s="93">
        <v>5</v>
      </c>
      <c r="K63" s="92">
        <v>6.5</v>
      </c>
      <c r="L63" s="170">
        <v>1072.0957647422963</v>
      </c>
      <c r="M63" s="82">
        <v>6968.6224708249256</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6968.6224708249256</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21</v>
      </c>
      <c r="M69" s="103">
        <v>15571.470452736943</v>
      </c>
    </row>
    <row r="70" spans="2:13">
      <c r="B70" s="98" t="s">
        <v>256</v>
      </c>
      <c r="C70" s="99"/>
      <c r="D70" s="99"/>
      <c r="E70" s="99"/>
      <c r="F70" s="99"/>
      <c r="G70" s="99"/>
      <c r="H70" s="99"/>
      <c r="I70" s="100">
        <v>74897.694683432608</v>
      </c>
      <c r="J70" s="101">
        <v>1.85</v>
      </c>
      <c r="K70" s="102">
        <v>138560.73516435034</v>
      </c>
      <c r="L70" s="169">
        <v>21</v>
      </c>
      <c r="M70" s="103">
        <v>6598.1302459214448</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22169.600698658389</v>
      </c>
    </row>
    <row r="75" spans="2:13" ht="13.5" thickBot="1">
      <c r="B75" s="76"/>
      <c r="M75" s="67"/>
    </row>
    <row r="76" spans="2:13" ht="15.75" customHeight="1" thickBot="1">
      <c r="B76" s="800" t="s">
        <v>85</v>
      </c>
      <c r="C76" s="801"/>
      <c r="D76" s="801"/>
      <c r="E76" s="801"/>
      <c r="F76" s="801"/>
      <c r="G76" s="801"/>
      <c r="H76" s="801"/>
      <c r="I76" s="801"/>
      <c r="J76" s="801"/>
      <c r="K76" s="801"/>
      <c r="L76" s="802"/>
      <c r="M76" s="104">
        <v>125660.49902802071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25132.099805604143</v>
      </c>
      <c r="M79" s="108"/>
    </row>
    <row r="80" spans="2:13">
      <c r="B80" s="83" t="s">
        <v>90</v>
      </c>
      <c r="C80" s="84"/>
      <c r="D80" s="84"/>
      <c r="E80" s="84"/>
      <c r="F80" s="84"/>
      <c r="G80" s="84"/>
      <c r="H80" s="84"/>
      <c r="I80" s="105"/>
      <c r="J80" s="106"/>
      <c r="K80" s="107">
        <v>0.05</v>
      </c>
      <c r="L80" s="167">
        <v>6283.0249514010357</v>
      </c>
      <c r="M80" s="108"/>
    </row>
    <row r="81" spans="2:13" ht="13.5" thickBot="1">
      <c r="B81" s="34" t="s">
        <v>59</v>
      </c>
      <c r="C81" s="57"/>
      <c r="D81" s="57"/>
      <c r="E81" s="57"/>
      <c r="F81" s="57"/>
      <c r="G81" s="57"/>
      <c r="H81" s="57"/>
      <c r="I81" s="109"/>
      <c r="J81" s="110"/>
      <c r="K81" s="107">
        <v>0.05</v>
      </c>
      <c r="L81" s="168">
        <v>6283.0249514010357</v>
      </c>
      <c r="M81" s="108"/>
    </row>
    <row r="82" spans="2:13" ht="15.75" customHeight="1" thickBot="1">
      <c r="B82" s="805" t="s">
        <v>466</v>
      </c>
      <c r="C82" s="806"/>
      <c r="D82" s="806"/>
      <c r="E82" s="806"/>
      <c r="F82" s="806"/>
      <c r="G82" s="806"/>
      <c r="H82" s="806"/>
      <c r="I82" s="806"/>
      <c r="J82" s="806"/>
      <c r="K82" s="806"/>
      <c r="L82" s="807"/>
      <c r="M82" s="111">
        <v>37698.149708406214</v>
      </c>
    </row>
    <row r="83" spans="2:13" ht="13.5" thickBot="1">
      <c r="B83" s="76"/>
      <c r="M83" s="67"/>
    </row>
    <row r="84" spans="2:13" ht="15.75" customHeight="1" thickBot="1">
      <c r="B84" s="800" t="s">
        <v>91</v>
      </c>
      <c r="C84" s="801"/>
      <c r="D84" s="801"/>
      <c r="E84" s="801"/>
      <c r="F84" s="801"/>
      <c r="G84" s="801"/>
      <c r="H84" s="801"/>
      <c r="I84" s="801"/>
      <c r="J84" s="801"/>
      <c r="K84" s="801"/>
      <c r="L84" s="802"/>
      <c r="M84" s="112">
        <v>163359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94CAA-21FA-4A0E-A043-BD41C3262F25}">
  <sheetPr codeName="Hoja90">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359</v>
      </c>
      <c r="C33" s="791" t="s">
        <v>624</v>
      </c>
      <c r="D33" s="792"/>
      <c r="E33" s="792"/>
      <c r="F33" s="792"/>
      <c r="G33" s="792"/>
      <c r="H33" s="792"/>
      <c r="I33" s="792"/>
      <c r="J33" s="793"/>
      <c r="K33" s="173">
        <v>11606</v>
      </c>
      <c r="L33" s="172" t="s">
        <v>26</v>
      </c>
      <c r="M33" s="174">
        <v>119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176</v>
      </c>
      <c r="C36" s="116"/>
      <c r="D36" s="116"/>
      <c r="E36" s="99"/>
      <c r="F36" s="122"/>
      <c r="G36" s="332"/>
      <c r="H36" s="333"/>
      <c r="I36" s="332"/>
      <c r="J36" s="333"/>
      <c r="K36" s="81">
        <v>10789.504935433937</v>
      </c>
      <c r="L36" s="170">
        <v>2.7370000000000001</v>
      </c>
      <c r="M36" s="82">
        <v>3942.0916826576313</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1167.8602839552707</v>
      </c>
    </row>
    <row r="44" spans="2:13" ht="15.75" customHeight="1" thickBot="1">
      <c r="B44" s="797" t="s">
        <v>75</v>
      </c>
      <c r="C44" s="798"/>
      <c r="D44" s="798"/>
      <c r="E44" s="798"/>
      <c r="F44" s="798"/>
      <c r="G44" s="798"/>
      <c r="H44" s="798"/>
      <c r="I44" s="798"/>
      <c r="J44" s="798"/>
      <c r="K44" s="798"/>
      <c r="L44" s="799"/>
      <c r="M44" s="87">
        <v>5109.9519666129017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225</v>
      </c>
      <c r="C47" s="159"/>
      <c r="D47" s="159"/>
      <c r="E47" s="159"/>
      <c r="F47" s="159"/>
      <c r="G47" s="159"/>
      <c r="H47" s="159"/>
      <c r="I47" s="160"/>
      <c r="J47" s="126" t="s">
        <v>26</v>
      </c>
      <c r="K47" s="127">
        <v>1.3</v>
      </c>
      <c r="L47" s="165">
        <v>29403.414614048397</v>
      </c>
      <c r="M47" s="82">
        <v>38224.438998262915</v>
      </c>
    </row>
    <row r="48" spans="2:13" ht="15.75" customHeight="1">
      <c r="B48" s="32" t="s">
        <v>49</v>
      </c>
      <c r="C48" s="163"/>
      <c r="D48" s="163"/>
      <c r="E48" s="163"/>
      <c r="F48" s="163"/>
      <c r="G48" s="163"/>
      <c r="H48" s="163"/>
      <c r="I48" s="164"/>
      <c r="J48" s="126" t="s">
        <v>138</v>
      </c>
      <c r="K48" s="127">
        <v>45</v>
      </c>
      <c r="L48" s="165">
        <v>108.45363037607865</v>
      </c>
      <c r="M48" s="82">
        <v>4880.4133669235389</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43104.852365186453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249</v>
      </c>
      <c r="C63" s="116"/>
      <c r="D63" s="116"/>
      <c r="E63" s="116"/>
      <c r="F63" s="116"/>
      <c r="G63" s="116"/>
      <c r="H63" s="116"/>
      <c r="I63" s="92">
        <v>1.3</v>
      </c>
      <c r="J63" s="93">
        <v>42</v>
      </c>
      <c r="K63" s="92">
        <v>54.6</v>
      </c>
      <c r="L63" s="170">
        <v>1072.0957647422963</v>
      </c>
      <c r="M63" s="82">
        <v>58536.42875492938</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58536.42875492938</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21</v>
      </c>
      <c r="M69" s="103">
        <v>11678.602839552706</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11678.602839552706</v>
      </c>
    </row>
    <row r="75" spans="2:13" ht="13.5" thickBot="1">
      <c r="B75" s="76"/>
      <c r="M75" s="67"/>
    </row>
    <row r="76" spans="2:13" ht="15.75" customHeight="1" thickBot="1">
      <c r="B76" s="800" t="s">
        <v>85</v>
      </c>
      <c r="C76" s="801"/>
      <c r="D76" s="801"/>
      <c r="E76" s="801"/>
      <c r="F76" s="801"/>
      <c r="G76" s="801"/>
      <c r="H76" s="801"/>
      <c r="I76" s="801"/>
      <c r="J76" s="801"/>
      <c r="K76" s="801"/>
      <c r="L76" s="802"/>
      <c r="M76" s="104">
        <v>118429.83592628145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23685.96718525629</v>
      </c>
      <c r="M79" s="108"/>
    </row>
    <row r="80" spans="2:13">
      <c r="B80" s="83" t="s">
        <v>90</v>
      </c>
      <c r="C80" s="84"/>
      <c r="D80" s="84"/>
      <c r="E80" s="84"/>
      <c r="F80" s="84"/>
      <c r="G80" s="84"/>
      <c r="H80" s="84"/>
      <c r="I80" s="105"/>
      <c r="J80" s="106"/>
      <c r="K80" s="107">
        <v>0.05</v>
      </c>
      <c r="L80" s="167">
        <v>5921.4917963140724</v>
      </c>
      <c r="M80" s="108"/>
    </row>
    <row r="81" spans="2:13" ht="13.5" thickBot="1">
      <c r="B81" s="34" t="s">
        <v>59</v>
      </c>
      <c r="C81" s="57"/>
      <c r="D81" s="57"/>
      <c r="E81" s="57"/>
      <c r="F81" s="57"/>
      <c r="G81" s="57"/>
      <c r="H81" s="57"/>
      <c r="I81" s="109"/>
      <c r="J81" s="110"/>
      <c r="K81" s="107">
        <v>0.05</v>
      </c>
      <c r="L81" s="168">
        <v>5921.4917963140724</v>
      </c>
      <c r="M81" s="108"/>
    </row>
    <row r="82" spans="2:13" ht="15.75" customHeight="1" thickBot="1">
      <c r="B82" s="805" t="s">
        <v>466</v>
      </c>
      <c r="C82" s="806"/>
      <c r="D82" s="806"/>
      <c r="E82" s="806"/>
      <c r="F82" s="806"/>
      <c r="G82" s="806"/>
      <c r="H82" s="806"/>
      <c r="I82" s="806"/>
      <c r="J82" s="806"/>
      <c r="K82" s="806"/>
      <c r="L82" s="807"/>
      <c r="M82" s="111">
        <v>35528.950777884435</v>
      </c>
    </row>
    <row r="83" spans="2:13" ht="13.5" thickBot="1">
      <c r="B83" s="76"/>
      <c r="M83" s="67"/>
    </row>
    <row r="84" spans="2:13" ht="15.75" customHeight="1" thickBot="1">
      <c r="B84" s="800" t="s">
        <v>91</v>
      </c>
      <c r="C84" s="801"/>
      <c r="D84" s="801"/>
      <c r="E84" s="801"/>
      <c r="F84" s="801"/>
      <c r="G84" s="801"/>
      <c r="H84" s="801"/>
      <c r="I84" s="801"/>
      <c r="J84" s="801"/>
      <c r="K84" s="801"/>
      <c r="L84" s="802"/>
      <c r="M84" s="112">
        <v>153959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69D98B-5785-4DF4-B99E-5D4E8A43BB6D}">
  <sheetPr codeName="Hoja98">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362</v>
      </c>
      <c r="C33" s="791" t="s">
        <v>542</v>
      </c>
      <c r="D33" s="792"/>
      <c r="E33" s="792"/>
      <c r="F33" s="792"/>
      <c r="G33" s="792"/>
      <c r="H33" s="792"/>
      <c r="I33" s="792"/>
      <c r="J33" s="793"/>
      <c r="K33" s="173">
        <v>11604</v>
      </c>
      <c r="L33" s="172" t="s">
        <v>26</v>
      </c>
      <c r="M33" s="174">
        <v>16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3508.1564252778981</v>
      </c>
      <c r="L36" s="170">
        <v>2</v>
      </c>
      <c r="M36" s="82">
        <v>1754.078212638949</v>
      </c>
    </row>
    <row r="37" spans="2:13">
      <c r="B37" s="32" t="s">
        <v>465</v>
      </c>
      <c r="C37" s="116"/>
      <c r="D37" s="116"/>
      <c r="E37" s="123"/>
      <c r="F37" s="124"/>
      <c r="G37" s="86"/>
      <c r="H37" s="85"/>
      <c r="I37" s="86"/>
      <c r="J37" s="85"/>
      <c r="K37" s="81" t="s">
        <v>465</v>
      </c>
      <c r="L37" s="170" t="s">
        <v>96</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3931.6378401597754</v>
      </c>
    </row>
    <row r="44" spans="2:13" ht="15.75" customHeight="1" thickBot="1">
      <c r="B44" s="797" t="s">
        <v>75</v>
      </c>
      <c r="C44" s="798"/>
      <c r="D44" s="798"/>
      <c r="E44" s="798"/>
      <c r="F44" s="798"/>
      <c r="G44" s="798"/>
      <c r="H44" s="798"/>
      <c r="I44" s="798"/>
      <c r="J44" s="798"/>
      <c r="K44" s="798"/>
      <c r="L44" s="799"/>
      <c r="M44" s="87">
        <v>5685.7160527987244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540</v>
      </c>
      <c r="C47" s="159"/>
      <c r="D47" s="159"/>
      <c r="E47" s="159"/>
      <c r="F47" s="159"/>
      <c r="G47" s="159"/>
      <c r="H47" s="159"/>
      <c r="I47" s="160"/>
      <c r="J47" s="126" t="s">
        <v>26</v>
      </c>
      <c r="K47" s="127">
        <v>1.05</v>
      </c>
      <c r="L47" s="165">
        <v>431113.96468381857</v>
      </c>
      <c r="M47" s="82">
        <v>452669.6629180095</v>
      </c>
    </row>
    <row r="48" spans="2:13" ht="15.75" customHeight="1">
      <c r="B48" s="32" t="s">
        <v>123</v>
      </c>
      <c r="C48" s="163"/>
      <c r="D48" s="163"/>
      <c r="E48" s="163"/>
      <c r="F48" s="163"/>
      <c r="G48" s="163"/>
      <c r="H48" s="163"/>
      <c r="I48" s="164"/>
      <c r="J48" s="126" t="s">
        <v>30</v>
      </c>
      <c r="K48" s="127">
        <v>1</v>
      </c>
      <c r="L48" s="165">
        <v>7967.7110648509324</v>
      </c>
      <c r="M48" s="82">
        <v>7967.7110648509324</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460637.37398286042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1.05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16</v>
      </c>
      <c r="M69" s="103">
        <v>30656.332453825857</v>
      </c>
    </row>
    <row r="70" spans="2:13">
      <c r="B70" s="98" t="s">
        <v>256</v>
      </c>
      <c r="C70" s="99"/>
      <c r="D70" s="99"/>
      <c r="E70" s="99"/>
      <c r="F70" s="99"/>
      <c r="G70" s="99"/>
      <c r="H70" s="99"/>
      <c r="I70" s="100">
        <v>74897.694683432608</v>
      </c>
      <c r="J70" s="101">
        <v>1.85</v>
      </c>
      <c r="K70" s="102">
        <v>138560.73516435034</v>
      </c>
      <c r="L70" s="169">
        <v>16</v>
      </c>
      <c r="M70" s="103">
        <v>8660.045947771896</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39316.378401597751</v>
      </c>
    </row>
    <row r="75" spans="2:13" ht="13.5" thickBot="1">
      <c r="B75" s="76"/>
      <c r="M75" s="67"/>
    </row>
    <row r="76" spans="2:13" ht="15.75" customHeight="1" thickBot="1">
      <c r="B76" s="800" t="s">
        <v>85</v>
      </c>
      <c r="C76" s="801"/>
      <c r="D76" s="801"/>
      <c r="E76" s="801"/>
      <c r="F76" s="801"/>
      <c r="G76" s="801"/>
      <c r="H76" s="801"/>
      <c r="I76" s="801"/>
      <c r="J76" s="801"/>
      <c r="K76" s="801"/>
      <c r="L76" s="802"/>
      <c r="M76" s="104">
        <v>505639.46843725687</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101127.89368745137</v>
      </c>
      <c r="M79" s="108"/>
    </row>
    <row r="80" spans="2:13">
      <c r="B80" s="83" t="s">
        <v>90</v>
      </c>
      <c r="C80" s="84"/>
      <c r="D80" s="84"/>
      <c r="E80" s="84"/>
      <c r="F80" s="84"/>
      <c r="G80" s="84"/>
      <c r="H80" s="84"/>
      <c r="I80" s="105"/>
      <c r="J80" s="106"/>
      <c r="K80" s="107">
        <v>0.05</v>
      </c>
      <c r="L80" s="167">
        <v>25281.973421862844</v>
      </c>
      <c r="M80" s="108"/>
    </row>
    <row r="81" spans="2:13" ht="13.5" thickBot="1">
      <c r="B81" s="34" t="s">
        <v>59</v>
      </c>
      <c r="C81" s="57"/>
      <c r="D81" s="57"/>
      <c r="E81" s="57"/>
      <c r="F81" s="57"/>
      <c r="G81" s="57"/>
      <c r="H81" s="57"/>
      <c r="I81" s="109"/>
      <c r="J81" s="110"/>
      <c r="K81" s="107">
        <v>0.05</v>
      </c>
      <c r="L81" s="168">
        <v>25281.973421862844</v>
      </c>
      <c r="M81" s="108"/>
    </row>
    <row r="82" spans="2:13" ht="15.75" customHeight="1" thickBot="1">
      <c r="B82" s="805" t="s">
        <v>466</v>
      </c>
      <c r="C82" s="806"/>
      <c r="D82" s="806"/>
      <c r="E82" s="806"/>
      <c r="F82" s="806"/>
      <c r="G82" s="806"/>
      <c r="H82" s="806"/>
      <c r="I82" s="806"/>
      <c r="J82" s="806"/>
      <c r="K82" s="806"/>
      <c r="L82" s="807"/>
      <c r="M82" s="111">
        <v>151691.84053117706</v>
      </c>
    </row>
    <row r="83" spans="2:13" ht="13.5" thickBot="1">
      <c r="B83" s="76"/>
      <c r="M83" s="67"/>
    </row>
    <row r="84" spans="2:13" ht="15.75" customHeight="1" thickBot="1">
      <c r="B84" s="800" t="s">
        <v>91</v>
      </c>
      <c r="C84" s="801"/>
      <c r="D84" s="801"/>
      <c r="E84" s="801"/>
      <c r="F84" s="801"/>
      <c r="G84" s="801"/>
      <c r="H84" s="801"/>
      <c r="I84" s="801"/>
      <c r="J84" s="801"/>
      <c r="K84" s="801"/>
      <c r="L84" s="802"/>
      <c r="M84" s="112">
        <v>657331</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5AC60-292E-40B8-BA42-AB95B938CCEA}">
  <sheetPr codeName="Hoja97">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361</v>
      </c>
      <c r="C33" s="791" t="s">
        <v>544</v>
      </c>
      <c r="D33" s="792"/>
      <c r="E33" s="792"/>
      <c r="F33" s="792"/>
      <c r="G33" s="792"/>
      <c r="H33" s="792"/>
      <c r="I33" s="792"/>
      <c r="J33" s="793"/>
      <c r="K33" s="173">
        <v>11604</v>
      </c>
      <c r="L33" s="172" t="s">
        <v>26</v>
      </c>
      <c r="M33" s="174">
        <v>46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3508.1564252778981</v>
      </c>
      <c r="L36" s="170">
        <v>2</v>
      </c>
      <c r="M36" s="82">
        <v>1754.078212638949</v>
      </c>
    </row>
    <row r="37" spans="2:13">
      <c r="B37" s="32" t="s">
        <v>121</v>
      </c>
      <c r="C37" s="116"/>
      <c r="D37" s="116"/>
      <c r="E37" s="123"/>
      <c r="F37" s="124"/>
      <c r="G37" s="86"/>
      <c r="H37" s="85"/>
      <c r="I37" s="86"/>
      <c r="J37" s="85"/>
      <c r="K37" s="81">
        <v>7503.0255097711588</v>
      </c>
      <c r="L37" s="170">
        <v>2</v>
      </c>
      <c r="M37" s="82">
        <v>3751.5127548855794</v>
      </c>
    </row>
    <row r="38" spans="2:13">
      <c r="B38" s="32" t="s">
        <v>184</v>
      </c>
      <c r="C38" s="116"/>
      <c r="D38" s="116"/>
      <c r="E38" s="123"/>
      <c r="F38" s="124"/>
      <c r="G38" s="86"/>
      <c r="H38" s="85"/>
      <c r="I38" s="86"/>
      <c r="J38" s="85"/>
      <c r="K38" s="81">
        <v>875.98062108758256</v>
      </c>
      <c r="L38" s="170">
        <v>0.01</v>
      </c>
      <c r="M38" s="82">
        <v>87598.062108758255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7863.2756803195507</v>
      </c>
    </row>
    <row r="44" spans="2:13" ht="15.75" customHeight="1" thickBot="1">
      <c r="B44" s="797" t="s">
        <v>75</v>
      </c>
      <c r="C44" s="798"/>
      <c r="D44" s="798"/>
      <c r="E44" s="798"/>
      <c r="F44" s="798"/>
      <c r="G44" s="798"/>
      <c r="H44" s="798"/>
      <c r="I44" s="798"/>
      <c r="J44" s="798"/>
      <c r="K44" s="798"/>
      <c r="L44" s="799"/>
      <c r="M44" s="87">
        <v>100966.92875660234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541</v>
      </c>
      <c r="C47" s="159"/>
      <c r="D47" s="159"/>
      <c r="E47" s="159"/>
      <c r="F47" s="159"/>
      <c r="G47" s="159"/>
      <c r="H47" s="159"/>
      <c r="I47" s="160"/>
      <c r="J47" s="126" t="s">
        <v>26</v>
      </c>
      <c r="K47" s="127">
        <v>1.05</v>
      </c>
      <c r="L47" s="165">
        <v>437136.50895528967</v>
      </c>
      <c r="M47" s="82">
        <v>458993.33440305415</v>
      </c>
    </row>
    <row r="48" spans="2:13" ht="15.75" customHeight="1">
      <c r="B48" s="32" t="s">
        <v>123</v>
      </c>
      <c r="C48" s="163"/>
      <c r="D48" s="163"/>
      <c r="E48" s="163"/>
      <c r="F48" s="163"/>
      <c r="G48" s="163"/>
      <c r="H48" s="163"/>
      <c r="I48" s="164"/>
      <c r="J48" s="126" t="s">
        <v>30</v>
      </c>
      <c r="K48" s="127">
        <v>1</v>
      </c>
      <c r="L48" s="165">
        <v>7967.7110648509324</v>
      </c>
      <c r="M48" s="82">
        <v>7967.7110648509324</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466961.04546790506</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8</v>
      </c>
      <c r="M69" s="103">
        <v>61312.664907651713</v>
      </c>
    </row>
    <row r="70" spans="2:13">
      <c r="B70" s="98" t="s">
        <v>256</v>
      </c>
      <c r="C70" s="99"/>
      <c r="D70" s="99"/>
      <c r="E70" s="99"/>
      <c r="F70" s="99"/>
      <c r="G70" s="99"/>
      <c r="H70" s="99"/>
      <c r="I70" s="100">
        <v>74897.694683432608</v>
      </c>
      <c r="J70" s="101">
        <v>1.85</v>
      </c>
      <c r="K70" s="102">
        <v>138560.73516435034</v>
      </c>
      <c r="L70" s="169">
        <v>8</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78632.756803195502</v>
      </c>
    </row>
    <row r="75" spans="2:13" ht="13.5" thickBot="1">
      <c r="B75" s="76"/>
      <c r="M75" s="67"/>
    </row>
    <row r="76" spans="2:13" ht="15.75" customHeight="1" thickBot="1">
      <c r="B76" s="800" t="s">
        <v>85</v>
      </c>
      <c r="C76" s="801"/>
      <c r="D76" s="801"/>
      <c r="E76" s="801"/>
      <c r="F76" s="801"/>
      <c r="G76" s="801"/>
      <c r="H76" s="801"/>
      <c r="I76" s="801"/>
      <c r="J76" s="801"/>
      <c r="K76" s="801"/>
      <c r="L76" s="802"/>
      <c r="M76" s="104">
        <v>646560.73102770292</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129312.14620554059</v>
      </c>
      <c r="M79" s="108"/>
    </row>
    <row r="80" spans="2:13">
      <c r="B80" s="83" t="s">
        <v>90</v>
      </c>
      <c r="C80" s="84"/>
      <c r="D80" s="84"/>
      <c r="E80" s="84"/>
      <c r="F80" s="84"/>
      <c r="G80" s="84"/>
      <c r="H80" s="84"/>
      <c r="I80" s="105"/>
      <c r="J80" s="106"/>
      <c r="K80" s="107">
        <v>0.05</v>
      </c>
      <c r="L80" s="167">
        <v>32328.036551385147</v>
      </c>
      <c r="M80" s="108"/>
    </row>
    <row r="81" spans="2:13" ht="13.5" thickBot="1">
      <c r="B81" s="34" t="s">
        <v>59</v>
      </c>
      <c r="C81" s="57"/>
      <c r="D81" s="57"/>
      <c r="E81" s="57"/>
      <c r="F81" s="57"/>
      <c r="G81" s="57"/>
      <c r="H81" s="57"/>
      <c r="I81" s="109"/>
      <c r="J81" s="110"/>
      <c r="K81" s="107">
        <v>0.05</v>
      </c>
      <c r="L81" s="168">
        <v>32328.036551385147</v>
      </c>
      <c r="M81" s="108"/>
    </row>
    <row r="82" spans="2:13" ht="15.75" customHeight="1" thickBot="1">
      <c r="B82" s="805" t="s">
        <v>466</v>
      </c>
      <c r="C82" s="806"/>
      <c r="D82" s="806"/>
      <c r="E82" s="806"/>
      <c r="F82" s="806"/>
      <c r="G82" s="806"/>
      <c r="H82" s="806"/>
      <c r="I82" s="806"/>
      <c r="J82" s="806"/>
      <c r="K82" s="806"/>
      <c r="L82" s="807"/>
      <c r="M82" s="111">
        <v>193968.21930831089</v>
      </c>
    </row>
    <row r="83" spans="2:13" ht="13.5" thickBot="1">
      <c r="B83" s="76"/>
      <c r="M83" s="67"/>
    </row>
    <row r="84" spans="2:13" ht="15.75" customHeight="1" thickBot="1">
      <c r="B84" s="800" t="s">
        <v>91</v>
      </c>
      <c r="C84" s="801"/>
      <c r="D84" s="801"/>
      <c r="E84" s="801"/>
      <c r="F84" s="801"/>
      <c r="G84" s="801"/>
      <c r="H84" s="801"/>
      <c r="I84" s="801"/>
      <c r="J84" s="801"/>
      <c r="K84" s="801"/>
      <c r="L84" s="802"/>
      <c r="M84" s="112">
        <v>840529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5FF70-F06A-4F55-AE0D-7DF4A6117367}">
  <sheetPr codeName="Hoja96">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360</v>
      </c>
      <c r="C33" s="791" t="s">
        <v>545</v>
      </c>
      <c r="D33" s="792"/>
      <c r="E33" s="792"/>
      <c r="F33" s="792"/>
      <c r="G33" s="792"/>
      <c r="H33" s="792"/>
      <c r="I33" s="792"/>
      <c r="J33" s="793"/>
      <c r="K33" s="173">
        <v>11604</v>
      </c>
      <c r="L33" s="172" t="s">
        <v>26</v>
      </c>
      <c r="M33" s="174">
        <v>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3508.1564252778981</v>
      </c>
      <c r="L36" s="170">
        <v>2</v>
      </c>
      <c r="M36" s="82">
        <v>1754.078212638949</v>
      </c>
    </row>
    <row r="37" spans="2:13">
      <c r="B37" s="32" t="s">
        <v>121</v>
      </c>
      <c r="C37" s="116"/>
      <c r="D37" s="116"/>
      <c r="E37" s="123"/>
      <c r="F37" s="124"/>
      <c r="G37" s="86"/>
      <c r="H37" s="85"/>
      <c r="I37" s="86"/>
      <c r="J37" s="85"/>
      <c r="K37" s="81">
        <v>7503.0255097711588</v>
      </c>
      <c r="L37" s="170">
        <v>2</v>
      </c>
      <c r="M37" s="82">
        <v>3751.5127548855794</v>
      </c>
    </row>
    <row r="38" spans="2:13">
      <c r="B38" s="32" t="s">
        <v>184</v>
      </c>
      <c r="C38" s="116"/>
      <c r="D38" s="116"/>
      <c r="E38" s="123"/>
      <c r="F38" s="124"/>
      <c r="G38" s="86"/>
      <c r="H38" s="85"/>
      <c r="I38" s="86"/>
      <c r="J38" s="85"/>
      <c r="K38" s="81">
        <v>875.98062108758256</v>
      </c>
      <c r="L38" s="170">
        <v>6.0000000000000001E-3</v>
      </c>
      <c r="M38" s="82">
        <v>145996.77018126377</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7863.2756803195507</v>
      </c>
    </row>
    <row r="44" spans="2:13" ht="15.75" customHeight="1" thickBot="1">
      <c r="B44" s="797" t="s">
        <v>75</v>
      </c>
      <c r="C44" s="798"/>
      <c r="D44" s="798"/>
      <c r="E44" s="798"/>
      <c r="F44" s="798"/>
      <c r="G44" s="798"/>
      <c r="H44" s="798"/>
      <c r="I44" s="798"/>
      <c r="J44" s="798"/>
      <c r="K44" s="798"/>
      <c r="L44" s="799"/>
      <c r="M44" s="87">
        <v>159365.63682910785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530</v>
      </c>
      <c r="C47" s="159"/>
      <c r="D47" s="159"/>
      <c r="E47" s="159"/>
      <c r="F47" s="159"/>
      <c r="G47" s="159"/>
      <c r="H47" s="159"/>
      <c r="I47" s="160"/>
      <c r="J47" s="126" t="s">
        <v>26</v>
      </c>
      <c r="K47" s="127">
        <v>1.05</v>
      </c>
      <c r="L47" s="165">
        <v>497600.36544837442</v>
      </c>
      <c r="M47" s="82">
        <v>522480.38372079318</v>
      </c>
    </row>
    <row r="48" spans="2:13" ht="15.75" customHeight="1">
      <c r="B48" s="32" t="s">
        <v>123</v>
      </c>
      <c r="C48" s="163"/>
      <c r="D48" s="163"/>
      <c r="E48" s="163"/>
      <c r="F48" s="163"/>
      <c r="G48" s="163"/>
      <c r="H48" s="163"/>
      <c r="I48" s="164"/>
      <c r="J48" s="126" t="s">
        <v>30</v>
      </c>
      <c r="K48" s="127">
        <v>1</v>
      </c>
      <c r="L48" s="165">
        <v>7967.7110648509324</v>
      </c>
      <c r="M48" s="82">
        <v>7967.7110648509324</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530448.09478564409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8</v>
      </c>
      <c r="M69" s="103">
        <v>61312.664907651713</v>
      </c>
    </row>
    <row r="70" spans="2:13">
      <c r="B70" s="98" t="s">
        <v>256</v>
      </c>
      <c r="C70" s="99"/>
      <c r="D70" s="99"/>
      <c r="E70" s="99"/>
      <c r="F70" s="99"/>
      <c r="G70" s="99"/>
      <c r="H70" s="99"/>
      <c r="I70" s="100">
        <v>74897.694683432608</v>
      </c>
      <c r="J70" s="101">
        <v>1.85</v>
      </c>
      <c r="K70" s="102">
        <v>138560.73516435034</v>
      </c>
      <c r="L70" s="169">
        <v>8</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78632.756803195502</v>
      </c>
    </row>
    <row r="75" spans="2:13" ht="13.5" thickBot="1">
      <c r="B75" s="76"/>
      <c r="M75" s="67"/>
    </row>
    <row r="76" spans="2:13" ht="15.75" customHeight="1" thickBot="1">
      <c r="B76" s="800" t="s">
        <v>85</v>
      </c>
      <c r="C76" s="801"/>
      <c r="D76" s="801"/>
      <c r="E76" s="801"/>
      <c r="F76" s="801"/>
      <c r="G76" s="801"/>
      <c r="H76" s="801"/>
      <c r="I76" s="801"/>
      <c r="J76" s="801"/>
      <c r="K76" s="801"/>
      <c r="L76" s="802"/>
      <c r="M76" s="104">
        <v>768446.48841794743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153689.29768358948</v>
      </c>
      <c r="M79" s="108"/>
    </row>
    <row r="80" spans="2:13">
      <c r="B80" s="83" t="s">
        <v>90</v>
      </c>
      <c r="C80" s="84"/>
      <c r="D80" s="84"/>
      <c r="E80" s="84"/>
      <c r="F80" s="84"/>
      <c r="G80" s="84"/>
      <c r="H80" s="84"/>
      <c r="I80" s="105"/>
      <c r="J80" s="106"/>
      <c r="K80" s="107">
        <v>0.05</v>
      </c>
      <c r="L80" s="167">
        <v>38422.32442089737</v>
      </c>
      <c r="M80" s="108"/>
    </row>
    <row r="81" spans="2:13" ht="13.5" thickBot="1">
      <c r="B81" s="34" t="s">
        <v>59</v>
      </c>
      <c r="C81" s="57"/>
      <c r="D81" s="57"/>
      <c r="E81" s="57"/>
      <c r="F81" s="57"/>
      <c r="G81" s="57"/>
      <c r="H81" s="57"/>
      <c r="I81" s="109"/>
      <c r="J81" s="110"/>
      <c r="K81" s="107">
        <v>0.05</v>
      </c>
      <c r="L81" s="168">
        <v>38422.32442089737</v>
      </c>
      <c r="M81" s="108"/>
    </row>
    <row r="82" spans="2:13" ht="15.75" customHeight="1" thickBot="1">
      <c r="B82" s="805" t="s">
        <v>466</v>
      </c>
      <c r="C82" s="806"/>
      <c r="D82" s="806"/>
      <c r="E82" s="806"/>
      <c r="F82" s="806"/>
      <c r="G82" s="806"/>
      <c r="H82" s="806"/>
      <c r="I82" s="806"/>
      <c r="J82" s="806"/>
      <c r="K82" s="806"/>
      <c r="L82" s="807"/>
      <c r="M82" s="111">
        <v>230533.94652538424</v>
      </c>
    </row>
    <row r="83" spans="2:13" ht="13.5" thickBot="1">
      <c r="B83" s="76"/>
      <c r="M83" s="67"/>
    </row>
    <row r="84" spans="2:13" ht="15.75" customHeight="1" thickBot="1">
      <c r="B84" s="800" t="s">
        <v>91</v>
      </c>
      <c r="C84" s="801"/>
      <c r="D84" s="801"/>
      <c r="E84" s="801"/>
      <c r="F84" s="801"/>
      <c r="G84" s="801"/>
      <c r="H84" s="801"/>
      <c r="I84" s="801"/>
      <c r="J84" s="801"/>
      <c r="K84" s="801"/>
      <c r="L84" s="802"/>
      <c r="M84" s="112">
        <v>998980</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E5C33-A7BE-43BE-9AA0-29A1B80597B9}">
  <sheetPr codeName="Hoja99">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363</v>
      </c>
      <c r="C33" s="791" t="s">
        <v>551</v>
      </c>
      <c r="D33" s="792"/>
      <c r="E33" s="792"/>
      <c r="F33" s="792"/>
      <c r="G33" s="792"/>
      <c r="H33" s="792"/>
      <c r="I33" s="792"/>
      <c r="J33" s="793"/>
      <c r="K33" s="173">
        <v>11403</v>
      </c>
      <c r="L33" s="172" t="s">
        <v>30</v>
      </c>
      <c r="M33" s="174">
        <v>1461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174</v>
      </c>
      <c r="C36" s="116"/>
      <c r="D36" s="116"/>
      <c r="E36" s="99"/>
      <c r="F36" s="122"/>
      <c r="G36" s="332"/>
      <c r="H36" s="333"/>
      <c r="I36" s="332"/>
      <c r="J36" s="333"/>
      <c r="K36" s="81">
        <v>1956.7537406878314</v>
      </c>
      <c r="L36" s="170">
        <v>38.125</v>
      </c>
      <c r="M36" s="82">
        <v>51.324688280336559</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72.23310001351453</v>
      </c>
    </row>
    <row r="44" spans="2:13" ht="15.75" customHeight="1" thickBot="1">
      <c r="B44" s="797" t="s">
        <v>75</v>
      </c>
      <c r="C44" s="798"/>
      <c r="D44" s="798"/>
      <c r="E44" s="798"/>
      <c r="F44" s="798"/>
      <c r="G44" s="798"/>
      <c r="H44" s="798"/>
      <c r="I44" s="798"/>
      <c r="J44" s="798"/>
      <c r="K44" s="798"/>
      <c r="L44" s="799"/>
      <c r="M44" s="87">
        <v>123.55778829385109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553</v>
      </c>
      <c r="C47" s="159"/>
      <c r="D47" s="159"/>
      <c r="E47" s="159"/>
      <c r="F47" s="159"/>
      <c r="G47" s="159"/>
      <c r="H47" s="159"/>
      <c r="I47" s="160"/>
      <c r="J47" s="126" t="s">
        <v>30</v>
      </c>
      <c r="K47" s="127">
        <v>1.0509999999999999</v>
      </c>
      <c r="L47" s="165">
        <v>4050.5712272862597</v>
      </c>
      <c r="M47" s="82">
        <v>4257.150359877859</v>
      </c>
    </row>
    <row r="48" spans="2:13" ht="15.75" customHeight="1">
      <c r="B48" s="32" t="s">
        <v>130</v>
      </c>
      <c r="C48" s="163"/>
      <c r="D48" s="163"/>
      <c r="E48" s="163"/>
      <c r="F48" s="163"/>
      <c r="G48" s="163"/>
      <c r="H48" s="163"/>
      <c r="I48" s="164"/>
      <c r="J48" s="126" t="s">
        <v>30</v>
      </c>
      <c r="K48" s="127">
        <v>3.7600000000000001E-2</v>
      </c>
      <c r="L48" s="165">
        <v>9051.6003307893407</v>
      </c>
      <c r="M48" s="82">
        <v>340.3401724376792</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4597.4905323155381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1.05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305</v>
      </c>
      <c r="M69" s="103">
        <v>268.03350779301297</v>
      </c>
    </row>
    <row r="70" spans="2:13">
      <c r="B70" s="98" t="s">
        <v>256</v>
      </c>
      <c r="C70" s="99"/>
      <c r="D70" s="99"/>
      <c r="E70" s="99"/>
      <c r="F70" s="99"/>
      <c r="G70" s="99"/>
      <c r="H70" s="99"/>
      <c r="I70" s="100">
        <v>74897.694683432608</v>
      </c>
      <c r="J70" s="101">
        <v>1.85</v>
      </c>
      <c r="K70" s="102">
        <v>138560.73516435034</v>
      </c>
      <c r="L70" s="169">
        <v>305</v>
      </c>
      <c r="M70" s="103">
        <v>454.29749234213227</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722.33100013514525</v>
      </c>
    </row>
    <row r="75" spans="2:13" ht="13.5" thickBot="1">
      <c r="B75" s="76"/>
      <c r="M75" s="67"/>
    </row>
    <row r="76" spans="2:13" ht="15.75" customHeight="1" thickBot="1">
      <c r="B76" s="800" t="s">
        <v>85</v>
      </c>
      <c r="C76" s="801"/>
      <c r="D76" s="801"/>
      <c r="E76" s="801"/>
      <c r="F76" s="801"/>
      <c r="G76" s="801"/>
      <c r="H76" s="801"/>
      <c r="I76" s="801"/>
      <c r="J76" s="801"/>
      <c r="K76" s="801"/>
      <c r="L76" s="802"/>
      <c r="M76" s="104">
        <v>5443.3793207445351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1088.6758641489071</v>
      </c>
      <c r="M79" s="108"/>
    </row>
    <row r="80" spans="2:13">
      <c r="B80" s="83" t="s">
        <v>90</v>
      </c>
      <c r="C80" s="84"/>
      <c r="D80" s="84"/>
      <c r="E80" s="84"/>
      <c r="F80" s="84"/>
      <c r="G80" s="84"/>
      <c r="H80" s="84"/>
      <c r="I80" s="105"/>
      <c r="J80" s="106"/>
      <c r="K80" s="107">
        <v>0.05</v>
      </c>
      <c r="L80" s="167">
        <v>272.16896603722677</v>
      </c>
      <c r="M80" s="108"/>
    </row>
    <row r="81" spans="2:13" ht="13.5" thickBot="1">
      <c r="B81" s="34" t="s">
        <v>59</v>
      </c>
      <c r="C81" s="57"/>
      <c r="D81" s="57"/>
      <c r="E81" s="57"/>
      <c r="F81" s="57"/>
      <c r="G81" s="57"/>
      <c r="H81" s="57"/>
      <c r="I81" s="109"/>
      <c r="J81" s="110"/>
      <c r="K81" s="107">
        <v>0.05</v>
      </c>
      <c r="L81" s="168">
        <v>272.16896603722677</v>
      </c>
      <c r="M81" s="108"/>
    </row>
    <row r="82" spans="2:13" ht="15.75" customHeight="1" thickBot="1">
      <c r="B82" s="805" t="s">
        <v>466</v>
      </c>
      <c r="C82" s="806"/>
      <c r="D82" s="806"/>
      <c r="E82" s="806"/>
      <c r="F82" s="806"/>
      <c r="G82" s="806"/>
      <c r="H82" s="806"/>
      <c r="I82" s="806"/>
      <c r="J82" s="806"/>
      <c r="K82" s="806"/>
      <c r="L82" s="807"/>
      <c r="M82" s="111">
        <v>1633.0137962233605</v>
      </c>
    </row>
    <row r="83" spans="2:13" ht="13.5" thickBot="1">
      <c r="B83" s="76"/>
      <c r="M83" s="67"/>
    </row>
    <row r="84" spans="2:13" ht="15.75" customHeight="1" thickBot="1">
      <c r="B84" s="800" t="s">
        <v>91</v>
      </c>
      <c r="C84" s="801"/>
      <c r="D84" s="801"/>
      <c r="E84" s="801"/>
      <c r="F84" s="801"/>
      <c r="G84" s="801"/>
      <c r="H84" s="801"/>
      <c r="I84" s="801"/>
      <c r="J84" s="801"/>
      <c r="K84" s="801"/>
      <c r="L84" s="802"/>
      <c r="M84" s="112">
        <v>7076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94BFE4-466F-4F3D-B71F-6A06FF15A8E0}">
  <sheetPr codeName="Hoja110">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364</v>
      </c>
      <c r="C33" s="791" t="s">
        <v>564</v>
      </c>
      <c r="D33" s="792"/>
      <c r="E33" s="792"/>
      <c r="F33" s="792"/>
      <c r="G33" s="792"/>
      <c r="H33" s="792"/>
      <c r="I33" s="792"/>
      <c r="J33" s="793"/>
      <c r="K33" s="173">
        <v>11604</v>
      </c>
      <c r="L33" s="172" t="s">
        <v>26</v>
      </c>
      <c r="M33" s="174">
        <v>53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121</v>
      </c>
      <c r="C36" s="116"/>
      <c r="D36" s="116"/>
      <c r="E36" s="99"/>
      <c r="F36" s="122"/>
      <c r="G36" s="332"/>
      <c r="H36" s="333"/>
      <c r="I36" s="332"/>
      <c r="J36" s="333"/>
      <c r="K36" s="81">
        <v>7503.0255097711588</v>
      </c>
      <c r="L36" s="170">
        <v>1</v>
      </c>
      <c r="M36" s="82">
        <v>7503.0255097711588</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3838.1139479495719</v>
      </c>
    </row>
    <row r="44" spans="2:13" ht="15.75" customHeight="1" thickBot="1">
      <c r="B44" s="797" t="s">
        <v>75</v>
      </c>
      <c r="C44" s="798"/>
      <c r="D44" s="798"/>
      <c r="E44" s="798"/>
      <c r="F44" s="798"/>
      <c r="G44" s="798"/>
      <c r="H44" s="798"/>
      <c r="I44" s="798"/>
      <c r="J44" s="798"/>
      <c r="K44" s="798"/>
      <c r="L44" s="799"/>
      <c r="M44" s="87">
        <v>11341.13945772073</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541</v>
      </c>
      <c r="C47" s="159"/>
      <c r="D47" s="159"/>
      <c r="E47" s="159"/>
      <c r="F47" s="159"/>
      <c r="G47" s="159"/>
      <c r="H47" s="159"/>
      <c r="I47" s="160"/>
      <c r="J47" s="126" t="s">
        <v>26</v>
      </c>
      <c r="K47" s="127">
        <v>1.01</v>
      </c>
      <c r="L47" s="165">
        <v>437136.50895528967</v>
      </c>
      <c r="M47" s="82">
        <v>441507.87404484255</v>
      </c>
    </row>
    <row r="48" spans="2:13" ht="15.75" customHeight="1">
      <c r="B48" s="32" t="s">
        <v>214</v>
      </c>
      <c r="C48" s="163"/>
      <c r="D48" s="163"/>
      <c r="E48" s="163"/>
      <c r="F48" s="163"/>
      <c r="G48" s="163"/>
      <c r="H48" s="163"/>
      <c r="I48" s="164"/>
      <c r="J48" s="126" t="s">
        <v>27</v>
      </c>
      <c r="K48" s="127">
        <v>0.3</v>
      </c>
      <c r="L48" s="165">
        <v>16249.734813521816</v>
      </c>
      <c r="M48" s="82">
        <v>4874.9204440565445</v>
      </c>
    </row>
    <row r="49" spans="2:13" ht="15.75" customHeight="1">
      <c r="B49" s="32" t="s">
        <v>203</v>
      </c>
      <c r="C49" s="163"/>
      <c r="D49" s="163"/>
      <c r="E49" s="163"/>
      <c r="F49" s="163"/>
      <c r="G49" s="163"/>
      <c r="H49" s="163"/>
      <c r="I49" s="164"/>
      <c r="J49" s="126" t="s">
        <v>30</v>
      </c>
      <c r="K49" s="127">
        <v>0.5</v>
      </c>
      <c r="L49" s="165">
        <v>3166.8799810531409</v>
      </c>
      <c r="M49" s="82">
        <v>1583.4399905265705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447966.23447942571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1.01</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10</v>
      </c>
      <c r="M69" s="103">
        <v>24525.065963060686</v>
      </c>
    </row>
    <row r="70" spans="2:13">
      <c r="B70" s="98" t="s">
        <v>256</v>
      </c>
      <c r="C70" s="99"/>
      <c r="D70" s="99"/>
      <c r="E70" s="99"/>
      <c r="F70" s="99"/>
      <c r="G70" s="99"/>
      <c r="H70" s="99"/>
      <c r="I70" s="100">
        <v>74897.694683432608</v>
      </c>
      <c r="J70" s="101">
        <v>1.85</v>
      </c>
      <c r="K70" s="102">
        <v>138560.73516435034</v>
      </c>
      <c r="L70" s="169">
        <v>10</v>
      </c>
      <c r="M70" s="103">
        <v>13856.073516435034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38381.139479495716</v>
      </c>
    </row>
    <row r="75" spans="2:13" ht="13.5" thickBot="1">
      <c r="B75" s="76"/>
      <c r="M75" s="67"/>
    </row>
    <row r="76" spans="2:13" ht="15.75" customHeight="1" thickBot="1">
      <c r="B76" s="800" t="s">
        <v>85</v>
      </c>
      <c r="C76" s="801"/>
      <c r="D76" s="801"/>
      <c r="E76" s="801"/>
      <c r="F76" s="801"/>
      <c r="G76" s="801"/>
      <c r="H76" s="801"/>
      <c r="I76" s="801"/>
      <c r="J76" s="801"/>
      <c r="K76" s="801"/>
      <c r="L76" s="802"/>
      <c r="M76" s="104">
        <v>497688.51341664215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99537.702683328433</v>
      </c>
      <c r="M79" s="108"/>
    </row>
    <row r="80" spans="2:13">
      <c r="B80" s="83" t="s">
        <v>90</v>
      </c>
      <c r="C80" s="84"/>
      <c r="D80" s="84"/>
      <c r="E80" s="84"/>
      <c r="F80" s="84"/>
      <c r="G80" s="84"/>
      <c r="H80" s="84"/>
      <c r="I80" s="105"/>
      <c r="J80" s="106"/>
      <c r="K80" s="107">
        <v>0.05</v>
      </c>
      <c r="L80" s="167">
        <v>24884.425670832108</v>
      </c>
      <c r="M80" s="108"/>
    </row>
    <row r="81" spans="2:13" ht="13.5" thickBot="1">
      <c r="B81" s="34" t="s">
        <v>59</v>
      </c>
      <c r="C81" s="57"/>
      <c r="D81" s="57"/>
      <c r="E81" s="57"/>
      <c r="F81" s="57"/>
      <c r="G81" s="57"/>
      <c r="H81" s="57"/>
      <c r="I81" s="109"/>
      <c r="J81" s="110"/>
      <c r="K81" s="107">
        <v>0.05</v>
      </c>
      <c r="L81" s="168">
        <v>24884.425670832108</v>
      </c>
      <c r="M81" s="108"/>
    </row>
    <row r="82" spans="2:13" ht="15.75" customHeight="1" thickBot="1">
      <c r="B82" s="805" t="s">
        <v>466</v>
      </c>
      <c r="C82" s="806"/>
      <c r="D82" s="806"/>
      <c r="E82" s="806"/>
      <c r="F82" s="806"/>
      <c r="G82" s="806"/>
      <c r="H82" s="806"/>
      <c r="I82" s="806"/>
      <c r="J82" s="806"/>
      <c r="K82" s="806"/>
      <c r="L82" s="807"/>
      <c r="M82" s="111">
        <v>149306.55402499266</v>
      </c>
    </row>
    <row r="83" spans="2:13" ht="13.5" thickBot="1">
      <c r="B83" s="76"/>
      <c r="M83" s="67"/>
    </row>
    <row r="84" spans="2:13" ht="15.75" customHeight="1" thickBot="1">
      <c r="B84" s="800" t="s">
        <v>91</v>
      </c>
      <c r="C84" s="801"/>
      <c r="D84" s="801"/>
      <c r="E84" s="801"/>
      <c r="F84" s="801"/>
      <c r="G84" s="801"/>
      <c r="H84" s="801"/>
      <c r="I84" s="801"/>
      <c r="J84" s="801"/>
      <c r="K84" s="801"/>
      <c r="L84" s="802"/>
      <c r="M84" s="112">
        <v>646995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54030-8E60-442D-82E6-516E39416097}">
  <sheetPr codeName="Hoja113">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292</v>
      </c>
      <c r="C33" s="791" t="s">
        <v>566</v>
      </c>
      <c r="D33" s="792"/>
      <c r="E33" s="792"/>
      <c r="F33" s="792"/>
      <c r="G33" s="792"/>
      <c r="H33" s="792"/>
      <c r="I33" s="792"/>
      <c r="J33" s="793"/>
      <c r="K33" s="173">
        <v>11604</v>
      </c>
      <c r="L33" s="172" t="s">
        <v>27</v>
      </c>
      <c r="M33" s="174">
        <v>48</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68.125183230724133</v>
      </c>
    </row>
    <row r="44" spans="2:13" ht="15.75" customHeight="1" thickBot="1">
      <c r="B44" s="797" t="s">
        <v>75</v>
      </c>
      <c r="C44" s="798"/>
      <c r="D44" s="798"/>
      <c r="E44" s="798"/>
      <c r="F44" s="798"/>
      <c r="G44" s="798"/>
      <c r="H44" s="798"/>
      <c r="I44" s="798"/>
      <c r="J44" s="798"/>
      <c r="K44" s="798"/>
      <c r="L44" s="799"/>
      <c r="M44" s="87">
        <v>68.125183230724133</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216</v>
      </c>
      <c r="C47" s="159"/>
      <c r="D47" s="159"/>
      <c r="E47" s="159"/>
      <c r="F47" s="159"/>
      <c r="G47" s="159"/>
      <c r="H47" s="159"/>
      <c r="I47" s="160"/>
      <c r="J47" s="126" t="s">
        <v>27</v>
      </c>
      <c r="K47" s="127">
        <v>1.1000000000000001</v>
      </c>
      <c r="L47" s="165">
        <v>7655.7756243127569</v>
      </c>
      <c r="M47" s="82">
        <v>8421.3531867440324</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8421.3531867440324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240</v>
      </c>
      <c r="M69" s="103">
        <v>681.25183230724133</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681.25183230724133</v>
      </c>
    </row>
    <row r="75" spans="2:13" ht="13.5" thickBot="1">
      <c r="B75" s="76"/>
      <c r="M75" s="67"/>
    </row>
    <row r="76" spans="2:13" ht="15.75" customHeight="1" thickBot="1">
      <c r="B76" s="800" t="s">
        <v>85</v>
      </c>
      <c r="C76" s="801"/>
      <c r="D76" s="801"/>
      <c r="E76" s="801"/>
      <c r="F76" s="801"/>
      <c r="G76" s="801"/>
      <c r="H76" s="801"/>
      <c r="I76" s="801"/>
      <c r="J76" s="801"/>
      <c r="K76" s="801"/>
      <c r="L76" s="802"/>
      <c r="M76" s="104">
        <v>9170.7302022819986</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1834.1460404563998</v>
      </c>
      <c r="M79" s="108"/>
    </row>
    <row r="80" spans="2:13">
      <c r="B80" s="83" t="s">
        <v>90</v>
      </c>
      <c r="C80" s="84"/>
      <c r="D80" s="84"/>
      <c r="E80" s="84"/>
      <c r="F80" s="84"/>
      <c r="G80" s="84"/>
      <c r="H80" s="84"/>
      <c r="I80" s="105"/>
      <c r="J80" s="106"/>
      <c r="K80" s="107">
        <v>0.05</v>
      </c>
      <c r="L80" s="167">
        <v>458.53651011409994</v>
      </c>
      <c r="M80" s="108"/>
    </row>
    <row r="81" spans="2:13" ht="13.5" thickBot="1">
      <c r="B81" s="34" t="s">
        <v>59</v>
      </c>
      <c r="C81" s="57"/>
      <c r="D81" s="57"/>
      <c r="E81" s="57"/>
      <c r="F81" s="57"/>
      <c r="G81" s="57"/>
      <c r="H81" s="57"/>
      <c r="I81" s="109"/>
      <c r="J81" s="110"/>
      <c r="K81" s="107">
        <v>0.05</v>
      </c>
      <c r="L81" s="168">
        <v>458.53651011409994</v>
      </c>
      <c r="M81" s="108"/>
    </row>
    <row r="82" spans="2:13" ht="15.75" customHeight="1" thickBot="1">
      <c r="B82" s="805" t="s">
        <v>466</v>
      </c>
      <c r="C82" s="806"/>
      <c r="D82" s="806"/>
      <c r="E82" s="806"/>
      <c r="F82" s="806"/>
      <c r="G82" s="806"/>
      <c r="H82" s="806"/>
      <c r="I82" s="806"/>
      <c r="J82" s="806"/>
      <c r="K82" s="806"/>
      <c r="L82" s="807"/>
      <c r="M82" s="111">
        <v>2751.2190606845998</v>
      </c>
    </row>
    <row r="83" spans="2:13" ht="13.5" thickBot="1">
      <c r="B83" s="76"/>
      <c r="M83" s="67"/>
    </row>
    <row r="84" spans="2:13" ht="15.75" customHeight="1" thickBot="1">
      <c r="B84" s="800" t="s">
        <v>91</v>
      </c>
      <c r="C84" s="801"/>
      <c r="D84" s="801"/>
      <c r="E84" s="801"/>
      <c r="F84" s="801"/>
      <c r="G84" s="801"/>
      <c r="H84" s="801"/>
      <c r="I84" s="801"/>
      <c r="J84" s="801"/>
      <c r="K84" s="801"/>
      <c r="L84" s="802"/>
      <c r="M84" s="112">
        <v>11922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9DAD1-01C0-4CCF-9A0F-8E695DF1BA07}">
  <sheetPr codeName="Hoja114">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365</v>
      </c>
      <c r="C33" s="791" t="s">
        <v>567</v>
      </c>
      <c r="D33" s="792"/>
      <c r="E33" s="792"/>
      <c r="F33" s="792"/>
      <c r="G33" s="792"/>
      <c r="H33" s="792"/>
      <c r="I33" s="792"/>
      <c r="J33" s="793"/>
      <c r="K33" s="173">
        <v>11604</v>
      </c>
      <c r="L33" s="172" t="s">
        <v>26</v>
      </c>
      <c r="M33" s="174">
        <v>30</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1226.2532981530344</v>
      </c>
    </row>
    <row r="44" spans="2:13" ht="15.75" customHeight="1" thickBot="1">
      <c r="B44" s="797" t="s">
        <v>75</v>
      </c>
      <c r="C44" s="798"/>
      <c r="D44" s="798"/>
      <c r="E44" s="798"/>
      <c r="F44" s="798"/>
      <c r="G44" s="798"/>
      <c r="H44" s="798"/>
      <c r="I44" s="798"/>
      <c r="J44" s="798"/>
      <c r="K44" s="798"/>
      <c r="L44" s="799"/>
      <c r="M44" s="87">
        <v>1226.2532981530344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229</v>
      </c>
      <c r="C47" s="159"/>
      <c r="D47" s="159"/>
      <c r="E47" s="159"/>
      <c r="F47" s="159"/>
      <c r="G47" s="159"/>
      <c r="H47" s="159"/>
      <c r="I47" s="160"/>
      <c r="J47" s="126" t="s">
        <v>26</v>
      </c>
      <c r="K47" s="127">
        <v>1.06</v>
      </c>
      <c r="L47" s="165">
        <v>67852.796240335985</v>
      </c>
      <c r="M47" s="82">
        <v>71923.964014756144</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71923.964014756144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251</v>
      </c>
      <c r="C63" s="116"/>
      <c r="D63" s="116"/>
      <c r="E63" s="116"/>
      <c r="F63" s="116"/>
      <c r="G63" s="116"/>
      <c r="H63" s="116"/>
      <c r="I63" s="92">
        <v>1.06</v>
      </c>
      <c r="J63" s="93">
        <v>45</v>
      </c>
      <c r="K63" s="92">
        <v>47.7</v>
      </c>
      <c r="L63" s="170">
        <v>1190.3586137619288</v>
      </c>
      <c r="M63" s="82">
        <v>56780.105876444009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56780.105876444009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20</v>
      </c>
      <c r="M69" s="103">
        <v>12262.532981530343</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12262.532981530343</v>
      </c>
    </row>
    <row r="75" spans="2:13" ht="13.5" thickBot="1">
      <c r="B75" s="76"/>
      <c r="M75" s="67"/>
    </row>
    <row r="76" spans="2:13" ht="15.75" customHeight="1" thickBot="1">
      <c r="B76" s="800" t="s">
        <v>85</v>
      </c>
      <c r="C76" s="801"/>
      <c r="D76" s="801"/>
      <c r="E76" s="801"/>
      <c r="F76" s="801"/>
      <c r="G76" s="801"/>
      <c r="H76" s="801"/>
      <c r="I76" s="801"/>
      <c r="J76" s="801"/>
      <c r="K76" s="801"/>
      <c r="L76" s="802"/>
      <c r="M76" s="104">
        <v>142192.85617088352</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28438.571234176707</v>
      </c>
      <c r="M79" s="108"/>
    </row>
    <row r="80" spans="2:13">
      <c r="B80" s="83" t="s">
        <v>90</v>
      </c>
      <c r="C80" s="84"/>
      <c r="D80" s="84"/>
      <c r="E80" s="84"/>
      <c r="F80" s="84"/>
      <c r="G80" s="84"/>
      <c r="H80" s="84"/>
      <c r="I80" s="105"/>
      <c r="J80" s="106"/>
      <c r="K80" s="107">
        <v>0.05</v>
      </c>
      <c r="L80" s="167">
        <v>7109.6428085441767</v>
      </c>
      <c r="M80" s="108"/>
    </row>
    <row r="81" spans="2:13" ht="13.5" thickBot="1">
      <c r="B81" s="34" t="s">
        <v>59</v>
      </c>
      <c r="C81" s="57"/>
      <c r="D81" s="57"/>
      <c r="E81" s="57"/>
      <c r="F81" s="57"/>
      <c r="G81" s="57"/>
      <c r="H81" s="57"/>
      <c r="I81" s="109"/>
      <c r="J81" s="110"/>
      <c r="K81" s="107">
        <v>0.05</v>
      </c>
      <c r="L81" s="168">
        <v>7109.6428085441767</v>
      </c>
      <c r="M81" s="108"/>
    </row>
    <row r="82" spans="2:13" ht="15.75" customHeight="1" thickBot="1">
      <c r="B82" s="805" t="s">
        <v>466</v>
      </c>
      <c r="C82" s="806"/>
      <c r="D82" s="806"/>
      <c r="E82" s="806"/>
      <c r="F82" s="806"/>
      <c r="G82" s="806"/>
      <c r="H82" s="806"/>
      <c r="I82" s="806"/>
      <c r="J82" s="806"/>
      <c r="K82" s="806"/>
      <c r="L82" s="807"/>
      <c r="M82" s="111">
        <v>42657.856851265053</v>
      </c>
    </row>
    <row r="83" spans="2:13" ht="13.5" thickBot="1">
      <c r="B83" s="76"/>
      <c r="M83" s="67"/>
    </row>
    <row r="84" spans="2:13" ht="15.75" customHeight="1" thickBot="1">
      <c r="B84" s="800" t="s">
        <v>91</v>
      </c>
      <c r="C84" s="801"/>
      <c r="D84" s="801"/>
      <c r="E84" s="801"/>
      <c r="F84" s="801"/>
      <c r="G84" s="801"/>
      <c r="H84" s="801"/>
      <c r="I84" s="801"/>
      <c r="J84" s="801"/>
      <c r="K84" s="801"/>
      <c r="L84" s="802"/>
      <c r="M84" s="112">
        <v>184851</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09CEF-CDD6-4697-937C-6E949A42A9FE}">
  <sheetPr codeName="Hoja117">
    <tabColor theme="5"/>
  </sheetPr>
  <dimension ref="B1:M108"/>
  <sheetViews>
    <sheetView topLeftCell="A5"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366</v>
      </c>
      <c r="C33" s="791" t="s">
        <v>569</v>
      </c>
      <c r="D33" s="792"/>
      <c r="E33" s="792"/>
      <c r="F33" s="792"/>
      <c r="G33" s="792"/>
      <c r="H33" s="792"/>
      <c r="I33" s="792"/>
      <c r="J33" s="793"/>
      <c r="K33" s="173">
        <v>11405</v>
      </c>
      <c r="L33" s="172" t="s">
        <v>28</v>
      </c>
      <c r="M33" s="174">
        <v>33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127</v>
      </c>
      <c r="C36" s="116"/>
      <c r="D36" s="116"/>
      <c r="E36" s="99"/>
      <c r="F36" s="122"/>
      <c r="G36" s="332"/>
      <c r="H36" s="333"/>
      <c r="I36" s="332"/>
      <c r="J36" s="333"/>
      <c r="K36" s="81">
        <v>206001.75802588419</v>
      </c>
      <c r="L36" s="170">
        <v>2.5</v>
      </c>
      <c r="M36" s="82">
        <v>82400.703210353677</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1101.5547752060963</v>
      </c>
    </row>
    <row r="44" spans="2:13" ht="15.75" customHeight="1" thickBot="1">
      <c r="B44" s="797" t="s">
        <v>75</v>
      </c>
      <c r="C44" s="798"/>
      <c r="D44" s="798"/>
      <c r="E44" s="798"/>
      <c r="F44" s="798"/>
      <c r="G44" s="798"/>
      <c r="H44" s="798"/>
      <c r="I44" s="798"/>
      <c r="J44" s="798"/>
      <c r="K44" s="798"/>
      <c r="L44" s="799"/>
      <c r="M44" s="87">
        <v>83502.257985559772</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467</v>
      </c>
      <c r="C47" s="159"/>
      <c r="D47" s="159"/>
      <c r="E47" s="159"/>
      <c r="F47" s="159"/>
      <c r="G47" s="159"/>
      <c r="H47" s="159"/>
      <c r="I47" s="160"/>
      <c r="J47" s="126" t="s">
        <v>28</v>
      </c>
      <c r="K47" s="127">
        <v>1.01</v>
      </c>
      <c r="L47" s="165">
        <v>18080.647976055512</v>
      </c>
      <c r="M47" s="82">
        <v>18261.454455816067</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18261.454455816067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20</v>
      </c>
      <c r="M69" s="103">
        <v>4087.510993843448</v>
      </c>
    </row>
    <row r="70" spans="2:13">
      <c r="B70" s="98" t="s">
        <v>256</v>
      </c>
      <c r="C70" s="99"/>
      <c r="D70" s="99"/>
      <c r="E70" s="99"/>
      <c r="F70" s="99"/>
      <c r="G70" s="99"/>
      <c r="H70" s="99"/>
      <c r="I70" s="100">
        <v>74897.694683432608</v>
      </c>
      <c r="J70" s="101">
        <v>1.85</v>
      </c>
      <c r="K70" s="102">
        <v>138560.73516435034</v>
      </c>
      <c r="L70" s="169">
        <v>20</v>
      </c>
      <c r="M70" s="103">
        <v>6928.0367582175168</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11015.547752060964</v>
      </c>
    </row>
    <row r="75" spans="2:13" ht="13.5" thickBot="1">
      <c r="B75" s="76"/>
      <c r="M75" s="67"/>
    </row>
    <row r="76" spans="2:13" ht="15.75" customHeight="1" thickBot="1">
      <c r="B76" s="800" t="s">
        <v>85</v>
      </c>
      <c r="C76" s="801"/>
      <c r="D76" s="801"/>
      <c r="E76" s="801"/>
      <c r="F76" s="801"/>
      <c r="G76" s="801"/>
      <c r="H76" s="801"/>
      <c r="I76" s="801"/>
      <c r="J76" s="801"/>
      <c r="K76" s="801"/>
      <c r="L76" s="802"/>
      <c r="M76" s="104">
        <v>112779.2601934368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22555.852038687361</v>
      </c>
      <c r="M79" s="108"/>
    </row>
    <row r="80" spans="2:13">
      <c r="B80" s="83" t="s">
        <v>90</v>
      </c>
      <c r="C80" s="84"/>
      <c r="D80" s="84"/>
      <c r="E80" s="84"/>
      <c r="F80" s="84"/>
      <c r="G80" s="84"/>
      <c r="H80" s="84"/>
      <c r="I80" s="105"/>
      <c r="J80" s="106"/>
      <c r="K80" s="107">
        <v>0.05</v>
      </c>
      <c r="L80" s="167">
        <v>5638.9630096718402</v>
      </c>
      <c r="M80" s="108"/>
    </row>
    <row r="81" spans="2:13" ht="13.5" thickBot="1">
      <c r="B81" s="34" t="s">
        <v>59</v>
      </c>
      <c r="C81" s="57"/>
      <c r="D81" s="57"/>
      <c r="E81" s="57"/>
      <c r="F81" s="57"/>
      <c r="G81" s="57"/>
      <c r="H81" s="57"/>
      <c r="I81" s="109"/>
      <c r="J81" s="110"/>
      <c r="K81" s="107">
        <v>0.05</v>
      </c>
      <c r="L81" s="168">
        <v>5638.9630096718402</v>
      </c>
      <c r="M81" s="108"/>
    </row>
    <row r="82" spans="2:13" ht="15.75" customHeight="1" thickBot="1">
      <c r="B82" s="805" t="s">
        <v>466</v>
      </c>
      <c r="C82" s="806"/>
      <c r="D82" s="806"/>
      <c r="E82" s="806"/>
      <c r="F82" s="806"/>
      <c r="G82" s="806"/>
      <c r="H82" s="806"/>
      <c r="I82" s="806"/>
      <c r="J82" s="806"/>
      <c r="K82" s="806"/>
      <c r="L82" s="807"/>
      <c r="M82" s="111">
        <v>33833.778058031043</v>
      </c>
    </row>
    <row r="83" spans="2:13" ht="13.5" thickBot="1">
      <c r="B83" s="76"/>
      <c r="M83" s="67"/>
    </row>
    <row r="84" spans="2:13" ht="15.75" customHeight="1" thickBot="1">
      <c r="B84" s="800" t="s">
        <v>91</v>
      </c>
      <c r="C84" s="801"/>
      <c r="D84" s="801"/>
      <c r="E84" s="801"/>
      <c r="F84" s="801"/>
      <c r="G84" s="801"/>
      <c r="H84" s="801"/>
      <c r="I84" s="801"/>
      <c r="J84" s="801"/>
      <c r="K84" s="801"/>
      <c r="L84" s="802"/>
      <c r="M84" s="112">
        <v>146613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EF494-FA57-4AF1-9DB9-52EF0C4599C3}">
  <sheetPr codeName="Hoja144">
    <tabColor theme="5"/>
  </sheetPr>
  <dimension ref="B1:M108"/>
  <sheetViews>
    <sheetView topLeftCell="A2"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669</v>
      </c>
      <c r="C33" s="791" t="s">
        <v>570</v>
      </c>
      <c r="D33" s="792"/>
      <c r="E33" s="792"/>
      <c r="F33" s="792"/>
      <c r="G33" s="792"/>
      <c r="H33" s="792"/>
      <c r="I33" s="792"/>
      <c r="J33" s="793"/>
      <c r="K33" s="173">
        <v>11606</v>
      </c>
      <c r="L33" s="172" t="s">
        <v>26</v>
      </c>
      <c r="M33" s="174">
        <v>48</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3838.1139479495719</v>
      </c>
    </row>
    <row r="44" spans="2:13" ht="15.75" customHeight="1" thickBot="1">
      <c r="B44" s="797" t="s">
        <v>75</v>
      </c>
      <c r="C44" s="798"/>
      <c r="D44" s="798"/>
      <c r="E44" s="798"/>
      <c r="F44" s="798"/>
      <c r="G44" s="798"/>
      <c r="H44" s="798"/>
      <c r="I44" s="798"/>
      <c r="J44" s="798"/>
      <c r="K44" s="798"/>
      <c r="L44" s="799"/>
      <c r="M44" s="87">
        <v>3838.1139479495719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234</v>
      </c>
      <c r="C47" s="159"/>
      <c r="D47" s="159"/>
      <c r="E47" s="159"/>
      <c r="F47" s="159"/>
      <c r="G47" s="159"/>
      <c r="H47" s="159"/>
      <c r="I47" s="160"/>
      <c r="J47" s="126" t="s">
        <v>26</v>
      </c>
      <c r="K47" s="127">
        <v>1.4</v>
      </c>
      <c r="L47" s="165">
        <v>48941.492080412871</v>
      </c>
      <c r="M47" s="82">
        <v>68518.088912578009</v>
      </c>
    </row>
    <row r="48" spans="2:13" ht="15.75" customHeight="1">
      <c r="B48" s="32" t="s">
        <v>198</v>
      </c>
      <c r="C48" s="163"/>
      <c r="D48" s="163"/>
      <c r="E48" s="163"/>
      <c r="F48" s="163"/>
      <c r="G48" s="163"/>
      <c r="H48" s="163"/>
      <c r="I48" s="164"/>
      <c r="J48" s="126" t="s">
        <v>30</v>
      </c>
      <c r="K48" s="127">
        <v>1.337</v>
      </c>
      <c r="L48" s="165">
        <v>11085.032454809272</v>
      </c>
      <c r="M48" s="82">
        <v>14820.688392079997</v>
      </c>
    </row>
    <row r="49" spans="2:13" ht="15.75" customHeight="1">
      <c r="B49" s="32" t="s">
        <v>215</v>
      </c>
      <c r="C49" s="163"/>
      <c r="D49" s="163"/>
      <c r="E49" s="163"/>
      <c r="F49" s="163"/>
      <c r="G49" s="163"/>
      <c r="H49" s="163"/>
      <c r="I49" s="164"/>
      <c r="J49" s="126" t="s">
        <v>27</v>
      </c>
      <c r="K49" s="127">
        <v>0.5</v>
      </c>
      <c r="L49" s="165">
        <v>18681.904615512532</v>
      </c>
      <c r="M49" s="82">
        <v>9340.9523077562662</v>
      </c>
    </row>
    <row r="50" spans="2:13" ht="15.75" customHeight="1">
      <c r="B50" s="32" t="s">
        <v>220</v>
      </c>
      <c r="C50" s="163"/>
      <c r="D50" s="163"/>
      <c r="E50" s="163"/>
      <c r="F50" s="163"/>
      <c r="G50" s="163"/>
      <c r="H50" s="163"/>
      <c r="I50" s="164"/>
      <c r="J50" s="126" t="s">
        <v>29</v>
      </c>
      <c r="K50" s="127">
        <v>0.5</v>
      </c>
      <c r="L50" s="165">
        <v>173214.87949530338</v>
      </c>
      <c r="M50" s="82">
        <v>86607.43974765169</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179287.16936006595</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255</v>
      </c>
      <c r="C63" s="116"/>
      <c r="D63" s="116"/>
      <c r="E63" s="116"/>
      <c r="F63" s="116"/>
      <c r="G63" s="116"/>
      <c r="H63" s="116"/>
      <c r="I63" s="92">
        <v>1.4</v>
      </c>
      <c r="J63" s="93">
        <v>45</v>
      </c>
      <c r="K63" s="92">
        <v>62.999999999999993</v>
      </c>
      <c r="L63" s="170">
        <v>1072.0957647422963</v>
      </c>
      <c r="M63" s="82">
        <v>67542.033178764657</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67542.033178764657</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10</v>
      </c>
      <c r="M69" s="103">
        <v>24525.065963060686</v>
      </c>
    </row>
    <row r="70" spans="2:13">
      <c r="B70" s="98" t="s">
        <v>256</v>
      </c>
      <c r="C70" s="99"/>
      <c r="D70" s="99"/>
      <c r="E70" s="99"/>
      <c r="F70" s="99"/>
      <c r="G70" s="99"/>
      <c r="H70" s="99"/>
      <c r="I70" s="100">
        <v>74897.694683432608</v>
      </c>
      <c r="J70" s="101">
        <v>1.85</v>
      </c>
      <c r="K70" s="102">
        <v>138560.73516435034</v>
      </c>
      <c r="L70" s="169">
        <v>10</v>
      </c>
      <c r="M70" s="103">
        <v>13856.073516435034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38381.139479495716</v>
      </c>
    </row>
    <row r="75" spans="2:13" ht="13.5" thickBot="1">
      <c r="B75" s="76"/>
      <c r="M75" s="67"/>
    </row>
    <row r="76" spans="2:13" ht="15.75" customHeight="1" thickBot="1">
      <c r="B76" s="800" t="s">
        <v>85</v>
      </c>
      <c r="C76" s="801"/>
      <c r="D76" s="801"/>
      <c r="E76" s="801"/>
      <c r="F76" s="801"/>
      <c r="G76" s="801"/>
      <c r="H76" s="801"/>
      <c r="I76" s="801"/>
      <c r="J76" s="801"/>
      <c r="K76" s="801"/>
      <c r="L76" s="802"/>
      <c r="M76" s="104">
        <v>289048.45596627588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57809.691193255181</v>
      </c>
      <c r="M79" s="108"/>
    </row>
    <row r="80" spans="2:13">
      <c r="B80" s="83" t="s">
        <v>90</v>
      </c>
      <c r="C80" s="84"/>
      <c r="D80" s="84"/>
      <c r="E80" s="84"/>
      <c r="F80" s="84"/>
      <c r="G80" s="84"/>
      <c r="H80" s="84"/>
      <c r="I80" s="105"/>
      <c r="J80" s="106"/>
      <c r="K80" s="107">
        <v>0.05</v>
      </c>
      <c r="L80" s="167">
        <v>14452.422798313795</v>
      </c>
      <c r="M80" s="108"/>
    </row>
    <row r="81" spans="2:13" ht="13.5" thickBot="1">
      <c r="B81" s="34" t="s">
        <v>59</v>
      </c>
      <c r="C81" s="57"/>
      <c r="D81" s="57"/>
      <c r="E81" s="57"/>
      <c r="F81" s="57"/>
      <c r="G81" s="57"/>
      <c r="H81" s="57"/>
      <c r="I81" s="109"/>
      <c r="J81" s="110"/>
      <c r="K81" s="107">
        <v>0.05</v>
      </c>
      <c r="L81" s="168">
        <v>14452.422798313795</v>
      </c>
      <c r="M81" s="108"/>
    </row>
    <row r="82" spans="2:13" ht="15.75" customHeight="1" thickBot="1">
      <c r="B82" s="805" t="s">
        <v>466</v>
      </c>
      <c r="C82" s="806"/>
      <c r="D82" s="806"/>
      <c r="E82" s="806"/>
      <c r="F82" s="806"/>
      <c r="G82" s="806"/>
      <c r="H82" s="806"/>
      <c r="I82" s="806"/>
      <c r="J82" s="806"/>
      <c r="K82" s="806"/>
      <c r="L82" s="807"/>
      <c r="M82" s="111">
        <v>86714.536789882768</v>
      </c>
    </row>
    <row r="83" spans="2:13" ht="13.5" thickBot="1">
      <c r="B83" s="76"/>
      <c r="M83" s="67"/>
    </row>
    <row r="84" spans="2:13" ht="15.75" customHeight="1" thickBot="1">
      <c r="B84" s="800" t="s">
        <v>91</v>
      </c>
      <c r="C84" s="801"/>
      <c r="D84" s="801"/>
      <c r="E84" s="801"/>
      <c r="F84" s="801"/>
      <c r="G84" s="801"/>
      <c r="H84" s="801"/>
      <c r="I84" s="801"/>
      <c r="J84" s="801"/>
      <c r="K84" s="801"/>
      <c r="L84" s="802"/>
      <c r="M84" s="112">
        <v>375763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18A45-7747-4543-972B-D78E551A561F}">
  <sheetPr codeName="Hoja122">
    <tabColor theme="5"/>
  </sheetPr>
  <dimension ref="B1:M108"/>
  <sheetViews>
    <sheetView topLeftCell="A7"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298</v>
      </c>
      <c r="C33" s="791" t="s">
        <v>576</v>
      </c>
      <c r="D33" s="792"/>
      <c r="E33" s="792"/>
      <c r="F33" s="792"/>
      <c r="G33" s="792"/>
      <c r="H33" s="792"/>
      <c r="I33" s="792"/>
      <c r="J33" s="793"/>
      <c r="K33" s="173">
        <v>11608</v>
      </c>
      <c r="L33" s="172" t="s">
        <v>32</v>
      </c>
      <c r="M33" s="174">
        <v>135468</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468</v>
      </c>
      <c r="C36" s="116"/>
      <c r="D36" s="116"/>
      <c r="E36" s="99"/>
      <c r="F36" s="122"/>
      <c r="G36" s="332"/>
      <c r="H36" s="333"/>
      <c r="I36" s="332"/>
      <c r="J36" s="333"/>
      <c r="K36" s="81">
        <v>158133.61673259022</v>
      </c>
      <c r="L36" s="170">
        <v>155</v>
      </c>
      <c r="M36" s="82">
        <v>1020.2168821457434</v>
      </c>
    </row>
    <row r="37" spans="2:13">
      <c r="B37" s="32" t="s">
        <v>465</v>
      </c>
      <c r="C37" s="116"/>
      <c r="D37" s="116"/>
      <c r="E37" s="123"/>
      <c r="F37" s="124"/>
      <c r="G37" s="86"/>
      <c r="H37" s="85"/>
      <c r="I37" s="86"/>
      <c r="J37" s="85"/>
      <c r="K37" s="81" t="s">
        <v>465</v>
      </c>
      <c r="L37" s="170"/>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0</v>
      </c>
    </row>
    <row r="44" spans="2:13" ht="15.75" customHeight="1" thickBot="1">
      <c r="B44" s="797" t="s">
        <v>75</v>
      </c>
      <c r="C44" s="798"/>
      <c r="D44" s="798"/>
      <c r="E44" s="798"/>
      <c r="F44" s="798"/>
      <c r="G44" s="798"/>
      <c r="H44" s="798"/>
      <c r="I44" s="798"/>
      <c r="J44" s="798"/>
      <c r="K44" s="798"/>
      <c r="L44" s="799"/>
      <c r="M44" s="87">
        <v>1020.2168821457434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465</v>
      </c>
      <c r="C47" s="159"/>
      <c r="D47" s="159"/>
      <c r="E47" s="159"/>
      <c r="F47" s="159"/>
      <c r="G47" s="159"/>
      <c r="H47" s="159"/>
      <c r="I47" s="160"/>
      <c r="J47" s="126" t="s">
        <v>465</v>
      </c>
      <c r="K47" s="127" t="s">
        <v>465</v>
      </c>
      <c r="L47" s="165" t="s">
        <v>465</v>
      </c>
      <c r="M47" s="82" t="s">
        <v>465</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0</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465</v>
      </c>
      <c r="D69" s="99"/>
      <c r="E69" s="99"/>
      <c r="F69" s="99"/>
      <c r="G69" s="99"/>
      <c r="H69" s="147"/>
      <c r="I69" s="100" t="s">
        <v>465</v>
      </c>
      <c r="J69" s="101" t="s">
        <v>465</v>
      </c>
      <c r="K69" s="102" t="s">
        <v>465</v>
      </c>
      <c r="L69" s="169" t="s">
        <v>465</v>
      </c>
      <c r="M69" s="103" t="s">
        <v>465</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0</v>
      </c>
    </row>
    <row r="75" spans="2:13" ht="13.5" thickBot="1">
      <c r="B75" s="76"/>
      <c r="M75" s="67"/>
    </row>
    <row r="76" spans="2:13" ht="15.75" customHeight="1" thickBot="1">
      <c r="B76" s="800" t="s">
        <v>85</v>
      </c>
      <c r="C76" s="801"/>
      <c r="D76" s="801"/>
      <c r="E76" s="801"/>
      <c r="F76" s="801"/>
      <c r="G76" s="801"/>
      <c r="H76" s="801"/>
      <c r="I76" s="801"/>
      <c r="J76" s="801"/>
      <c r="K76" s="801"/>
      <c r="L76" s="802"/>
      <c r="M76" s="104">
        <v>1020.2168821457434</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204.04337642914868</v>
      </c>
      <c r="M79" s="108"/>
    </row>
    <row r="80" spans="2:13">
      <c r="B80" s="83" t="s">
        <v>90</v>
      </c>
      <c r="C80" s="84"/>
      <c r="D80" s="84"/>
      <c r="E80" s="84"/>
      <c r="F80" s="84"/>
      <c r="G80" s="84"/>
      <c r="H80" s="84"/>
      <c r="I80" s="105"/>
      <c r="J80" s="106"/>
      <c r="K80" s="107">
        <v>0.05</v>
      </c>
      <c r="L80" s="167">
        <v>51.01084410728717</v>
      </c>
      <c r="M80" s="108"/>
    </row>
    <row r="81" spans="2:13" ht="13.5" thickBot="1">
      <c r="B81" s="34" t="s">
        <v>59</v>
      </c>
      <c r="C81" s="57"/>
      <c r="D81" s="57"/>
      <c r="E81" s="57"/>
      <c r="F81" s="57"/>
      <c r="G81" s="57"/>
      <c r="H81" s="57"/>
      <c r="I81" s="109"/>
      <c r="J81" s="110"/>
      <c r="K81" s="107">
        <v>0.05</v>
      </c>
      <c r="L81" s="168">
        <v>51.01084410728717</v>
      </c>
      <c r="M81" s="108"/>
    </row>
    <row r="82" spans="2:13" ht="15.75" customHeight="1" thickBot="1">
      <c r="B82" s="805" t="s">
        <v>466</v>
      </c>
      <c r="C82" s="806"/>
      <c r="D82" s="806"/>
      <c r="E82" s="806"/>
      <c r="F82" s="806"/>
      <c r="G82" s="806"/>
      <c r="H82" s="806"/>
      <c r="I82" s="806"/>
      <c r="J82" s="806"/>
      <c r="K82" s="806"/>
      <c r="L82" s="807"/>
      <c r="M82" s="111">
        <v>306.06506464372302</v>
      </c>
    </row>
    <row r="83" spans="2:13" ht="13.5" thickBot="1">
      <c r="B83" s="76"/>
      <c r="M83" s="67"/>
    </row>
    <row r="84" spans="2:13" ht="15.75" customHeight="1" thickBot="1">
      <c r="B84" s="800" t="s">
        <v>91</v>
      </c>
      <c r="C84" s="801"/>
      <c r="D84" s="801"/>
      <c r="E84" s="801"/>
      <c r="F84" s="801"/>
      <c r="G84" s="801"/>
      <c r="H84" s="801"/>
      <c r="I84" s="801"/>
      <c r="J84" s="801"/>
      <c r="K84" s="801"/>
      <c r="L84" s="802"/>
      <c r="M84" s="112">
        <v>1326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0A5AE-0472-41EB-91F1-BE0763FD1839}">
  <sheetPr codeName="Hoja123">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367</v>
      </c>
      <c r="C33" s="791" t="s">
        <v>149</v>
      </c>
      <c r="D33" s="792"/>
      <c r="E33" s="792"/>
      <c r="F33" s="792"/>
      <c r="G33" s="792"/>
      <c r="H33" s="792"/>
      <c r="I33" s="792"/>
      <c r="J33" s="793"/>
      <c r="K33" s="173">
        <v>11607</v>
      </c>
      <c r="L33" s="172" t="s">
        <v>28</v>
      </c>
      <c r="M33" s="174">
        <v>310431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169</v>
      </c>
      <c r="C36" s="116"/>
      <c r="D36" s="116"/>
      <c r="E36" s="99"/>
      <c r="F36" s="122"/>
      <c r="G36" s="332"/>
      <c r="H36" s="333"/>
      <c r="I36" s="332"/>
      <c r="J36" s="333"/>
      <c r="K36" s="81">
        <v>40862.928584764973</v>
      </c>
      <c r="L36" s="170">
        <v>1692.25</v>
      </c>
      <c r="M36" s="82">
        <v>24.147099178469478</v>
      </c>
    </row>
    <row r="37" spans="2:13">
      <c r="B37" s="32" t="s">
        <v>195</v>
      </c>
      <c r="C37" s="116"/>
      <c r="D37" s="116"/>
      <c r="E37" s="123"/>
      <c r="F37" s="124"/>
      <c r="G37" s="86"/>
      <c r="H37" s="85"/>
      <c r="I37" s="86"/>
      <c r="J37" s="85"/>
      <c r="K37" s="81">
        <v>169092.43259045144</v>
      </c>
      <c r="L37" s="170">
        <v>1692.25</v>
      </c>
      <c r="M37" s="82">
        <v>99.921662041927277</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2.8350671797529707</v>
      </c>
    </row>
    <row r="44" spans="2:13" ht="15.75" customHeight="1" thickBot="1">
      <c r="B44" s="797" t="s">
        <v>75</v>
      </c>
      <c r="C44" s="798"/>
      <c r="D44" s="798"/>
      <c r="E44" s="798"/>
      <c r="F44" s="798"/>
      <c r="G44" s="798"/>
      <c r="H44" s="798"/>
      <c r="I44" s="798"/>
      <c r="J44" s="798"/>
      <c r="K44" s="798"/>
      <c r="L44" s="799"/>
      <c r="M44" s="87">
        <v>126.90382840014972</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232</v>
      </c>
      <c r="C47" s="159"/>
      <c r="D47" s="159"/>
      <c r="E47" s="159"/>
      <c r="F47" s="159"/>
      <c r="G47" s="159"/>
      <c r="H47" s="159"/>
      <c r="I47" s="160"/>
      <c r="J47" s="126" t="s">
        <v>30</v>
      </c>
      <c r="K47" s="127">
        <v>5.3199999999999997E-2</v>
      </c>
      <c r="L47" s="165">
        <v>7070.8365990727543</v>
      </c>
      <c r="M47" s="82">
        <v>376.1685070706705</v>
      </c>
    </row>
    <row r="48" spans="2:13" ht="15.75" customHeight="1">
      <c r="B48" s="32" t="s">
        <v>235</v>
      </c>
      <c r="C48" s="163"/>
      <c r="D48" s="163"/>
      <c r="E48" s="163"/>
      <c r="F48" s="163"/>
      <c r="G48" s="163"/>
      <c r="H48" s="163"/>
      <c r="I48" s="164"/>
      <c r="J48" s="126" t="s">
        <v>48</v>
      </c>
      <c r="K48" s="127">
        <v>1.2999999999999999E-2</v>
      </c>
      <c r="L48" s="165">
        <v>105827.08847541797</v>
      </c>
      <c r="M48" s="82">
        <v>1375.7521501804335</v>
      </c>
    </row>
    <row r="49" spans="2:13" ht="15.75" customHeight="1">
      <c r="B49" s="32" t="s">
        <v>207</v>
      </c>
      <c r="C49" s="163"/>
      <c r="D49" s="163"/>
      <c r="E49" s="163"/>
      <c r="F49" s="163"/>
      <c r="G49" s="163"/>
      <c r="H49" s="163"/>
      <c r="I49" s="164"/>
      <c r="J49" s="126" t="s">
        <v>48</v>
      </c>
      <c r="K49" s="127">
        <v>4.2999999999999999E-4</v>
      </c>
      <c r="L49" s="165">
        <v>60471.837556020932</v>
      </c>
      <c r="M49" s="82">
        <v>26.002890149089001</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1777.923547400193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13538</v>
      </c>
      <c r="M69" s="103">
        <v>18.115723122367179</v>
      </c>
    </row>
    <row r="70" spans="2:13">
      <c r="B70" s="98" t="s">
        <v>256</v>
      </c>
      <c r="C70" s="99"/>
      <c r="D70" s="99"/>
      <c r="E70" s="99"/>
      <c r="F70" s="99"/>
      <c r="G70" s="99"/>
      <c r="H70" s="99"/>
      <c r="I70" s="100">
        <v>74897.694683432608</v>
      </c>
      <c r="J70" s="101">
        <v>1.85</v>
      </c>
      <c r="K70" s="102">
        <v>138560.73516435034</v>
      </c>
      <c r="L70" s="169">
        <v>13538</v>
      </c>
      <c r="M70" s="103">
        <v>10.23494867516253</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28.350671797529706</v>
      </c>
    </row>
    <row r="75" spans="2:13" ht="13.5" thickBot="1">
      <c r="B75" s="76"/>
      <c r="M75" s="67"/>
    </row>
    <row r="76" spans="2:13" ht="15.75" customHeight="1" thickBot="1">
      <c r="B76" s="800" t="s">
        <v>85</v>
      </c>
      <c r="C76" s="801"/>
      <c r="D76" s="801"/>
      <c r="E76" s="801"/>
      <c r="F76" s="801"/>
      <c r="G76" s="801"/>
      <c r="H76" s="801"/>
      <c r="I76" s="801"/>
      <c r="J76" s="801"/>
      <c r="K76" s="801"/>
      <c r="L76" s="802"/>
      <c r="M76" s="104">
        <v>1933.1780475978724</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386.63560951957447</v>
      </c>
      <c r="M79" s="108"/>
    </row>
    <row r="80" spans="2:13">
      <c r="B80" s="83" t="s">
        <v>90</v>
      </c>
      <c r="C80" s="84"/>
      <c r="D80" s="84"/>
      <c r="E80" s="84"/>
      <c r="F80" s="84"/>
      <c r="G80" s="84"/>
      <c r="H80" s="84"/>
      <c r="I80" s="105"/>
      <c r="J80" s="106"/>
      <c r="K80" s="107">
        <v>0.05</v>
      </c>
      <c r="L80" s="167">
        <v>96.658902379893618</v>
      </c>
      <c r="M80" s="108"/>
    </row>
    <row r="81" spans="2:13" ht="13.5" thickBot="1">
      <c r="B81" s="34" t="s">
        <v>59</v>
      </c>
      <c r="C81" s="57"/>
      <c r="D81" s="57"/>
      <c r="E81" s="57"/>
      <c r="F81" s="57"/>
      <c r="G81" s="57"/>
      <c r="H81" s="57"/>
      <c r="I81" s="109"/>
      <c r="J81" s="110"/>
      <c r="K81" s="107">
        <v>0.05</v>
      </c>
      <c r="L81" s="168">
        <v>96.658902379893618</v>
      </c>
      <c r="M81" s="108"/>
    </row>
    <row r="82" spans="2:13" ht="15.75" customHeight="1" thickBot="1">
      <c r="B82" s="805" t="s">
        <v>466</v>
      </c>
      <c r="C82" s="806"/>
      <c r="D82" s="806"/>
      <c r="E82" s="806"/>
      <c r="F82" s="806"/>
      <c r="G82" s="806"/>
      <c r="H82" s="806"/>
      <c r="I82" s="806"/>
      <c r="J82" s="806"/>
      <c r="K82" s="806"/>
      <c r="L82" s="807"/>
      <c r="M82" s="111">
        <v>579.95341427936171</v>
      </c>
    </row>
    <row r="83" spans="2:13" ht="13.5" thickBot="1">
      <c r="B83" s="76"/>
      <c r="M83" s="67"/>
    </row>
    <row r="84" spans="2:13" ht="15.75" customHeight="1" thickBot="1">
      <c r="B84" s="800" t="s">
        <v>91</v>
      </c>
      <c r="C84" s="801"/>
      <c r="D84" s="801"/>
      <c r="E84" s="801"/>
      <c r="F84" s="801"/>
      <c r="G84" s="801"/>
      <c r="H84" s="801"/>
      <c r="I84" s="801"/>
      <c r="J84" s="801"/>
      <c r="K84" s="801"/>
      <c r="L84" s="802"/>
      <c r="M84" s="112">
        <v>2513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91823E-6500-419B-A7C4-E5602DEFA1CB}">
  <sheetPr codeName="Hoja124">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368</v>
      </c>
      <c r="C33" s="791" t="s">
        <v>587</v>
      </c>
      <c r="D33" s="792"/>
      <c r="E33" s="792"/>
      <c r="F33" s="792"/>
      <c r="G33" s="792"/>
      <c r="H33" s="792"/>
      <c r="I33" s="792"/>
      <c r="J33" s="793"/>
      <c r="K33" s="173">
        <v>11607</v>
      </c>
      <c r="L33" s="172" t="s">
        <v>28</v>
      </c>
      <c r="M33" s="174">
        <v>26802</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169</v>
      </c>
      <c r="C36" s="116"/>
      <c r="D36" s="116"/>
      <c r="E36" s="99"/>
      <c r="F36" s="122"/>
      <c r="G36" s="332"/>
      <c r="H36" s="333"/>
      <c r="I36" s="332"/>
      <c r="J36" s="333"/>
      <c r="K36" s="81">
        <v>40862.928584764973</v>
      </c>
      <c r="L36" s="170">
        <v>1200</v>
      </c>
      <c r="M36" s="82">
        <v>34.052440487304146</v>
      </c>
    </row>
    <row r="37" spans="2:13">
      <c r="B37" s="32" t="s">
        <v>139</v>
      </c>
      <c r="C37" s="116"/>
      <c r="D37" s="116"/>
      <c r="E37" s="123"/>
      <c r="F37" s="124"/>
      <c r="G37" s="86"/>
      <c r="H37" s="85"/>
      <c r="I37" s="86"/>
      <c r="J37" s="85"/>
      <c r="K37" s="81">
        <v>126984.60580761665</v>
      </c>
      <c r="L37" s="170">
        <v>1200</v>
      </c>
      <c r="M37" s="82">
        <v>105.82050483968054</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5.7011649432155744</v>
      </c>
    </row>
    <row r="44" spans="2:13" ht="15.75" customHeight="1" thickBot="1">
      <c r="B44" s="797" t="s">
        <v>75</v>
      </c>
      <c r="C44" s="798"/>
      <c r="D44" s="798"/>
      <c r="E44" s="798"/>
      <c r="F44" s="798"/>
      <c r="G44" s="798"/>
      <c r="H44" s="798"/>
      <c r="I44" s="798"/>
      <c r="J44" s="798"/>
      <c r="K44" s="798"/>
      <c r="L44" s="799"/>
      <c r="M44" s="87">
        <v>145.57411027020026</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232</v>
      </c>
      <c r="C47" s="159"/>
      <c r="D47" s="159"/>
      <c r="E47" s="159"/>
      <c r="F47" s="159"/>
      <c r="G47" s="159"/>
      <c r="H47" s="159"/>
      <c r="I47" s="160"/>
      <c r="J47" s="126" t="s">
        <v>30</v>
      </c>
      <c r="K47" s="127">
        <v>0.108</v>
      </c>
      <c r="L47" s="165">
        <v>7070.8365990727543</v>
      </c>
      <c r="M47" s="82">
        <v>763.65035269985742</v>
      </c>
    </row>
    <row r="48" spans="2:13" ht="15.75" customHeight="1">
      <c r="B48" s="32" t="s">
        <v>140</v>
      </c>
      <c r="C48" s="163"/>
      <c r="D48" s="163"/>
      <c r="E48" s="163"/>
      <c r="F48" s="163"/>
      <c r="G48" s="163"/>
      <c r="H48" s="163"/>
      <c r="I48" s="164"/>
      <c r="J48" s="126" t="s">
        <v>30</v>
      </c>
      <c r="K48" s="127">
        <v>7.8E-2</v>
      </c>
      <c r="L48" s="165">
        <v>7906.5101384618565</v>
      </c>
      <c r="M48" s="82">
        <v>616.70779080002478</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1380.3581434998823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261</v>
      </c>
      <c r="D69" s="99"/>
      <c r="E69" s="99"/>
      <c r="F69" s="99"/>
      <c r="G69" s="99"/>
      <c r="H69" s="147"/>
      <c r="I69" s="100">
        <v>220946.54020775395</v>
      </c>
      <c r="J69" s="101">
        <v>1.85</v>
      </c>
      <c r="K69" s="102">
        <v>408751.09938434482</v>
      </c>
      <c r="L69" s="169">
        <v>9600</v>
      </c>
      <c r="M69" s="103">
        <v>42.578239519202583</v>
      </c>
    </row>
    <row r="70" spans="2:13">
      <c r="B70" s="98" t="s">
        <v>256</v>
      </c>
      <c r="C70" s="99"/>
      <c r="D70" s="99"/>
      <c r="E70" s="99"/>
      <c r="F70" s="99"/>
      <c r="G70" s="99"/>
      <c r="H70" s="99"/>
      <c r="I70" s="100">
        <v>74897.694683432608</v>
      </c>
      <c r="J70" s="101">
        <v>1.85</v>
      </c>
      <c r="K70" s="102">
        <v>138560.73516435034</v>
      </c>
      <c r="L70" s="169">
        <v>9600</v>
      </c>
      <c r="M70" s="103">
        <v>14.433409912953159</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57.011649432155743</v>
      </c>
    </row>
    <row r="75" spans="2:13" ht="13.5" thickBot="1">
      <c r="B75" s="76"/>
      <c r="M75" s="67"/>
    </row>
    <row r="76" spans="2:13" ht="15.75" customHeight="1" thickBot="1">
      <c r="B76" s="800" t="s">
        <v>85</v>
      </c>
      <c r="C76" s="801"/>
      <c r="D76" s="801"/>
      <c r="E76" s="801"/>
      <c r="F76" s="801"/>
      <c r="G76" s="801"/>
      <c r="H76" s="801"/>
      <c r="I76" s="801"/>
      <c r="J76" s="801"/>
      <c r="K76" s="801"/>
      <c r="L76" s="802"/>
      <c r="M76" s="104">
        <v>1582.9439032022383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316.58878064044768</v>
      </c>
      <c r="M79" s="108"/>
    </row>
    <row r="80" spans="2:13">
      <c r="B80" s="83" t="s">
        <v>90</v>
      </c>
      <c r="C80" s="84"/>
      <c r="D80" s="84"/>
      <c r="E80" s="84"/>
      <c r="F80" s="84"/>
      <c r="G80" s="84"/>
      <c r="H80" s="84"/>
      <c r="I80" s="105"/>
      <c r="J80" s="106"/>
      <c r="K80" s="107">
        <v>0.05</v>
      </c>
      <c r="L80" s="167">
        <v>79.14719516011192</v>
      </c>
      <c r="M80" s="108"/>
    </row>
    <row r="81" spans="2:13" ht="13.5" thickBot="1">
      <c r="B81" s="34" t="s">
        <v>59</v>
      </c>
      <c r="C81" s="57"/>
      <c r="D81" s="57"/>
      <c r="E81" s="57"/>
      <c r="F81" s="57"/>
      <c r="G81" s="57"/>
      <c r="H81" s="57"/>
      <c r="I81" s="109"/>
      <c r="J81" s="110"/>
      <c r="K81" s="107">
        <v>0.05</v>
      </c>
      <c r="L81" s="168">
        <v>79.14719516011192</v>
      </c>
      <c r="M81" s="108"/>
    </row>
    <row r="82" spans="2:13" ht="15.75" customHeight="1" thickBot="1">
      <c r="B82" s="805" t="s">
        <v>466</v>
      </c>
      <c r="C82" s="806"/>
      <c r="D82" s="806"/>
      <c r="E82" s="806"/>
      <c r="F82" s="806"/>
      <c r="G82" s="806"/>
      <c r="H82" s="806"/>
      <c r="I82" s="806"/>
      <c r="J82" s="806"/>
      <c r="K82" s="806"/>
      <c r="L82" s="807"/>
      <c r="M82" s="111">
        <v>474.88317096067146</v>
      </c>
    </row>
    <row r="83" spans="2:13" ht="13.5" thickBot="1">
      <c r="B83" s="76"/>
      <c r="M83" s="67"/>
    </row>
    <row r="84" spans="2:13" ht="15.75" customHeight="1" thickBot="1">
      <c r="B84" s="800" t="s">
        <v>91</v>
      </c>
      <c r="C84" s="801"/>
      <c r="D84" s="801"/>
      <c r="E84" s="801"/>
      <c r="F84" s="801"/>
      <c r="G84" s="801"/>
      <c r="H84" s="801"/>
      <c r="I84" s="801"/>
      <c r="J84" s="801"/>
      <c r="K84" s="801"/>
      <c r="L84" s="802"/>
      <c r="M84" s="112">
        <v>2058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7F92A-1912-4DD4-9139-3034416566C1}">
  <sheetPr codeName="Hoja125">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369</v>
      </c>
      <c r="C33" s="791" t="s">
        <v>588</v>
      </c>
      <c r="D33" s="792"/>
      <c r="E33" s="792"/>
      <c r="F33" s="792"/>
      <c r="G33" s="792"/>
      <c r="H33" s="792"/>
      <c r="I33" s="792"/>
      <c r="J33" s="793"/>
      <c r="K33" s="173">
        <v>11607</v>
      </c>
      <c r="L33" s="172" t="s">
        <v>27</v>
      </c>
      <c r="M33" s="174">
        <v>138</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182</v>
      </c>
      <c r="C36" s="116"/>
      <c r="D36" s="116"/>
      <c r="E36" s="99"/>
      <c r="F36" s="122"/>
      <c r="G36" s="332"/>
      <c r="H36" s="333"/>
      <c r="I36" s="332"/>
      <c r="J36" s="333"/>
      <c r="K36" s="81">
        <v>11966.25516321641</v>
      </c>
      <c r="L36" s="170">
        <v>10</v>
      </c>
      <c r="M36" s="82">
        <v>1196.625516321641</v>
      </c>
    </row>
    <row r="37" spans="2:13">
      <c r="B37" s="32" t="s">
        <v>169</v>
      </c>
      <c r="C37" s="116"/>
      <c r="D37" s="116"/>
      <c r="E37" s="123"/>
      <c r="F37" s="124"/>
      <c r="G37" s="86"/>
      <c r="H37" s="85"/>
      <c r="I37" s="86"/>
      <c r="J37" s="85"/>
      <c r="K37" s="81">
        <v>40862.928584764973</v>
      </c>
      <c r="L37" s="170">
        <v>10</v>
      </c>
      <c r="M37" s="82">
        <v>4086.2928584764973</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479.76424349369648</v>
      </c>
    </row>
    <row r="44" spans="2:13" ht="15.75" customHeight="1" thickBot="1">
      <c r="B44" s="797" t="s">
        <v>75</v>
      </c>
      <c r="C44" s="798"/>
      <c r="D44" s="798"/>
      <c r="E44" s="798"/>
      <c r="F44" s="798"/>
      <c r="G44" s="798"/>
      <c r="H44" s="798"/>
      <c r="I44" s="798"/>
      <c r="J44" s="798"/>
      <c r="K44" s="798"/>
      <c r="L44" s="799"/>
      <c r="M44" s="87">
        <v>5762.6826182918348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232</v>
      </c>
      <c r="C47" s="159"/>
      <c r="D47" s="159"/>
      <c r="E47" s="159"/>
      <c r="F47" s="159"/>
      <c r="G47" s="159"/>
      <c r="H47" s="159"/>
      <c r="I47" s="160"/>
      <c r="J47" s="126" t="s">
        <v>30</v>
      </c>
      <c r="K47" s="127">
        <v>0.48039999999999999</v>
      </c>
      <c r="L47" s="165">
        <v>7070.8365990727543</v>
      </c>
      <c r="M47" s="82">
        <v>3396.8299021945513</v>
      </c>
    </row>
    <row r="48" spans="2:13" ht="15.75" customHeight="1">
      <c r="B48" s="32" t="s">
        <v>207</v>
      </c>
      <c r="C48" s="163"/>
      <c r="D48" s="163"/>
      <c r="E48" s="163"/>
      <c r="F48" s="163"/>
      <c r="G48" s="163"/>
      <c r="H48" s="163"/>
      <c r="I48" s="164"/>
      <c r="J48" s="126" t="s">
        <v>48</v>
      </c>
      <c r="K48" s="127">
        <v>6.5199999999999994E-2</v>
      </c>
      <c r="L48" s="165">
        <v>60471.837556020932</v>
      </c>
      <c r="M48" s="82">
        <v>3942.7638086525644</v>
      </c>
    </row>
    <row r="49" spans="2:13" ht="15.75" customHeight="1">
      <c r="B49" s="32" t="s">
        <v>235</v>
      </c>
      <c r="C49" s="163"/>
      <c r="D49" s="163"/>
      <c r="E49" s="163"/>
      <c r="F49" s="163"/>
      <c r="G49" s="163"/>
      <c r="H49" s="163"/>
      <c r="I49" s="164"/>
      <c r="J49" s="126" t="s">
        <v>48</v>
      </c>
      <c r="K49" s="127">
        <v>0.1293</v>
      </c>
      <c r="L49" s="165">
        <v>105827.08847541797</v>
      </c>
      <c r="M49" s="82">
        <v>13683.442539871543</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21023.036250718658</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80</v>
      </c>
      <c r="M69" s="103">
        <v>3065.6332453825858</v>
      </c>
    </row>
    <row r="70" spans="2:13">
      <c r="B70" s="98" t="s">
        <v>256</v>
      </c>
      <c r="C70" s="99"/>
      <c r="D70" s="99"/>
      <c r="E70" s="99"/>
      <c r="F70" s="99"/>
      <c r="G70" s="99"/>
      <c r="H70" s="99"/>
      <c r="I70" s="100">
        <v>74897.694683432608</v>
      </c>
      <c r="J70" s="101">
        <v>1.85</v>
      </c>
      <c r="K70" s="102">
        <v>138560.73516435034</v>
      </c>
      <c r="L70" s="169">
        <v>80</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4797.6424349369645</v>
      </c>
    </row>
    <row r="75" spans="2:13" ht="13.5" thickBot="1">
      <c r="B75" s="76"/>
      <c r="M75" s="67"/>
    </row>
    <row r="76" spans="2:13" ht="15.75" customHeight="1" thickBot="1">
      <c r="B76" s="800" t="s">
        <v>85</v>
      </c>
      <c r="C76" s="801"/>
      <c r="D76" s="801"/>
      <c r="E76" s="801"/>
      <c r="F76" s="801"/>
      <c r="G76" s="801"/>
      <c r="H76" s="801"/>
      <c r="I76" s="801"/>
      <c r="J76" s="801"/>
      <c r="K76" s="801"/>
      <c r="L76" s="802"/>
      <c r="M76" s="104">
        <v>31583.361303947455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6316.6722607894917</v>
      </c>
      <c r="M79" s="108"/>
    </row>
    <row r="80" spans="2:13">
      <c r="B80" s="83" t="s">
        <v>90</v>
      </c>
      <c r="C80" s="84"/>
      <c r="D80" s="84"/>
      <c r="E80" s="84"/>
      <c r="F80" s="84"/>
      <c r="G80" s="84"/>
      <c r="H80" s="84"/>
      <c r="I80" s="105"/>
      <c r="J80" s="106"/>
      <c r="K80" s="107">
        <v>0.05</v>
      </c>
      <c r="L80" s="167">
        <v>1579.1680651973729</v>
      </c>
      <c r="M80" s="108"/>
    </row>
    <row r="81" spans="2:13" ht="13.5" thickBot="1">
      <c r="B81" s="34" t="s">
        <v>59</v>
      </c>
      <c r="C81" s="57"/>
      <c r="D81" s="57"/>
      <c r="E81" s="57"/>
      <c r="F81" s="57"/>
      <c r="G81" s="57"/>
      <c r="H81" s="57"/>
      <c r="I81" s="109"/>
      <c r="J81" s="110"/>
      <c r="K81" s="107">
        <v>0.05</v>
      </c>
      <c r="L81" s="168">
        <v>1579.1680651973729</v>
      </c>
      <c r="M81" s="108"/>
    </row>
    <row r="82" spans="2:13" ht="15.75" customHeight="1" thickBot="1">
      <c r="B82" s="805" t="s">
        <v>466</v>
      </c>
      <c r="C82" s="806"/>
      <c r="D82" s="806"/>
      <c r="E82" s="806"/>
      <c r="F82" s="806"/>
      <c r="G82" s="806"/>
      <c r="H82" s="806"/>
      <c r="I82" s="806"/>
      <c r="J82" s="806"/>
      <c r="K82" s="806"/>
      <c r="L82" s="807"/>
      <c r="M82" s="111">
        <v>9475.0083911842376</v>
      </c>
    </row>
    <row r="83" spans="2:13" ht="13.5" thickBot="1">
      <c r="B83" s="76"/>
      <c r="M83" s="67"/>
    </row>
    <row r="84" spans="2:13" ht="15.75" customHeight="1" thickBot="1">
      <c r="B84" s="800" t="s">
        <v>91</v>
      </c>
      <c r="C84" s="801"/>
      <c r="D84" s="801"/>
      <c r="E84" s="801"/>
      <c r="F84" s="801"/>
      <c r="G84" s="801"/>
      <c r="H84" s="801"/>
      <c r="I84" s="801"/>
      <c r="J84" s="801"/>
      <c r="K84" s="801"/>
      <c r="L84" s="802"/>
      <c r="M84" s="112">
        <v>41058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E3D27E-AEC9-4E8C-BAD7-00122BB7A7A2}">
  <sheetPr codeName="Hoja126">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370</v>
      </c>
      <c r="C33" s="791" t="s">
        <v>589</v>
      </c>
      <c r="D33" s="792"/>
      <c r="E33" s="792"/>
      <c r="F33" s="792"/>
      <c r="G33" s="792"/>
      <c r="H33" s="792"/>
      <c r="I33" s="792"/>
      <c r="J33" s="793"/>
      <c r="K33" s="173">
        <v>11607</v>
      </c>
      <c r="L33" s="172" t="s">
        <v>27</v>
      </c>
      <c r="M33" s="174">
        <v>101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169</v>
      </c>
      <c r="C36" s="116"/>
      <c r="D36" s="116"/>
      <c r="E36" s="99"/>
      <c r="F36" s="122"/>
      <c r="G36" s="332"/>
      <c r="H36" s="333"/>
      <c r="I36" s="332"/>
      <c r="J36" s="333"/>
      <c r="K36" s="81">
        <v>40862.928584764973</v>
      </c>
      <c r="L36" s="170">
        <v>6</v>
      </c>
      <c r="M36" s="82">
        <v>6810.4880974608286</v>
      </c>
    </row>
    <row r="37" spans="2:13">
      <c r="B37" s="32" t="s">
        <v>141</v>
      </c>
      <c r="C37" s="116"/>
      <c r="D37" s="116"/>
      <c r="E37" s="123"/>
      <c r="F37" s="124"/>
      <c r="G37" s="86"/>
      <c r="H37" s="85"/>
      <c r="I37" s="86"/>
      <c r="J37" s="85"/>
      <c r="K37" s="81">
        <v>82936.601821101722</v>
      </c>
      <c r="L37" s="170">
        <v>6</v>
      </c>
      <c r="M37" s="82">
        <v>13822.76697018362</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1310.5459467199253</v>
      </c>
    </row>
    <row r="44" spans="2:13" ht="15.75" customHeight="1" thickBot="1">
      <c r="B44" s="797" t="s">
        <v>75</v>
      </c>
      <c r="C44" s="798"/>
      <c r="D44" s="798"/>
      <c r="E44" s="798"/>
      <c r="F44" s="798"/>
      <c r="G44" s="798"/>
      <c r="H44" s="798"/>
      <c r="I44" s="798"/>
      <c r="J44" s="798"/>
      <c r="K44" s="798"/>
      <c r="L44" s="799"/>
      <c r="M44" s="87">
        <v>21943.801014364373</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232</v>
      </c>
      <c r="C47" s="159"/>
      <c r="D47" s="159"/>
      <c r="E47" s="159"/>
      <c r="F47" s="159"/>
      <c r="G47" s="159"/>
      <c r="H47" s="159"/>
      <c r="I47" s="160"/>
      <c r="J47" s="126" t="s">
        <v>30</v>
      </c>
      <c r="K47" s="127">
        <v>0.9</v>
      </c>
      <c r="L47" s="165">
        <v>7070.8365990727543</v>
      </c>
      <c r="M47" s="82">
        <v>6363.7529391654789</v>
      </c>
    </row>
    <row r="48" spans="2:13" ht="15.75" customHeight="1">
      <c r="B48" s="32" t="s">
        <v>140</v>
      </c>
      <c r="C48" s="163"/>
      <c r="D48" s="163"/>
      <c r="E48" s="163"/>
      <c r="F48" s="163"/>
      <c r="G48" s="163"/>
      <c r="H48" s="163"/>
      <c r="I48" s="164"/>
      <c r="J48" s="126" t="s">
        <v>30</v>
      </c>
      <c r="K48" s="127">
        <v>0.65</v>
      </c>
      <c r="L48" s="165">
        <v>7906.5101384618565</v>
      </c>
      <c r="M48" s="82">
        <v>5139.2315900002068</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11502.984529165686</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48</v>
      </c>
      <c r="M69" s="103">
        <v>10218.777484608619</v>
      </c>
    </row>
    <row r="70" spans="2:13">
      <c r="B70" s="98" t="s">
        <v>256</v>
      </c>
      <c r="C70" s="99"/>
      <c r="D70" s="99"/>
      <c r="E70" s="99"/>
      <c r="F70" s="99"/>
      <c r="G70" s="99"/>
      <c r="H70" s="99"/>
      <c r="I70" s="100">
        <v>74897.694683432608</v>
      </c>
      <c r="J70" s="101">
        <v>1.85</v>
      </c>
      <c r="K70" s="102">
        <v>138560.73516435034</v>
      </c>
      <c r="L70" s="169">
        <v>48</v>
      </c>
      <c r="M70" s="103">
        <v>2886.6819825906318</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13105.459467199251</v>
      </c>
    </row>
    <row r="75" spans="2:13" ht="13.5" thickBot="1">
      <c r="B75" s="76"/>
      <c r="M75" s="67"/>
    </row>
    <row r="76" spans="2:13" ht="15.75" customHeight="1" thickBot="1">
      <c r="B76" s="800" t="s">
        <v>85</v>
      </c>
      <c r="C76" s="801"/>
      <c r="D76" s="801"/>
      <c r="E76" s="801"/>
      <c r="F76" s="801"/>
      <c r="G76" s="801"/>
      <c r="H76" s="801"/>
      <c r="I76" s="801"/>
      <c r="J76" s="801"/>
      <c r="K76" s="801"/>
      <c r="L76" s="802"/>
      <c r="M76" s="104">
        <v>46552.245010729312</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9310.4490021458623</v>
      </c>
      <c r="M79" s="108"/>
    </row>
    <row r="80" spans="2:13">
      <c r="B80" s="83" t="s">
        <v>90</v>
      </c>
      <c r="C80" s="84"/>
      <c r="D80" s="84"/>
      <c r="E80" s="84"/>
      <c r="F80" s="84"/>
      <c r="G80" s="84"/>
      <c r="H80" s="84"/>
      <c r="I80" s="105"/>
      <c r="J80" s="106"/>
      <c r="K80" s="107">
        <v>0.05</v>
      </c>
      <c r="L80" s="167">
        <v>2327.6122505364656</v>
      </c>
      <c r="M80" s="108"/>
    </row>
    <row r="81" spans="2:13" ht="13.5" thickBot="1">
      <c r="B81" s="34" t="s">
        <v>59</v>
      </c>
      <c r="C81" s="57"/>
      <c r="D81" s="57"/>
      <c r="E81" s="57"/>
      <c r="F81" s="57"/>
      <c r="G81" s="57"/>
      <c r="H81" s="57"/>
      <c r="I81" s="109"/>
      <c r="J81" s="110"/>
      <c r="K81" s="107">
        <v>0.05</v>
      </c>
      <c r="L81" s="168">
        <v>2327.6122505364656</v>
      </c>
      <c r="M81" s="108"/>
    </row>
    <row r="82" spans="2:13" ht="15.75" customHeight="1" thickBot="1">
      <c r="B82" s="805" t="s">
        <v>466</v>
      </c>
      <c r="C82" s="806"/>
      <c r="D82" s="806"/>
      <c r="E82" s="806"/>
      <c r="F82" s="806"/>
      <c r="G82" s="806"/>
      <c r="H82" s="806"/>
      <c r="I82" s="806"/>
      <c r="J82" s="806"/>
      <c r="K82" s="806"/>
      <c r="L82" s="807"/>
      <c r="M82" s="111">
        <v>13965.673503218793</v>
      </c>
    </row>
    <row r="83" spans="2:13" ht="13.5" thickBot="1">
      <c r="B83" s="76"/>
      <c r="M83" s="67"/>
    </row>
    <row r="84" spans="2:13" ht="15.75" customHeight="1" thickBot="1">
      <c r="B84" s="800" t="s">
        <v>91</v>
      </c>
      <c r="C84" s="801"/>
      <c r="D84" s="801"/>
      <c r="E84" s="801"/>
      <c r="F84" s="801"/>
      <c r="G84" s="801"/>
      <c r="H84" s="801"/>
      <c r="I84" s="801"/>
      <c r="J84" s="801"/>
      <c r="K84" s="801"/>
      <c r="L84" s="802"/>
      <c r="M84" s="112">
        <v>60518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418B09-5B03-469C-B362-9668118D0F91}">
  <sheetPr codeName="Hoja127">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295</v>
      </c>
      <c r="C33" s="791" t="s">
        <v>268</v>
      </c>
      <c r="D33" s="792"/>
      <c r="E33" s="792"/>
      <c r="F33" s="792"/>
      <c r="G33" s="792"/>
      <c r="H33" s="792"/>
      <c r="I33" s="792"/>
      <c r="J33" s="793"/>
      <c r="K33" s="173">
        <v>11607</v>
      </c>
      <c r="L33" s="172" t="s">
        <v>29</v>
      </c>
      <c r="M33" s="174">
        <v>872</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169</v>
      </c>
      <c r="C36" s="116"/>
      <c r="D36" s="116"/>
      <c r="E36" s="99"/>
      <c r="F36" s="122"/>
      <c r="G36" s="332"/>
      <c r="H36" s="333"/>
      <c r="I36" s="332"/>
      <c r="J36" s="333"/>
      <c r="K36" s="81">
        <v>40862.928584764973</v>
      </c>
      <c r="L36" s="170">
        <v>120</v>
      </c>
      <c r="M36" s="82">
        <v>340.52440487304142</v>
      </c>
    </row>
    <row r="37" spans="2:13">
      <c r="B37" s="32" t="s">
        <v>187</v>
      </c>
      <c r="C37" s="116"/>
      <c r="D37" s="116"/>
      <c r="E37" s="123"/>
      <c r="F37" s="124"/>
      <c r="G37" s="86"/>
      <c r="H37" s="85"/>
      <c r="I37" s="86"/>
      <c r="J37" s="85"/>
      <c r="K37" s="81">
        <v>43806.356962575388</v>
      </c>
      <c r="L37" s="170">
        <v>120</v>
      </c>
      <c r="M37" s="82">
        <v>365.05297468812824</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15.103058745904413</v>
      </c>
    </row>
    <row r="44" spans="2:13" ht="15.75" customHeight="1" thickBot="1">
      <c r="B44" s="797" t="s">
        <v>75</v>
      </c>
      <c r="C44" s="798"/>
      <c r="D44" s="798"/>
      <c r="E44" s="798"/>
      <c r="F44" s="798"/>
      <c r="G44" s="798"/>
      <c r="H44" s="798"/>
      <c r="I44" s="798"/>
      <c r="J44" s="798"/>
      <c r="K44" s="798"/>
      <c r="L44" s="799"/>
      <c r="M44" s="87">
        <v>720.68043830707404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140</v>
      </c>
      <c r="C47" s="159"/>
      <c r="D47" s="159"/>
      <c r="E47" s="159"/>
      <c r="F47" s="159"/>
      <c r="G47" s="159"/>
      <c r="H47" s="159"/>
      <c r="I47" s="160"/>
      <c r="J47" s="126" t="s">
        <v>30</v>
      </c>
      <c r="K47" s="127">
        <v>3.3300000000000003E-2</v>
      </c>
      <c r="L47" s="165">
        <v>7906.5101384618565</v>
      </c>
      <c r="M47" s="82">
        <v>263.28678761077987</v>
      </c>
    </row>
    <row r="48" spans="2:13" ht="15.75" customHeight="1">
      <c r="B48" s="32" t="s">
        <v>242</v>
      </c>
      <c r="C48" s="163"/>
      <c r="D48" s="163"/>
      <c r="E48" s="163"/>
      <c r="F48" s="163"/>
      <c r="G48" s="163"/>
      <c r="H48" s="163"/>
      <c r="I48" s="164"/>
      <c r="J48" s="126" t="s">
        <v>29</v>
      </c>
      <c r="K48" s="127">
        <v>1</v>
      </c>
      <c r="L48" s="165">
        <v>5881.4883452930198</v>
      </c>
      <c r="M48" s="82">
        <v>5881.4883452930198</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6144.7751329038001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2000</v>
      </c>
      <c r="M69" s="103">
        <v>81.750219876868954</v>
      </c>
    </row>
    <row r="70" spans="2:13">
      <c r="B70" s="98" t="s">
        <v>256</v>
      </c>
      <c r="C70" s="99"/>
      <c r="D70" s="99"/>
      <c r="E70" s="99"/>
      <c r="F70" s="99"/>
      <c r="G70" s="99"/>
      <c r="H70" s="99"/>
      <c r="I70" s="100">
        <v>74897.694683432608</v>
      </c>
      <c r="J70" s="101">
        <v>1.85</v>
      </c>
      <c r="K70" s="102">
        <v>138560.73516435034</v>
      </c>
      <c r="L70" s="169">
        <v>2000</v>
      </c>
      <c r="M70" s="103">
        <v>69.280367582175174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151.03058745904411</v>
      </c>
    </row>
    <row r="75" spans="2:13" ht="13.5" thickBot="1">
      <c r="B75" s="76"/>
      <c r="M75" s="67"/>
    </row>
    <row r="76" spans="2:13" ht="15.75" customHeight="1" thickBot="1">
      <c r="B76" s="800" t="s">
        <v>85</v>
      </c>
      <c r="C76" s="801"/>
      <c r="D76" s="801"/>
      <c r="E76" s="801"/>
      <c r="F76" s="801"/>
      <c r="G76" s="801"/>
      <c r="H76" s="801"/>
      <c r="I76" s="801"/>
      <c r="J76" s="801"/>
      <c r="K76" s="801"/>
      <c r="L76" s="802"/>
      <c r="M76" s="104">
        <v>7016.486158669918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1403.2972317339836</v>
      </c>
      <c r="M79" s="108"/>
    </row>
    <row r="80" spans="2:13">
      <c r="B80" s="83" t="s">
        <v>90</v>
      </c>
      <c r="C80" s="84"/>
      <c r="D80" s="84"/>
      <c r="E80" s="84"/>
      <c r="F80" s="84"/>
      <c r="G80" s="84"/>
      <c r="H80" s="84"/>
      <c r="I80" s="105"/>
      <c r="J80" s="106"/>
      <c r="K80" s="107">
        <v>0.05</v>
      </c>
      <c r="L80" s="167">
        <v>350.8243079334959</v>
      </c>
      <c r="M80" s="108"/>
    </row>
    <row r="81" spans="2:13" ht="13.5" thickBot="1">
      <c r="B81" s="34" t="s">
        <v>59</v>
      </c>
      <c r="C81" s="57"/>
      <c r="D81" s="57"/>
      <c r="E81" s="57"/>
      <c r="F81" s="57"/>
      <c r="G81" s="57"/>
      <c r="H81" s="57"/>
      <c r="I81" s="109"/>
      <c r="J81" s="110"/>
      <c r="K81" s="107">
        <v>0.05</v>
      </c>
      <c r="L81" s="168">
        <v>350.8243079334959</v>
      </c>
      <c r="M81" s="108"/>
    </row>
    <row r="82" spans="2:13" ht="15.75" customHeight="1" thickBot="1">
      <c r="B82" s="805" t="s">
        <v>466</v>
      </c>
      <c r="C82" s="806"/>
      <c r="D82" s="806"/>
      <c r="E82" s="806"/>
      <c r="F82" s="806"/>
      <c r="G82" s="806"/>
      <c r="H82" s="806"/>
      <c r="I82" s="806"/>
      <c r="J82" s="806"/>
      <c r="K82" s="806"/>
      <c r="L82" s="807"/>
      <c r="M82" s="111">
        <v>2104.9458476009754</v>
      </c>
    </row>
    <row r="83" spans="2:13" ht="13.5" thickBot="1">
      <c r="B83" s="76"/>
      <c r="M83" s="67"/>
    </row>
    <row r="84" spans="2:13" ht="15.75" customHeight="1" thickBot="1">
      <c r="B84" s="800" t="s">
        <v>91</v>
      </c>
      <c r="C84" s="801"/>
      <c r="D84" s="801"/>
      <c r="E84" s="801"/>
      <c r="F84" s="801"/>
      <c r="G84" s="801"/>
      <c r="H84" s="801"/>
      <c r="I84" s="801"/>
      <c r="J84" s="801"/>
      <c r="K84" s="801"/>
      <c r="L84" s="802"/>
      <c r="M84" s="112">
        <v>9121</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33D5E-3EB0-41C0-AB73-4E966F0D5821}">
  <sheetPr codeName="Hoja128">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371</v>
      </c>
      <c r="C33" s="791" t="s">
        <v>590</v>
      </c>
      <c r="D33" s="792"/>
      <c r="E33" s="792"/>
      <c r="F33" s="792"/>
      <c r="G33" s="792"/>
      <c r="H33" s="792"/>
      <c r="I33" s="792"/>
      <c r="J33" s="793"/>
      <c r="K33" s="173">
        <v>11607</v>
      </c>
      <c r="L33" s="172" t="s">
        <v>271</v>
      </c>
      <c r="M33" s="174">
        <v>34</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169</v>
      </c>
      <c r="C36" s="116"/>
      <c r="D36" s="116"/>
      <c r="E36" s="99"/>
      <c r="F36" s="122"/>
      <c r="G36" s="332"/>
      <c r="H36" s="333"/>
      <c r="I36" s="332"/>
      <c r="J36" s="333"/>
      <c r="K36" s="81">
        <v>40862.928584764973</v>
      </c>
      <c r="L36" s="170">
        <v>4</v>
      </c>
      <c r="M36" s="82">
        <v>10215.732146191243</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1199.4106087342414</v>
      </c>
    </row>
    <row r="44" spans="2:13" ht="15.75" customHeight="1" thickBot="1">
      <c r="B44" s="797" t="s">
        <v>75</v>
      </c>
      <c r="C44" s="798"/>
      <c r="D44" s="798"/>
      <c r="E44" s="798"/>
      <c r="F44" s="798"/>
      <c r="G44" s="798"/>
      <c r="H44" s="798"/>
      <c r="I44" s="798"/>
      <c r="J44" s="798"/>
      <c r="K44" s="798"/>
      <c r="L44" s="799"/>
      <c r="M44" s="87">
        <v>11415.142754925484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236</v>
      </c>
      <c r="C47" s="159"/>
      <c r="D47" s="159"/>
      <c r="E47" s="159"/>
      <c r="F47" s="159"/>
      <c r="G47" s="159"/>
      <c r="H47" s="159"/>
      <c r="I47" s="160"/>
      <c r="J47" s="126" t="s">
        <v>29</v>
      </c>
      <c r="K47" s="127">
        <v>1</v>
      </c>
      <c r="L47" s="165">
        <v>167839.30873605108</v>
      </c>
      <c r="M47" s="82">
        <v>167839.30873605108</v>
      </c>
    </row>
    <row r="48" spans="2:13" ht="15.75" customHeight="1">
      <c r="B48" s="32" t="s">
        <v>239</v>
      </c>
      <c r="C48" s="163"/>
      <c r="D48" s="163"/>
      <c r="E48" s="163"/>
      <c r="F48" s="163"/>
      <c r="G48" s="163"/>
      <c r="H48" s="163"/>
      <c r="I48" s="164"/>
      <c r="J48" s="126" t="s">
        <v>29</v>
      </c>
      <c r="K48" s="127">
        <v>1</v>
      </c>
      <c r="L48" s="165">
        <v>302245.07162787893</v>
      </c>
      <c r="M48" s="82">
        <v>302245.07162787893</v>
      </c>
    </row>
    <row r="49" spans="2:13" ht="15.75" customHeight="1">
      <c r="B49" s="32" t="s">
        <v>541</v>
      </c>
      <c r="C49" s="163"/>
      <c r="D49" s="163"/>
      <c r="E49" s="163"/>
      <c r="F49" s="163"/>
      <c r="G49" s="163"/>
      <c r="H49" s="163"/>
      <c r="I49" s="164"/>
      <c r="J49" s="126" t="s">
        <v>26</v>
      </c>
      <c r="K49" s="127">
        <v>3.3399999999999999E-2</v>
      </c>
      <c r="L49" s="165">
        <v>437136.50895528967</v>
      </c>
      <c r="M49" s="82">
        <v>14600.359399106674</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484684.73976303672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3.3399999999999999E-2</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256</v>
      </c>
      <c r="D69" s="99"/>
      <c r="E69" s="99"/>
      <c r="F69" s="99"/>
      <c r="G69" s="99"/>
      <c r="H69" s="147"/>
      <c r="I69" s="100">
        <v>74897.694683432608</v>
      </c>
      <c r="J69" s="101">
        <v>1.85</v>
      </c>
      <c r="K69" s="102">
        <v>138560.73516435034</v>
      </c>
      <c r="L69" s="169">
        <v>32</v>
      </c>
      <c r="M69" s="103">
        <v>4330.022973885948</v>
      </c>
    </row>
    <row r="70" spans="2:13">
      <c r="B70" s="98" t="s">
        <v>259</v>
      </c>
      <c r="C70" s="99"/>
      <c r="D70" s="99"/>
      <c r="E70" s="99"/>
      <c r="F70" s="99"/>
      <c r="G70" s="99"/>
      <c r="H70" s="99"/>
      <c r="I70" s="100">
        <v>132567.92412465235</v>
      </c>
      <c r="J70" s="101">
        <v>1.85</v>
      </c>
      <c r="K70" s="102">
        <v>245250.65963060685</v>
      </c>
      <c r="L70" s="169">
        <v>32</v>
      </c>
      <c r="M70" s="103">
        <v>7664.0831134564642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11994.106087342412</v>
      </c>
    </row>
    <row r="75" spans="2:13" ht="13.5" thickBot="1">
      <c r="B75" s="76"/>
      <c r="M75" s="67"/>
    </row>
    <row r="76" spans="2:13" ht="15.75" customHeight="1" thickBot="1">
      <c r="B76" s="800" t="s">
        <v>85</v>
      </c>
      <c r="C76" s="801"/>
      <c r="D76" s="801"/>
      <c r="E76" s="801"/>
      <c r="F76" s="801"/>
      <c r="G76" s="801"/>
      <c r="H76" s="801"/>
      <c r="I76" s="801"/>
      <c r="J76" s="801"/>
      <c r="K76" s="801"/>
      <c r="L76" s="802"/>
      <c r="M76" s="104">
        <v>508093.98860530462</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101618.79772106092</v>
      </c>
      <c r="M79" s="108"/>
    </row>
    <row r="80" spans="2:13">
      <c r="B80" s="83" t="s">
        <v>90</v>
      </c>
      <c r="C80" s="84"/>
      <c r="D80" s="84"/>
      <c r="E80" s="84"/>
      <c r="F80" s="84"/>
      <c r="G80" s="84"/>
      <c r="H80" s="84"/>
      <c r="I80" s="105"/>
      <c r="J80" s="106"/>
      <c r="K80" s="107">
        <v>0.05</v>
      </c>
      <c r="L80" s="167">
        <v>25404.699430265231</v>
      </c>
      <c r="M80" s="108"/>
    </row>
    <row r="81" spans="2:13" ht="13.5" thickBot="1">
      <c r="B81" s="34" t="s">
        <v>59</v>
      </c>
      <c r="C81" s="57"/>
      <c r="D81" s="57"/>
      <c r="E81" s="57"/>
      <c r="F81" s="57"/>
      <c r="G81" s="57"/>
      <c r="H81" s="57"/>
      <c r="I81" s="109"/>
      <c r="J81" s="110"/>
      <c r="K81" s="107">
        <v>0.05</v>
      </c>
      <c r="L81" s="168">
        <v>25404.699430265231</v>
      </c>
      <c r="M81" s="108"/>
    </row>
    <row r="82" spans="2:13" ht="15.75" customHeight="1" thickBot="1">
      <c r="B82" s="805" t="s">
        <v>466</v>
      </c>
      <c r="C82" s="806"/>
      <c r="D82" s="806"/>
      <c r="E82" s="806"/>
      <c r="F82" s="806"/>
      <c r="G82" s="806"/>
      <c r="H82" s="806"/>
      <c r="I82" s="806"/>
      <c r="J82" s="806"/>
      <c r="K82" s="806"/>
      <c r="L82" s="807"/>
      <c r="M82" s="111">
        <v>152428.19658159139</v>
      </c>
    </row>
    <row r="83" spans="2:13" ht="13.5" thickBot="1">
      <c r="B83" s="76"/>
      <c r="M83" s="67"/>
    </row>
    <row r="84" spans="2:13" ht="15.75" customHeight="1" thickBot="1">
      <c r="B84" s="800" t="s">
        <v>91</v>
      </c>
      <c r="C84" s="801"/>
      <c r="D84" s="801"/>
      <c r="E84" s="801"/>
      <c r="F84" s="801"/>
      <c r="G84" s="801"/>
      <c r="H84" s="801"/>
      <c r="I84" s="801"/>
      <c r="J84" s="801"/>
      <c r="K84" s="801"/>
      <c r="L84" s="802"/>
      <c r="M84" s="112">
        <v>660522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98BFE8-4439-47B7-93F7-F2FC9D715CFF}">
  <sheetPr codeName="Hoja129">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372</v>
      </c>
      <c r="C33" s="791" t="s">
        <v>591</v>
      </c>
      <c r="D33" s="792"/>
      <c r="E33" s="792"/>
      <c r="F33" s="792"/>
      <c r="G33" s="792"/>
      <c r="H33" s="792"/>
      <c r="I33" s="792"/>
      <c r="J33" s="793"/>
      <c r="K33" s="173">
        <v>11607</v>
      </c>
      <c r="L33" s="172" t="s">
        <v>271</v>
      </c>
      <c r="M33" s="174">
        <v>101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169</v>
      </c>
      <c r="C36" s="116"/>
      <c r="D36" s="116"/>
      <c r="E36" s="99"/>
      <c r="F36" s="122"/>
      <c r="G36" s="332"/>
      <c r="H36" s="333"/>
      <c r="I36" s="332"/>
      <c r="J36" s="333"/>
      <c r="K36" s="81">
        <v>40862.928584764973</v>
      </c>
      <c r="L36" s="170">
        <v>3.75</v>
      </c>
      <c r="M36" s="82">
        <v>10896.780955937325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1279.3713159831907</v>
      </c>
    </row>
    <row r="44" spans="2:13" ht="15.75" customHeight="1" thickBot="1">
      <c r="B44" s="797" t="s">
        <v>75</v>
      </c>
      <c r="C44" s="798"/>
      <c r="D44" s="798"/>
      <c r="E44" s="798"/>
      <c r="F44" s="798"/>
      <c r="G44" s="798"/>
      <c r="H44" s="798"/>
      <c r="I44" s="798"/>
      <c r="J44" s="798"/>
      <c r="K44" s="798"/>
      <c r="L44" s="799"/>
      <c r="M44" s="87">
        <v>12176.152271920517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236</v>
      </c>
      <c r="C47" s="159"/>
      <c r="D47" s="159"/>
      <c r="E47" s="159"/>
      <c r="F47" s="159"/>
      <c r="G47" s="159"/>
      <c r="H47" s="159"/>
      <c r="I47" s="160"/>
      <c r="J47" s="126" t="s">
        <v>29</v>
      </c>
      <c r="K47" s="127">
        <v>1</v>
      </c>
      <c r="L47" s="165">
        <v>167839.30873605108</v>
      </c>
      <c r="M47" s="82">
        <v>167839.30873605108</v>
      </c>
    </row>
    <row r="48" spans="2:13" ht="15.75" customHeight="1">
      <c r="B48" s="32" t="s">
        <v>160</v>
      </c>
      <c r="C48" s="163"/>
      <c r="D48" s="163"/>
      <c r="E48" s="163"/>
      <c r="F48" s="163"/>
      <c r="G48" s="163"/>
      <c r="H48" s="163"/>
      <c r="I48" s="164"/>
      <c r="J48" s="126" t="s">
        <v>29</v>
      </c>
      <c r="K48" s="127">
        <v>1</v>
      </c>
      <c r="L48" s="165">
        <v>277255.4358223757</v>
      </c>
      <c r="M48" s="82">
        <v>277255.4358223757</v>
      </c>
    </row>
    <row r="49" spans="2:13" ht="15.75" customHeight="1">
      <c r="B49" s="32" t="s">
        <v>541</v>
      </c>
      <c r="C49" s="163"/>
      <c r="D49" s="163"/>
      <c r="E49" s="163"/>
      <c r="F49" s="163"/>
      <c r="G49" s="163"/>
      <c r="H49" s="163"/>
      <c r="I49" s="164"/>
      <c r="J49" s="126" t="s">
        <v>26</v>
      </c>
      <c r="K49" s="127">
        <v>3.3399999999999999E-2</v>
      </c>
      <c r="L49" s="165">
        <v>437136.50895528967</v>
      </c>
      <c r="M49" s="82">
        <v>14600.359399106674</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459695.10395753349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3.3399999999999999E-2</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256</v>
      </c>
      <c r="D69" s="99"/>
      <c r="E69" s="99"/>
      <c r="F69" s="99"/>
      <c r="G69" s="99"/>
      <c r="H69" s="147"/>
      <c r="I69" s="100">
        <v>74897.694683432608</v>
      </c>
      <c r="J69" s="101">
        <v>1.85</v>
      </c>
      <c r="K69" s="102">
        <v>138560.73516435034</v>
      </c>
      <c r="L69" s="169">
        <v>30</v>
      </c>
      <c r="M69" s="103">
        <v>4618.6911721450115</v>
      </c>
    </row>
    <row r="70" spans="2:13">
      <c r="B70" s="98" t="s">
        <v>259</v>
      </c>
      <c r="C70" s="99"/>
      <c r="D70" s="99"/>
      <c r="E70" s="99"/>
      <c r="F70" s="99"/>
      <c r="G70" s="99"/>
      <c r="H70" s="99"/>
      <c r="I70" s="100">
        <v>132567.92412465235</v>
      </c>
      <c r="J70" s="101">
        <v>1.85</v>
      </c>
      <c r="K70" s="102">
        <v>245250.65963060685</v>
      </c>
      <c r="L70" s="169">
        <v>30</v>
      </c>
      <c r="M70" s="103">
        <v>8175.021987686895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12793.713159831907</v>
      </c>
    </row>
    <row r="75" spans="2:13" ht="13.5" thickBot="1">
      <c r="B75" s="76"/>
      <c r="M75" s="67"/>
    </row>
    <row r="76" spans="2:13" ht="15.75" customHeight="1" thickBot="1">
      <c r="B76" s="800" t="s">
        <v>85</v>
      </c>
      <c r="C76" s="801"/>
      <c r="D76" s="801"/>
      <c r="E76" s="801"/>
      <c r="F76" s="801"/>
      <c r="G76" s="801"/>
      <c r="H76" s="801"/>
      <c r="I76" s="801"/>
      <c r="J76" s="801"/>
      <c r="K76" s="801"/>
      <c r="L76" s="802"/>
      <c r="M76" s="104">
        <v>484664.96938928589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96932.993877857181</v>
      </c>
      <c r="M79" s="108"/>
    </row>
    <row r="80" spans="2:13">
      <c r="B80" s="83" t="s">
        <v>90</v>
      </c>
      <c r="C80" s="84"/>
      <c r="D80" s="84"/>
      <c r="E80" s="84"/>
      <c r="F80" s="84"/>
      <c r="G80" s="84"/>
      <c r="H80" s="84"/>
      <c r="I80" s="105"/>
      <c r="J80" s="106"/>
      <c r="K80" s="107">
        <v>0.05</v>
      </c>
      <c r="L80" s="167">
        <v>24233.248469464295</v>
      </c>
      <c r="M80" s="108"/>
    </row>
    <row r="81" spans="2:13" ht="13.5" thickBot="1">
      <c r="B81" s="34" t="s">
        <v>59</v>
      </c>
      <c r="C81" s="57"/>
      <c r="D81" s="57"/>
      <c r="E81" s="57"/>
      <c r="F81" s="57"/>
      <c r="G81" s="57"/>
      <c r="H81" s="57"/>
      <c r="I81" s="109"/>
      <c r="J81" s="110"/>
      <c r="K81" s="107">
        <v>0.05</v>
      </c>
      <c r="L81" s="168">
        <v>24233.248469464295</v>
      </c>
      <c r="M81" s="108"/>
    </row>
    <row r="82" spans="2:13" ht="15.75" customHeight="1" thickBot="1">
      <c r="B82" s="805" t="s">
        <v>466</v>
      </c>
      <c r="C82" s="806"/>
      <c r="D82" s="806"/>
      <c r="E82" s="806"/>
      <c r="F82" s="806"/>
      <c r="G82" s="806"/>
      <c r="H82" s="806"/>
      <c r="I82" s="806"/>
      <c r="J82" s="806"/>
      <c r="K82" s="806"/>
      <c r="L82" s="807"/>
      <c r="M82" s="111">
        <v>145399.49081678578</v>
      </c>
    </row>
    <row r="83" spans="2:13" ht="13.5" thickBot="1">
      <c r="B83" s="76"/>
      <c r="M83" s="67"/>
    </row>
    <row r="84" spans="2:13" ht="15.75" customHeight="1" thickBot="1">
      <c r="B84" s="800" t="s">
        <v>91</v>
      </c>
      <c r="C84" s="801"/>
      <c r="D84" s="801"/>
      <c r="E84" s="801"/>
      <c r="F84" s="801"/>
      <c r="G84" s="801"/>
      <c r="H84" s="801"/>
      <c r="I84" s="801"/>
      <c r="J84" s="801"/>
      <c r="K84" s="801"/>
      <c r="L84" s="802"/>
      <c r="M84" s="112">
        <v>630064</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092B0-3F0F-4EAC-BD18-186BA9E455BC}">
  <sheetPr codeName="Hoja130">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373</v>
      </c>
      <c r="C33" s="791" t="s">
        <v>592</v>
      </c>
      <c r="D33" s="792"/>
      <c r="E33" s="792"/>
      <c r="F33" s="792"/>
      <c r="G33" s="792"/>
      <c r="H33" s="792"/>
      <c r="I33" s="792"/>
      <c r="J33" s="793"/>
      <c r="K33" s="173">
        <v>11607</v>
      </c>
      <c r="L33" s="172" t="s">
        <v>271</v>
      </c>
      <c r="M33" s="174">
        <v>21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169</v>
      </c>
      <c r="C36" s="116"/>
      <c r="D36" s="116"/>
      <c r="E36" s="99"/>
      <c r="F36" s="122"/>
      <c r="G36" s="332"/>
      <c r="H36" s="333"/>
      <c r="I36" s="332"/>
      <c r="J36" s="333"/>
      <c r="K36" s="81">
        <v>40862.928584764973</v>
      </c>
      <c r="L36" s="170">
        <v>4</v>
      </c>
      <c r="M36" s="82">
        <v>10215.732146191243</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1199.4106087342414</v>
      </c>
    </row>
    <row r="44" spans="2:13" ht="15.75" customHeight="1" thickBot="1">
      <c r="B44" s="797" t="s">
        <v>75</v>
      </c>
      <c r="C44" s="798"/>
      <c r="D44" s="798"/>
      <c r="E44" s="798"/>
      <c r="F44" s="798"/>
      <c r="G44" s="798"/>
      <c r="H44" s="798"/>
      <c r="I44" s="798"/>
      <c r="J44" s="798"/>
      <c r="K44" s="798"/>
      <c r="L44" s="799"/>
      <c r="M44" s="87">
        <v>11415.142754925484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236</v>
      </c>
      <c r="C47" s="159"/>
      <c r="D47" s="159"/>
      <c r="E47" s="159"/>
      <c r="F47" s="159"/>
      <c r="G47" s="159"/>
      <c r="H47" s="159"/>
      <c r="I47" s="160"/>
      <c r="J47" s="126" t="s">
        <v>29</v>
      </c>
      <c r="K47" s="127">
        <v>1</v>
      </c>
      <c r="L47" s="165">
        <v>167839.30873605108</v>
      </c>
      <c r="M47" s="82">
        <v>167839.30873605108</v>
      </c>
    </row>
    <row r="48" spans="2:13" ht="15.75" customHeight="1">
      <c r="B48" s="32" t="s">
        <v>240</v>
      </c>
      <c r="C48" s="163"/>
      <c r="D48" s="163"/>
      <c r="E48" s="163"/>
      <c r="F48" s="163"/>
      <c r="G48" s="163"/>
      <c r="H48" s="163"/>
      <c r="I48" s="164"/>
      <c r="J48" s="126" t="s">
        <v>29</v>
      </c>
      <c r="K48" s="127">
        <v>1</v>
      </c>
      <c r="L48" s="165">
        <v>352312.31228755298</v>
      </c>
      <c r="M48" s="82">
        <v>352312.31228755298</v>
      </c>
    </row>
    <row r="49" spans="2:13" ht="15.75" customHeight="1">
      <c r="B49" s="32" t="s">
        <v>541</v>
      </c>
      <c r="C49" s="163"/>
      <c r="D49" s="163"/>
      <c r="E49" s="163"/>
      <c r="F49" s="163"/>
      <c r="G49" s="163"/>
      <c r="H49" s="163"/>
      <c r="I49" s="164"/>
      <c r="J49" s="126" t="s">
        <v>26</v>
      </c>
      <c r="K49" s="127">
        <v>3.3399999999999999E-2</v>
      </c>
      <c r="L49" s="165">
        <v>437136.50895528967</v>
      </c>
      <c r="M49" s="82">
        <v>14600.359399106674</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534751.98042271077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3.3399999999999999E-2</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256</v>
      </c>
      <c r="D69" s="99"/>
      <c r="E69" s="99"/>
      <c r="F69" s="99"/>
      <c r="G69" s="99"/>
      <c r="H69" s="147"/>
      <c r="I69" s="100">
        <v>74897.694683432608</v>
      </c>
      <c r="J69" s="101">
        <v>1.85</v>
      </c>
      <c r="K69" s="102">
        <v>138560.73516435034</v>
      </c>
      <c r="L69" s="169">
        <v>32</v>
      </c>
      <c r="M69" s="103">
        <v>4330.022973885948</v>
      </c>
    </row>
    <row r="70" spans="2:13">
      <c r="B70" s="98" t="s">
        <v>259</v>
      </c>
      <c r="C70" s="99"/>
      <c r="D70" s="99"/>
      <c r="E70" s="99"/>
      <c r="F70" s="99"/>
      <c r="G70" s="99"/>
      <c r="H70" s="99"/>
      <c r="I70" s="100">
        <v>132567.92412465235</v>
      </c>
      <c r="J70" s="101">
        <v>1.85</v>
      </c>
      <c r="K70" s="102">
        <v>245250.65963060685</v>
      </c>
      <c r="L70" s="169">
        <v>32</v>
      </c>
      <c r="M70" s="103">
        <v>7664.0831134564642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11994.106087342412</v>
      </c>
    </row>
    <row r="75" spans="2:13" ht="13.5" thickBot="1">
      <c r="B75" s="76"/>
      <c r="M75" s="67"/>
    </row>
    <row r="76" spans="2:13" ht="15.75" customHeight="1" thickBot="1">
      <c r="B76" s="800" t="s">
        <v>85</v>
      </c>
      <c r="C76" s="801"/>
      <c r="D76" s="801"/>
      <c r="E76" s="801"/>
      <c r="F76" s="801"/>
      <c r="G76" s="801"/>
      <c r="H76" s="801"/>
      <c r="I76" s="801"/>
      <c r="J76" s="801"/>
      <c r="K76" s="801"/>
      <c r="L76" s="802"/>
      <c r="M76" s="104">
        <v>558161.22926497867</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111632.24585299574</v>
      </c>
      <c r="M79" s="108"/>
    </row>
    <row r="80" spans="2:13">
      <c r="B80" s="83" t="s">
        <v>90</v>
      </c>
      <c r="C80" s="84"/>
      <c r="D80" s="84"/>
      <c r="E80" s="84"/>
      <c r="F80" s="84"/>
      <c r="G80" s="84"/>
      <c r="H80" s="84"/>
      <c r="I80" s="105"/>
      <c r="J80" s="106"/>
      <c r="K80" s="107">
        <v>0.05</v>
      </c>
      <c r="L80" s="167">
        <v>27908.061463248934</v>
      </c>
      <c r="M80" s="108"/>
    </row>
    <row r="81" spans="2:13" ht="13.5" thickBot="1">
      <c r="B81" s="34" t="s">
        <v>59</v>
      </c>
      <c r="C81" s="57"/>
      <c r="D81" s="57"/>
      <c r="E81" s="57"/>
      <c r="F81" s="57"/>
      <c r="G81" s="57"/>
      <c r="H81" s="57"/>
      <c r="I81" s="109"/>
      <c r="J81" s="110"/>
      <c r="K81" s="107">
        <v>0.05</v>
      </c>
      <c r="L81" s="168">
        <v>27908.061463248934</v>
      </c>
      <c r="M81" s="108"/>
    </row>
    <row r="82" spans="2:13" ht="15.75" customHeight="1" thickBot="1">
      <c r="B82" s="805" t="s">
        <v>466</v>
      </c>
      <c r="C82" s="806"/>
      <c r="D82" s="806"/>
      <c r="E82" s="806"/>
      <c r="F82" s="806"/>
      <c r="G82" s="806"/>
      <c r="H82" s="806"/>
      <c r="I82" s="806"/>
      <c r="J82" s="806"/>
      <c r="K82" s="806"/>
      <c r="L82" s="807"/>
      <c r="M82" s="111">
        <v>167448.36877949361</v>
      </c>
    </row>
    <row r="83" spans="2:13" ht="13.5" thickBot="1">
      <c r="B83" s="76"/>
      <c r="M83" s="67"/>
    </row>
    <row r="84" spans="2:13" ht="15.75" customHeight="1" thickBot="1">
      <c r="B84" s="800" t="s">
        <v>91</v>
      </c>
      <c r="C84" s="801"/>
      <c r="D84" s="801"/>
      <c r="E84" s="801"/>
      <c r="F84" s="801"/>
      <c r="G84" s="801"/>
      <c r="H84" s="801"/>
      <c r="I84" s="801"/>
      <c r="J84" s="801"/>
      <c r="K84" s="801"/>
      <c r="L84" s="802"/>
      <c r="M84" s="112">
        <v>725610</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5C79A1-A867-45F8-BF07-85F762440890}">
  <sheetPr codeName="Hoja131">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374</v>
      </c>
      <c r="C33" s="791" t="s">
        <v>593</v>
      </c>
      <c r="D33" s="792"/>
      <c r="E33" s="792"/>
      <c r="F33" s="792"/>
      <c r="G33" s="792"/>
      <c r="H33" s="792"/>
      <c r="I33" s="792"/>
      <c r="J33" s="793"/>
      <c r="K33" s="173">
        <v>11607</v>
      </c>
      <c r="L33" s="172" t="s">
        <v>27</v>
      </c>
      <c r="M33" s="174">
        <v>21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169</v>
      </c>
      <c r="C36" s="116"/>
      <c r="D36" s="116"/>
      <c r="E36" s="99"/>
      <c r="F36" s="122"/>
      <c r="G36" s="332"/>
      <c r="H36" s="333"/>
      <c r="I36" s="332"/>
      <c r="J36" s="333"/>
      <c r="K36" s="81">
        <v>40862.928584764973</v>
      </c>
      <c r="L36" s="170">
        <v>4</v>
      </c>
      <c r="M36" s="82">
        <v>10215.732146191243</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1199.4106087342414</v>
      </c>
    </row>
    <row r="44" spans="2:13" ht="15.75" customHeight="1" thickBot="1">
      <c r="B44" s="797" t="s">
        <v>75</v>
      </c>
      <c r="C44" s="798"/>
      <c r="D44" s="798"/>
      <c r="E44" s="798"/>
      <c r="F44" s="798"/>
      <c r="G44" s="798"/>
      <c r="H44" s="798"/>
      <c r="I44" s="798"/>
      <c r="J44" s="798"/>
      <c r="K44" s="798"/>
      <c r="L44" s="799"/>
      <c r="M44" s="87">
        <v>11415.142754925484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236</v>
      </c>
      <c r="C47" s="159"/>
      <c r="D47" s="159"/>
      <c r="E47" s="159"/>
      <c r="F47" s="159"/>
      <c r="G47" s="159"/>
      <c r="H47" s="159"/>
      <c r="I47" s="160"/>
      <c r="J47" s="126" t="s">
        <v>29</v>
      </c>
      <c r="K47" s="127">
        <v>2</v>
      </c>
      <c r="L47" s="165">
        <v>167839.30873605108</v>
      </c>
      <c r="M47" s="82">
        <v>335678.61747210217</v>
      </c>
    </row>
    <row r="48" spans="2:13" ht="15.75" customHeight="1">
      <c r="B48" s="32" t="s">
        <v>238</v>
      </c>
      <c r="C48" s="163"/>
      <c r="D48" s="163"/>
      <c r="E48" s="163"/>
      <c r="F48" s="163"/>
      <c r="G48" s="163"/>
      <c r="H48" s="163"/>
      <c r="I48" s="164"/>
      <c r="J48" s="126" t="s">
        <v>27</v>
      </c>
      <c r="K48" s="127">
        <v>1</v>
      </c>
      <c r="L48" s="165">
        <v>434936.50508036831</v>
      </c>
      <c r="M48" s="82">
        <v>434936.50508036831</v>
      </c>
    </row>
    <row r="49" spans="2:13" ht="15.75" customHeight="1">
      <c r="B49" s="32" t="s">
        <v>541</v>
      </c>
      <c r="C49" s="163"/>
      <c r="D49" s="163"/>
      <c r="E49" s="163"/>
      <c r="F49" s="163"/>
      <c r="G49" s="163"/>
      <c r="H49" s="163"/>
      <c r="I49" s="164"/>
      <c r="J49" s="126" t="s">
        <v>26</v>
      </c>
      <c r="K49" s="127">
        <v>3.3399999999999999E-2</v>
      </c>
      <c r="L49" s="165">
        <v>437136.50895528967</v>
      </c>
      <c r="M49" s="82">
        <v>14600.359399106674</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785215.48195157724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3.3399999999999999E-2</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256</v>
      </c>
      <c r="D69" s="99"/>
      <c r="E69" s="99"/>
      <c r="F69" s="99"/>
      <c r="G69" s="99"/>
      <c r="H69" s="147"/>
      <c r="I69" s="100">
        <v>74897.694683432608</v>
      </c>
      <c r="J69" s="101">
        <v>1.85</v>
      </c>
      <c r="K69" s="102">
        <v>138560.73516435034</v>
      </c>
      <c r="L69" s="169">
        <v>32</v>
      </c>
      <c r="M69" s="103">
        <v>4330.022973885948</v>
      </c>
    </row>
    <row r="70" spans="2:13">
      <c r="B70" s="98" t="s">
        <v>259</v>
      </c>
      <c r="C70" s="99"/>
      <c r="D70" s="99"/>
      <c r="E70" s="99"/>
      <c r="F70" s="99"/>
      <c r="G70" s="99"/>
      <c r="H70" s="99"/>
      <c r="I70" s="100">
        <v>132567.92412465235</v>
      </c>
      <c r="J70" s="101">
        <v>1.85</v>
      </c>
      <c r="K70" s="102">
        <v>245250.65963060685</v>
      </c>
      <c r="L70" s="169">
        <v>32</v>
      </c>
      <c r="M70" s="103">
        <v>7664.0831134564642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11994.106087342412</v>
      </c>
    </row>
    <row r="75" spans="2:13" ht="13.5" thickBot="1">
      <c r="B75" s="76"/>
      <c r="M75" s="67"/>
    </row>
    <row r="76" spans="2:13" ht="15.75" customHeight="1" thickBot="1">
      <c r="B76" s="800" t="s">
        <v>85</v>
      </c>
      <c r="C76" s="801"/>
      <c r="D76" s="801"/>
      <c r="E76" s="801"/>
      <c r="F76" s="801"/>
      <c r="G76" s="801"/>
      <c r="H76" s="801"/>
      <c r="I76" s="801"/>
      <c r="J76" s="801"/>
      <c r="K76" s="801"/>
      <c r="L76" s="802"/>
      <c r="M76" s="104">
        <v>808624.73079384514</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161724.94615876905</v>
      </c>
      <c r="M79" s="108"/>
    </row>
    <row r="80" spans="2:13">
      <c r="B80" s="83" t="s">
        <v>90</v>
      </c>
      <c r="C80" s="84"/>
      <c r="D80" s="84"/>
      <c r="E80" s="84"/>
      <c r="F80" s="84"/>
      <c r="G80" s="84"/>
      <c r="H80" s="84"/>
      <c r="I80" s="105"/>
      <c r="J80" s="106"/>
      <c r="K80" s="107">
        <v>0.05</v>
      </c>
      <c r="L80" s="167">
        <v>40431.236539692261</v>
      </c>
      <c r="M80" s="108"/>
    </row>
    <row r="81" spans="2:13" ht="13.5" thickBot="1">
      <c r="B81" s="34" t="s">
        <v>59</v>
      </c>
      <c r="C81" s="57"/>
      <c r="D81" s="57"/>
      <c r="E81" s="57"/>
      <c r="F81" s="57"/>
      <c r="G81" s="57"/>
      <c r="H81" s="57"/>
      <c r="I81" s="109"/>
      <c r="J81" s="110"/>
      <c r="K81" s="107">
        <v>0.05</v>
      </c>
      <c r="L81" s="168">
        <v>40431.236539692261</v>
      </c>
      <c r="M81" s="108"/>
    </row>
    <row r="82" spans="2:13" ht="15.75" customHeight="1" thickBot="1">
      <c r="B82" s="805" t="s">
        <v>466</v>
      </c>
      <c r="C82" s="806"/>
      <c r="D82" s="806"/>
      <c r="E82" s="806"/>
      <c r="F82" s="806"/>
      <c r="G82" s="806"/>
      <c r="H82" s="806"/>
      <c r="I82" s="806"/>
      <c r="J82" s="806"/>
      <c r="K82" s="806"/>
      <c r="L82" s="807"/>
      <c r="M82" s="111">
        <v>242587.41923815358</v>
      </c>
    </row>
    <row r="83" spans="2:13" ht="13.5" thickBot="1">
      <c r="B83" s="76"/>
      <c r="M83" s="67"/>
    </row>
    <row r="84" spans="2:13" ht="15.75" customHeight="1" thickBot="1">
      <c r="B84" s="800" t="s">
        <v>91</v>
      </c>
      <c r="C84" s="801"/>
      <c r="D84" s="801"/>
      <c r="E84" s="801"/>
      <c r="F84" s="801"/>
      <c r="G84" s="801"/>
      <c r="H84" s="801"/>
      <c r="I84" s="801"/>
      <c r="J84" s="801"/>
      <c r="K84" s="801"/>
      <c r="L84" s="802"/>
      <c r="M84" s="112">
        <v>1051212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05BCF-3D6D-4771-8126-1DDD4434DDA8}">
  <sheetPr codeName="Hoja132">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375</v>
      </c>
      <c r="C33" s="791" t="s">
        <v>594</v>
      </c>
      <c r="D33" s="792"/>
      <c r="E33" s="792"/>
      <c r="F33" s="792"/>
      <c r="G33" s="792"/>
      <c r="H33" s="792"/>
      <c r="I33" s="792"/>
      <c r="J33" s="793"/>
      <c r="K33" s="173">
        <v>11607</v>
      </c>
      <c r="L33" s="172" t="s">
        <v>28</v>
      </c>
      <c r="M33" s="174">
        <v>149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168</v>
      </c>
      <c r="C36" s="116"/>
      <c r="D36" s="116"/>
      <c r="E36" s="99"/>
      <c r="F36" s="122"/>
      <c r="G36" s="332"/>
      <c r="H36" s="333"/>
      <c r="I36" s="332"/>
      <c r="J36" s="333"/>
      <c r="K36" s="81">
        <v>53523.797128668266</v>
      </c>
      <c r="L36" s="170">
        <v>6.25</v>
      </c>
      <c r="M36" s="82">
        <v>8563.8075405869222</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931.12322934365238</v>
      </c>
    </row>
    <row r="44" spans="2:13" ht="15.75" customHeight="1" thickBot="1">
      <c r="B44" s="797" t="s">
        <v>75</v>
      </c>
      <c r="C44" s="798"/>
      <c r="D44" s="798"/>
      <c r="E44" s="798"/>
      <c r="F44" s="798"/>
      <c r="G44" s="798"/>
      <c r="H44" s="798"/>
      <c r="I44" s="798"/>
      <c r="J44" s="798"/>
      <c r="K44" s="798"/>
      <c r="L44" s="799"/>
      <c r="M44" s="87">
        <v>9494.9307699305755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237</v>
      </c>
      <c r="C47" s="159"/>
      <c r="D47" s="159"/>
      <c r="E47" s="159"/>
      <c r="F47" s="159"/>
      <c r="G47" s="159"/>
      <c r="H47" s="159"/>
      <c r="I47" s="160"/>
      <c r="J47" s="126" t="s">
        <v>29</v>
      </c>
      <c r="K47" s="127">
        <v>0.78740157480314954</v>
      </c>
      <c r="L47" s="165">
        <v>221454.53315958066</v>
      </c>
      <c r="M47" s="82">
        <v>174373.64815715011</v>
      </c>
    </row>
    <row r="48" spans="2:13" ht="15.75" customHeight="1">
      <c r="B48" s="32" t="s">
        <v>204</v>
      </c>
      <c r="C48" s="163"/>
      <c r="D48" s="163"/>
      <c r="E48" s="163"/>
      <c r="F48" s="163"/>
      <c r="G48" s="163"/>
      <c r="H48" s="163"/>
      <c r="I48" s="164"/>
      <c r="J48" s="126" t="s">
        <v>28</v>
      </c>
      <c r="K48" s="127">
        <v>1</v>
      </c>
      <c r="L48" s="165">
        <v>232277.17644201263</v>
      </c>
      <c r="M48" s="82">
        <v>232277.17644201263</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406650.82459916273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50</v>
      </c>
      <c r="M69" s="103">
        <v>6540.0175901495168</v>
      </c>
    </row>
    <row r="70" spans="2:13">
      <c r="B70" s="98" t="s">
        <v>256</v>
      </c>
      <c r="C70" s="99"/>
      <c r="D70" s="99"/>
      <c r="E70" s="99"/>
      <c r="F70" s="99"/>
      <c r="G70" s="99"/>
      <c r="H70" s="99"/>
      <c r="I70" s="100">
        <v>74897.694683432608</v>
      </c>
      <c r="J70" s="101">
        <v>1.85</v>
      </c>
      <c r="K70" s="102">
        <v>138560.73516435034</v>
      </c>
      <c r="L70" s="169">
        <v>50</v>
      </c>
      <c r="M70" s="103">
        <v>2771.2147032870066</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9311.2322934365238</v>
      </c>
    </row>
    <row r="75" spans="2:13" ht="13.5" thickBot="1">
      <c r="B75" s="76"/>
      <c r="M75" s="67"/>
    </row>
    <row r="76" spans="2:13" ht="15.75" customHeight="1" thickBot="1">
      <c r="B76" s="800" t="s">
        <v>85</v>
      </c>
      <c r="C76" s="801"/>
      <c r="D76" s="801"/>
      <c r="E76" s="801"/>
      <c r="F76" s="801"/>
      <c r="G76" s="801"/>
      <c r="H76" s="801"/>
      <c r="I76" s="801"/>
      <c r="J76" s="801"/>
      <c r="K76" s="801"/>
      <c r="L76" s="802"/>
      <c r="M76" s="104">
        <v>425456.98766252986</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85091.397532505973</v>
      </c>
      <c r="M79" s="108"/>
    </row>
    <row r="80" spans="2:13">
      <c r="B80" s="83" t="s">
        <v>90</v>
      </c>
      <c r="C80" s="84"/>
      <c r="D80" s="84"/>
      <c r="E80" s="84"/>
      <c r="F80" s="84"/>
      <c r="G80" s="84"/>
      <c r="H80" s="84"/>
      <c r="I80" s="105"/>
      <c r="J80" s="106"/>
      <c r="K80" s="107">
        <v>0.05</v>
      </c>
      <c r="L80" s="167">
        <v>21272.849383126493</v>
      </c>
      <c r="M80" s="108"/>
    </row>
    <row r="81" spans="2:13" ht="13.5" thickBot="1">
      <c r="B81" s="34" t="s">
        <v>59</v>
      </c>
      <c r="C81" s="57"/>
      <c r="D81" s="57"/>
      <c r="E81" s="57"/>
      <c r="F81" s="57"/>
      <c r="G81" s="57"/>
      <c r="H81" s="57"/>
      <c r="I81" s="109"/>
      <c r="J81" s="110"/>
      <c r="K81" s="107">
        <v>0.05</v>
      </c>
      <c r="L81" s="168">
        <v>21272.849383126493</v>
      </c>
      <c r="M81" s="108"/>
    </row>
    <row r="82" spans="2:13" ht="15.75" customHeight="1" thickBot="1">
      <c r="B82" s="805" t="s">
        <v>466</v>
      </c>
      <c r="C82" s="806"/>
      <c r="D82" s="806"/>
      <c r="E82" s="806"/>
      <c r="F82" s="806"/>
      <c r="G82" s="806"/>
      <c r="H82" s="806"/>
      <c r="I82" s="806"/>
      <c r="J82" s="806"/>
      <c r="K82" s="806"/>
      <c r="L82" s="807"/>
      <c r="M82" s="111">
        <v>127637.09629875896</v>
      </c>
    </row>
    <row r="83" spans="2:13" ht="13.5" thickBot="1">
      <c r="B83" s="76"/>
      <c r="M83" s="67"/>
    </row>
    <row r="84" spans="2:13" ht="15.75" customHeight="1" thickBot="1">
      <c r="B84" s="800" t="s">
        <v>91</v>
      </c>
      <c r="C84" s="801"/>
      <c r="D84" s="801"/>
      <c r="E84" s="801"/>
      <c r="F84" s="801"/>
      <c r="G84" s="801"/>
      <c r="H84" s="801"/>
      <c r="I84" s="801"/>
      <c r="J84" s="801"/>
      <c r="K84" s="801"/>
      <c r="L84" s="802"/>
      <c r="M84" s="112">
        <v>553094</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565DF8-0822-4C78-8D8D-CFBE883C7DDC}">
  <sheetPr codeName="Hoja134">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376</v>
      </c>
      <c r="C33" s="791" t="s">
        <v>595</v>
      </c>
      <c r="D33" s="792"/>
      <c r="E33" s="792"/>
      <c r="F33" s="792"/>
      <c r="G33" s="792"/>
      <c r="H33" s="792"/>
      <c r="I33" s="792"/>
      <c r="J33" s="793"/>
      <c r="K33" s="173">
        <v>11607</v>
      </c>
      <c r="L33" s="172" t="s">
        <v>29</v>
      </c>
      <c r="M33" s="174">
        <v>47</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688.47173450381035</v>
      </c>
    </row>
    <row r="44" spans="2:13" ht="15.75" customHeight="1" thickBot="1">
      <c r="B44" s="797" t="s">
        <v>75</v>
      </c>
      <c r="C44" s="798"/>
      <c r="D44" s="798"/>
      <c r="E44" s="798"/>
      <c r="F44" s="798"/>
      <c r="G44" s="798"/>
      <c r="H44" s="798"/>
      <c r="I44" s="798"/>
      <c r="J44" s="798"/>
      <c r="K44" s="798"/>
      <c r="L44" s="799"/>
      <c r="M44" s="87">
        <v>688.47173450381035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56</v>
      </c>
      <c r="C47" s="159"/>
      <c r="D47" s="159"/>
      <c r="E47" s="159"/>
      <c r="F47" s="159"/>
      <c r="G47" s="159"/>
      <c r="H47" s="159"/>
      <c r="I47" s="160"/>
      <c r="J47" s="126" t="s">
        <v>29</v>
      </c>
      <c r="K47" s="127">
        <v>1</v>
      </c>
      <c r="L47" s="165">
        <v>60031.394776225723</v>
      </c>
      <c r="M47" s="82">
        <v>60031.394776225723</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60031.394776225723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32</v>
      </c>
      <c r="M69" s="103">
        <v>2554.6943711521549</v>
      </c>
    </row>
    <row r="70" spans="2:13">
      <c r="B70" s="98" t="s">
        <v>256</v>
      </c>
      <c r="C70" s="99"/>
      <c r="D70" s="99"/>
      <c r="E70" s="99"/>
      <c r="F70" s="99"/>
      <c r="G70" s="99"/>
      <c r="H70" s="99"/>
      <c r="I70" s="100">
        <v>74897.694683432608</v>
      </c>
      <c r="J70" s="101">
        <v>1.85</v>
      </c>
      <c r="K70" s="102">
        <v>138560.73516435034</v>
      </c>
      <c r="L70" s="169">
        <v>32</v>
      </c>
      <c r="M70" s="103">
        <v>4330.022973885948</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6884.7173450381033</v>
      </c>
    </row>
    <row r="75" spans="2:13" ht="13.5" thickBot="1">
      <c r="B75" s="76"/>
      <c r="M75" s="67"/>
    </row>
    <row r="76" spans="2:13" ht="15.75" customHeight="1" thickBot="1">
      <c r="B76" s="800" t="s">
        <v>85</v>
      </c>
      <c r="C76" s="801"/>
      <c r="D76" s="801"/>
      <c r="E76" s="801"/>
      <c r="F76" s="801"/>
      <c r="G76" s="801"/>
      <c r="H76" s="801"/>
      <c r="I76" s="801"/>
      <c r="J76" s="801"/>
      <c r="K76" s="801"/>
      <c r="L76" s="802"/>
      <c r="M76" s="104">
        <v>67604.583855767632</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13520.916771153526</v>
      </c>
      <c r="M79" s="108"/>
    </row>
    <row r="80" spans="2:13">
      <c r="B80" s="83" t="s">
        <v>90</v>
      </c>
      <c r="C80" s="84"/>
      <c r="D80" s="84"/>
      <c r="E80" s="84"/>
      <c r="F80" s="84"/>
      <c r="G80" s="84"/>
      <c r="H80" s="84"/>
      <c r="I80" s="105"/>
      <c r="J80" s="106"/>
      <c r="K80" s="107">
        <v>0.05</v>
      </c>
      <c r="L80" s="167">
        <v>3380.2291927883816</v>
      </c>
      <c r="M80" s="108"/>
    </row>
    <row r="81" spans="2:13" ht="13.5" thickBot="1">
      <c r="B81" s="34" t="s">
        <v>59</v>
      </c>
      <c r="C81" s="57"/>
      <c r="D81" s="57"/>
      <c r="E81" s="57"/>
      <c r="F81" s="57"/>
      <c r="G81" s="57"/>
      <c r="H81" s="57"/>
      <c r="I81" s="109"/>
      <c r="J81" s="110"/>
      <c r="K81" s="107">
        <v>0.05</v>
      </c>
      <c r="L81" s="168">
        <v>3380.2291927883816</v>
      </c>
      <c r="M81" s="108"/>
    </row>
    <row r="82" spans="2:13" ht="15.75" customHeight="1" thickBot="1">
      <c r="B82" s="805" t="s">
        <v>466</v>
      </c>
      <c r="C82" s="806"/>
      <c r="D82" s="806"/>
      <c r="E82" s="806"/>
      <c r="F82" s="806"/>
      <c r="G82" s="806"/>
      <c r="H82" s="806"/>
      <c r="I82" s="806"/>
      <c r="J82" s="806"/>
      <c r="K82" s="806"/>
      <c r="L82" s="807"/>
      <c r="M82" s="111">
        <v>20281.37515673029</v>
      </c>
    </row>
    <row r="83" spans="2:13" ht="13.5" thickBot="1">
      <c r="B83" s="76"/>
      <c r="M83" s="67"/>
    </row>
    <row r="84" spans="2:13" ht="15.75" customHeight="1" thickBot="1">
      <c r="B84" s="800" t="s">
        <v>91</v>
      </c>
      <c r="C84" s="801"/>
      <c r="D84" s="801"/>
      <c r="E84" s="801"/>
      <c r="F84" s="801"/>
      <c r="G84" s="801"/>
      <c r="H84" s="801"/>
      <c r="I84" s="801"/>
      <c r="J84" s="801"/>
      <c r="K84" s="801"/>
      <c r="L84" s="802"/>
      <c r="M84" s="112">
        <v>87886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AE868-83FC-4070-BC42-24D539D7B536}">
  <sheetPr codeName="Hoja135">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598</v>
      </c>
      <c r="C33" s="791" t="s">
        <v>596</v>
      </c>
      <c r="D33" s="792"/>
      <c r="E33" s="792"/>
      <c r="F33" s="792"/>
      <c r="G33" s="792"/>
      <c r="H33" s="792"/>
      <c r="I33" s="792"/>
      <c r="J33" s="793"/>
      <c r="K33" s="173">
        <v>11607</v>
      </c>
      <c r="L33" s="172" t="s">
        <v>29</v>
      </c>
      <c r="M33" s="174">
        <v>41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169</v>
      </c>
      <c r="C36" s="116"/>
      <c r="D36" s="116"/>
      <c r="E36" s="99"/>
      <c r="F36" s="122"/>
      <c r="G36" s="332"/>
      <c r="H36" s="333"/>
      <c r="I36" s="332"/>
      <c r="J36" s="333"/>
      <c r="K36" s="81">
        <v>40862.928584764973</v>
      </c>
      <c r="L36" s="170">
        <v>120</v>
      </c>
      <c r="M36" s="82">
        <v>340.52440487304142</v>
      </c>
    </row>
    <row r="37" spans="2:13">
      <c r="B37" s="32" t="s">
        <v>187</v>
      </c>
      <c r="C37" s="116"/>
      <c r="D37" s="116"/>
      <c r="E37" s="123"/>
      <c r="F37" s="124"/>
      <c r="G37" s="86"/>
      <c r="H37" s="85"/>
      <c r="I37" s="86"/>
      <c r="J37" s="85"/>
      <c r="K37" s="81">
        <v>43806.356962575388</v>
      </c>
      <c r="L37" s="170">
        <v>120</v>
      </c>
      <c r="M37" s="82">
        <v>365.05297468812824</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15.103058745904413</v>
      </c>
    </row>
    <row r="44" spans="2:13" ht="15.75" customHeight="1" thickBot="1">
      <c r="B44" s="797" t="s">
        <v>75</v>
      </c>
      <c r="C44" s="798"/>
      <c r="D44" s="798"/>
      <c r="E44" s="798"/>
      <c r="F44" s="798"/>
      <c r="G44" s="798"/>
      <c r="H44" s="798"/>
      <c r="I44" s="798"/>
      <c r="J44" s="798"/>
      <c r="K44" s="798"/>
      <c r="L44" s="799"/>
      <c r="M44" s="87">
        <v>720.68043830707404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140</v>
      </c>
      <c r="C47" s="159"/>
      <c r="D47" s="159"/>
      <c r="E47" s="159"/>
      <c r="F47" s="159"/>
      <c r="G47" s="159"/>
      <c r="H47" s="159"/>
      <c r="I47" s="160"/>
      <c r="J47" s="126" t="s">
        <v>30</v>
      </c>
      <c r="K47" s="127">
        <v>3.3300000000000003E-2</v>
      </c>
      <c r="L47" s="165">
        <v>7906.5101384618565</v>
      </c>
      <c r="M47" s="82">
        <v>263.28678761077987</v>
      </c>
    </row>
    <row r="48" spans="2:13" ht="15.75" customHeight="1">
      <c r="B48" s="32" t="s">
        <v>211</v>
      </c>
      <c r="C48" s="163"/>
      <c r="D48" s="163"/>
      <c r="E48" s="163"/>
      <c r="F48" s="163"/>
      <c r="G48" s="163"/>
      <c r="H48" s="163"/>
      <c r="I48" s="164"/>
      <c r="J48" s="126" t="s">
        <v>29</v>
      </c>
      <c r="K48" s="127">
        <v>1</v>
      </c>
      <c r="L48" s="165">
        <v>8396.7510912861399</v>
      </c>
      <c r="M48" s="82">
        <v>8396.7510912861399</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8660.0378788969192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2000</v>
      </c>
      <c r="M69" s="103">
        <v>81.750219876868954</v>
      </c>
    </row>
    <row r="70" spans="2:13">
      <c r="B70" s="98" t="s">
        <v>256</v>
      </c>
      <c r="C70" s="99"/>
      <c r="D70" s="99"/>
      <c r="E70" s="99"/>
      <c r="F70" s="99"/>
      <c r="G70" s="99"/>
      <c r="H70" s="99"/>
      <c r="I70" s="100">
        <v>74897.694683432608</v>
      </c>
      <c r="J70" s="101">
        <v>1.85</v>
      </c>
      <c r="K70" s="102">
        <v>138560.73516435034</v>
      </c>
      <c r="L70" s="169">
        <v>2000</v>
      </c>
      <c r="M70" s="103">
        <v>69.280367582175174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151.03058745904411</v>
      </c>
    </row>
    <row r="75" spans="2:13" ht="13.5" thickBot="1">
      <c r="B75" s="76"/>
      <c r="M75" s="67"/>
    </row>
    <row r="76" spans="2:13" ht="15.75" customHeight="1" thickBot="1">
      <c r="B76" s="800" t="s">
        <v>85</v>
      </c>
      <c r="C76" s="801"/>
      <c r="D76" s="801"/>
      <c r="E76" s="801"/>
      <c r="F76" s="801"/>
      <c r="G76" s="801"/>
      <c r="H76" s="801"/>
      <c r="I76" s="801"/>
      <c r="J76" s="801"/>
      <c r="K76" s="801"/>
      <c r="L76" s="802"/>
      <c r="M76" s="104">
        <v>9531.748904663038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1906.3497809326077</v>
      </c>
      <c r="M79" s="108"/>
    </row>
    <row r="80" spans="2:13">
      <c r="B80" s="83" t="s">
        <v>90</v>
      </c>
      <c r="C80" s="84"/>
      <c r="D80" s="84"/>
      <c r="E80" s="84"/>
      <c r="F80" s="84"/>
      <c r="G80" s="84"/>
      <c r="H80" s="84"/>
      <c r="I80" s="105"/>
      <c r="J80" s="106"/>
      <c r="K80" s="107">
        <v>0.05</v>
      </c>
      <c r="L80" s="167">
        <v>476.58744523315193</v>
      </c>
      <c r="M80" s="108"/>
    </row>
    <row r="81" spans="2:13" ht="13.5" thickBot="1">
      <c r="B81" s="34" t="s">
        <v>59</v>
      </c>
      <c r="C81" s="57"/>
      <c r="D81" s="57"/>
      <c r="E81" s="57"/>
      <c r="F81" s="57"/>
      <c r="G81" s="57"/>
      <c r="H81" s="57"/>
      <c r="I81" s="109"/>
      <c r="J81" s="110"/>
      <c r="K81" s="107">
        <v>0.05</v>
      </c>
      <c r="L81" s="168">
        <v>476.58744523315193</v>
      </c>
      <c r="M81" s="108"/>
    </row>
    <row r="82" spans="2:13" ht="15.75" customHeight="1" thickBot="1">
      <c r="B82" s="805" t="s">
        <v>466</v>
      </c>
      <c r="C82" s="806"/>
      <c r="D82" s="806"/>
      <c r="E82" s="806"/>
      <c r="F82" s="806"/>
      <c r="G82" s="806"/>
      <c r="H82" s="806"/>
      <c r="I82" s="806"/>
      <c r="J82" s="806"/>
      <c r="K82" s="806"/>
      <c r="L82" s="807"/>
      <c r="M82" s="111">
        <v>2859.5246713989113</v>
      </c>
    </row>
    <row r="83" spans="2:13" ht="13.5" thickBot="1">
      <c r="B83" s="76"/>
      <c r="M83" s="67"/>
    </row>
    <row r="84" spans="2:13" ht="15.75" customHeight="1" thickBot="1">
      <c r="B84" s="800" t="s">
        <v>91</v>
      </c>
      <c r="C84" s="801"/>
      <c r="D84" s="801"/>
      <c r="E84" s="801"/>
      <c r="F84" s="801"/>
      <c r="G84" s="801"/>
      <c r="H84" s="801"/>
      <c r="I84" s="801"/>
      <c r="J84" s="801"/>
      <c r="K84" s="801"/>
      <c r="L84" s="802"/>
      <c r="M84" s="112">
        <v>12391</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1CB09C-49E4-4F6D-AA43-CE4EBD427D72}">
  <sheetPr codeName="Hoja136">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377</v>
      </c>
      <c r="C33" s="791" t="s">
        <v>600</v>
      </c>
      <c r="D33" s="792"/>
      <c r="E33" s="792"/>
      <c r="F33" s="792"/>
      <c r="G33" s="792"/>
      <c r="H33" s="792"/>
      <c r="I33" s="792"/>
      <c r="J33" s="793"/>
      <c r="K33" s="173">
        <v>11607</v>
      </c>
      <c r="L33" s="172" t="s">
        <v>29</v>
      </c>
      <c r="M33" s="174">
        <v>134</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169</v>
      </c>
      <c r="C36" s="116"/>
      <c r="D36" s="116"/>
      <c r="E36" s="99"/>
      <c r="F36" s="122"/>
      <c r="G36" s="332"/>
      <c r="H36" s="333"/>
      <c r="I36" s="332"/>
      <c r="J36" s="333"/>
      <c r="K36" s="81">
        <v>40862.928584764973</v>
      </c>
      <c r="L36" s="170">
        <v>250</v>
      </c>
      <c r="M36" s="82">
        <v>163.45171433905989</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116.78602839552707</v>
      </c>
    </row>
    <row r="44" spans="2:13" ht="15.75" customHeight="1" thickBot="1">
      <c r="B44" s="797" t="s">
        <v>75</v>
      </c>
      <c r="C44" s="798"/>
      <c r="D44" s="798"/>
      <c r="E44" s="798"/>
      <c r="F44" s="798"/>
      <c r="G44" s="798"/>
      <c r="H44" s="798"/>
      <c r="I44" s="798"/>
      <c r="J44" s="798"/>
      <c r="K44" s="798"/>
      <c r="L44" s="799"/>
      <c r="M44" s="87">
        <v>280.23774273458696</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202</v>
      </c>
      <c r="C47" s="159"/>
      <c r="D47" s="159"/>
      <c r="E47" s="159"/>
      <c r="F47" s="159"/>
      <c r="G47" s="159"/>
      <c r="H47" s="159"/>
      <c r="I47" s="160"/>
      <c r="J47" s="126" t="s">
        <v>29</v>
      </c>
      <c r="K47" s="127">
        <v>1</v>
      </c>
      <c r="L47" s="165">
        <v>9143.8861107872799</v>
      </c>
      <c r="M47" s="82">
        <v>9143.8861107872799</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9143.8861107872799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70</v>
      </c>
      <c r="M69" s="103">
        <v>1167.8602839552707</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1167.8602839552707</v>
      </c>
    </row>
    <row r="75" spans="2:13" ht="13.5" thickBot="1">
      <c r="B75" s="76"/>
      <c r="M75" s="67"/>
    </row>
    <row r="76" spans="2:13" ht="15.75" customHeight="1" thickBot="1">
      <c r="B76" s="800" t="s">
        <v>85</v>
      </c>
      <c r="C76" s="801"/>
      <c r="D76" s="801"/>
      <c r="E76" s="801"/>
      <c r="F76" s="801"/>
      <c r="G76" s="801"/>
      <c r="H76" s="801"/>
      <c r="I76" s="801"/>
      <c r="J76" s="801"/>
      <c r="K76" s="801"/>
      <c r="L76" s="802"/>
      <c r="M76" s="104">
        <v>10591.984137477139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2118.3968274954277</v>
      </c>
      <c r="M79" s="108"/>
    </row>
    <row r="80" spans="2:13">
      <c r="B80" s="83" t="s">
        <v>90</v>
      </c>
      <c r="C80" s="84"/>
      <c r="D80" s="84"/>
      <c r="E80" s="84"/>
      <c r="F80" s="84"/>
      <c r="G80" s="84"/>
      <c r="H80" s="84"/>
      <c r="I80" s="105"/>
      <c r="J80" s="106"/>
      <c r="K80" s="107">
        <v>0.05</v>
      </c>
      <c r="L80" s="167">
        <v>529.59920687385693</v>
      </c>
      <c r="M80" s="108"/>
    </row>
    <row r="81" spans="2:13" ht="13.5" thickBot="1">
      <c r="B81" s="34" t="s">
        <v>59</v>
      </c>
      <c r="C81" s="57"/>
      <c r="D81" s="57"/>
      <c r="E81" s="57"/>
      <c r="F81" s="57"/>
      <c r="G81" s="57"/>
      <c r="H81" s="57"/>
      <c r="I81" s="109"/>
      <c r="J81" s="110"/>
      <c r="K81" s="107">
        <v>0.05</v>
      </c>
      <c r="L81" s="168">
        <v>529.59920687385693</v>
      </c>
      <c r="M81" s="108"/>
    </row>
    <row r="82" spans="2:13" ht="15.75" customHeight="1" thickBot="1">
      <c r="B82" s="805" t="s">
        <v>466</v>
      </c>
      <c r="C82" s="806"/>
      <c r="D82" s="806"/>
      <c r="E82" s="806"/>
      <c r="F82" s="806"/>
      <c r="G82" s="806"/>
      <c r="H82" s="806"/>
      <c r="I82" s="806"/>
      <c r="J82" s="806"/>
      <c r="K82" s="806"/>
      <c r="L82" s="807"/>
      <c r="M82" s="111">
        <v>3177.5952412431416</v>
      </c>
    </row>
    <row r="83" spans="2:13" ht="13.5" thickBot="1">
      <c r="B83" s="76"/>
      <c r="M83" s="67"/>
    </row>
    <row r="84" spans="2:13" ht="15.75" customHeight="1" thickBot="1">
      <c r="B84" s="800" t="s">
        <v>91</v>
      </c>
      <c r="C84" s="801"/>
      <c r="D84" s="801"/>
      <c r="E84" s="801"/>
      <c r="F84" s="801"/>
      <c r="G84" s="801"/>
      <c r="H84" s="801"/>
      <c r="I84" s="801"/>
      <c r="J84" s="801"/>
      <c r="K84" s="801"/>
      <c r="L84" s="802"/>
      <c r="M84" s="112">
        <v>13770</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3B858-A45D-44C8-996A-3A4BDFA160CD}">
  <sheetPr codeName="Hoja137">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378</v>
      </c>
      <c r="C33" s="791" t="s">
        <v>601</v>
      </c>
      <c r="D33" s="792"/>
      <c r="E33" s="792"/>
      <c r="F33" s="792"/>
      <c r="G33" s="792"/>
      <c r="H33" s="792"/>
      <c r="I33" s="792"/>
      <c r="J33" s="793"/>
      <c r="K33" s="173">
        <v>11601</v>
      </c>
      <c r="L33" s="172" t="s">
        <v>26</v>
      </c>
      <c r="M33" s="174">
        <v>4610</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171</v>
      </c>
      <c r="C36" s="116"/>
      <c r="D36" s="116"/>
      <c r="E36" s="99"/>
      <c r="F36" s="122"/>
      <c r="G36" s="332"/>
      <c r="H36" s="333"/>
      <c r="I36" s="332"/>
      <c r="J36" s="333"/>
      <c r="K36" s="81">
        <v>160090.01176091589</v>
      </c>
      <c r="L36" s="170">
        <v>43.25</v>
      </c>
      <c r="M36" s="82">
        <v>3701.5031621021017</v>
      </c>
    </row>
    <row r="37" spans="2:13">
      <c r="B37" s="32" t="s">
        <v>193</v>
      </c>
      <c r="C37" s="116"/>
      <c r="D37" s="116"/>
      <c r="E37" s="123"/>
      <c r="F37" s="124"/>
      <c r="G37" s="86"/>
      <c r="H37" s="85"/>
      <c r="I37" s="86"/>
      <c r="J37" s="85"/>
      <c r="K37" s="81">
        <v>227012.52090737101</v>
      </c>
      <c r="L37" s="170">
        <v>57.5</v>
      </c>
      <c r="M37" s="82">
        <v>3948.043841867322</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87.300917606383891</v>
      </c>
    </row>
    <row r="44" spans="2:13" ht="15.75" customHeight="1" thickBot="1">
      <c r="B44" s="797" t="s">
        <v>75</v>
      </c>
      <c r="C44" s="798"/>
      <c r="D44" s="798"/>
      <c r="E44" s="798"/>
      <c r="F44" s="798"/>
      <c r="G44" s="798"/>
      <c r="H44" s="798"/>
      <c r="I44" s="798"/>
      <c r="J44" s="798"/>
      <c r="K44" s="798"/>
      <c r="L44" s="799"/>
      <c r="M44" s="87">
        <v>7736.847921575808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206</v>
      </c>
      <c r="C47" s="159"/>
      <c r="D47" s="159"/>
      <c r="E47" s="159"/>
      <c r="F47" s="159"/>
      <c r="G47" s="159"/>
      <c r="H47" s="159"/>
      <c r="I47" s="160"/>
      <c r="J47" s="126" t="s">
        <v>26</v>
      </c>
      <c r="K47" s="127">
        <v>1</v>
      </c>
      <c r="L47" s="165">
        <v>6927.0682752068751</v>
      </c>
      <c r="M47" s="82">
        <v>6927.0682752068751</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6927.0682752068751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346</v>
      </c>
      <c r="M69" s="103">
        <v>472.54462356571651</v>
      </c>
    </row>
    <row r="70" spans="2:13">
      <c r="B70" s="98" t="s">
        <v>256</v>
      </c>
      <c r="C70" s="99"/>
      <c r="D70" s="99"/>
      <c r="E70" s="99"/>
      <c r="F70" s="99"/>
      <c r="G70" s="99"/>
      <c r="H70" s="99"/>
      <c r="I70" s="100">
        <v>74897.694683432608</v>
      </c>
      <c r="J70" s="101">
        <v>1.85</v>
      </c>
      <c r="K70" s="102">
        <v>138560.73516435034</v>
      </c>
      <c r="L70" s="169">
        <v>346</v>
      </c>
      <c r="M70" s="103">
        <v>400.46455249812237</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873.00917606383882</v>
      </c>
    </row>
    <row r="75" spans="2:13" ht="13.5" thickBot="1">
      <c r="B75" s="76"/>
      <c r="M75" s="67"/>
    </row>
    <row r="76" spans="2:13" ht="15.75" customHeight="1" thickBot="1">
      <c r="B76" s="800" t="s">
        <v>85</v>
      </c>
      <c r="C76" s="801"/>
      <c r="D76" s="801"/>
      <c r="E76" s="801"/>
      <c r="F76" s="801"/>
      <c r="G76" s="801"/>
      <c r="H76" s="801"/>
      <c r="I76" s="801"/>
      <c r="J76" s="801"/>
      <c r="K76" s="801"/>
      <c r="L76" s="802"/>
      <c r="M76" s="104">
        <v>15536.925372846523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3107.3850745693048</v>
      </c>
      <c r="M79" s="108"/>
    </row>
    <row r="80" spans="2:13">
      <c r="B80" s="83" t="s">
        <v>90</v>
      </c>
      <c r="C80" s="84"/>
      <c r="D80" s="84"/>
      <c r="E80" s="84"/>
      <c r="F80" s="84"/>
      <c r="G80" s="84"/>
      <c r="H80" s="84"/>
      <c r="I80" s="105"/>
      <c r="J80" s="106"/>
      <c r="K80" s="107">
        <v>0.05</v>
      </c>
      <c r="L80" s="167">
        <v>776.84626864232621</v>
      </c>
      <c r="M80" s="108"/>
    </row>
    <row r="81" spans="2:13" ht="13.5" thickBot="1">
      <c r="B81" s="34" t="s">
        <v>59</v>
      </c>
      <c r="C81" s="57"/>
      <c r="D81" s="57"/>
      <c r="E81" s="57"/>
      <c r="F81" s="57"/>
      <c r="G81" s="57"/>
      <c r="H81" s="57"/>
      <c r="I81" s="109"/>
      <c r="J81" s="110"/>
      <c r="K81" s="107">
        <v>0.05</v>
      </c>
      <c r="L81" s="168">
        <v>776.84626864232621</v>
      </c>
      <c r="M81" s="108"/>
    </row>
    <row r="82" spans="2:13" ht="15.75" customHeight="1" thickBot="1">
      <c r="B82" s="805" t="s">
        <v>466</v>
      </c>
      <c r="C82" s="806"/>
      <c r="D82" s="806"/>
      <c r="E82" s="806"/>
      <c r="F82" s="806"/>
      <c r="G82" s="806"/>
      <c r="H82" s="806"/>
      <c r="I82" s="806"/>
      <c r="J82" s="806"/>
      <c r="K82" s="806"/>
      <c r="L82" s="807"/>
      <c r="M82" s="111">
        <v>4661.077611853957</v>
      </c>
    </row>
    <row r="83" spans="2:13" ht="13.5" thickBot="1">
      <c r="B83" s="76"/>
      <c r="M83" s="67"/>
    </row>
    <row r="84" spans="2:13" ht="15.75" customHeight="1" thickBot="1">
      <c r="B84" s="800" t="s">
        <v>91</v>
      </c>
      <c r="C84" s="801"/>
      <c r="D84" s="801"/>
      <c r="E84" s="801"/>
      <c r="F84" s="801"/>
      <c r="G84" s="801"/>
      <c r="H84" s="801"/>
      <c r="I84" s="801"/>
      <c r="J84" s="801"/>
      <c r="K84" s="801"/>
      <c r="L84" s="802"/>
      <c r="M84" s="112">
        <v>20198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A6D6D-B533-4544-9E55-C69E3EF32CEA}">
  <sheetPr codeName="Hoja138">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379</v>
      </c>
      <c r="C33" s="791" t="s">
        <v>604</v>
      </c>
      <c r="D33" s="792"/>
      <c r="E33" s="792"/>
      <c r="F33" s="792"/>
      <c r="G33" s="792"/>
      <c r="H33" s="792"/>
      <c r="I33" s="792"/>
      <c r="J33" s="793"/>
      <c r="K33" s="173">
        <v>11601</v>
      </c>
      <c r="L33" s="172" t="s">
        <v>26</v>
      </c>
      <c r="M33" s="174">
        <v>36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126</v>
      </c>
      <c r="C36" s="116"/>
      <c r="D36" s="116"/>
      <c r="E36" s="99"/>
      <c r="F36" s="122"/>
      <c r="G36" s="332"/>
      <c r="H36" s="333"/>
      <c r="I36" s="332"/>
      <c r="J36" s="333"/>
      <c r="K36" s="81">
        <v>104738.2696050019</v>
      </c>
      <c r="L36" s="170">
        <v>10</v>
      </c>
      <c r="M36" s="82">
        <v>10473.82696050019</v>
      </c>
    </row>
    <row r="37" spans="2:13">
      <c r="B37" s="32" t="s">
        <v>193</v>
      </c>
      <c r="C37" s="116"/>
      <c r="D37" s="116"/>
      <c r="E37" s="123"/>
      <c r="F37" s="124"/>
      <c r="G37" s="86"/>
      <c r="H37" s="85"/>
      <c r="I37" s="86"/>
      <c r="J37" s="85"/>
      <c r="K37" s="81">
        <v>227012.52090737101</v>
      </c>
      <c r="L37" s="170">
        <v>20</v>
      </c>
      <c r="M37" s="82">
        <v>11350.62604536855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137.69434690076204</v>
      </c>
    </row>
    <row r="44" spans="2:13" ht="15.75" customHeight="1" thickBot="1">
      <c r="B44" s="797" t="s">
        <v>75</v>
      </c>
      <c r="C44" s="798"/>
      <c r="D44" s="798"/>
      <c r="E44" s="798"/>
      <c r="F44" s="798"/>
      <c r="G44" s="798"/>
      <c r="H44" s="798"/>
      <c r="I44" s="798"/>
      <c r="J44" s="798"/>
      <c r="K44" s="798"/>
      <c r="L44" s="799"/>
      <c r="M44" s="87">
        <v>21962.147352769502</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110</v>
      </c>
      <c r="C47" s="159"/>
      <c r="D47" s="159"/>
      <c r="E47" s="159"/>
      <c r="F47" s="159"/>
      <c r="G47" s="159"/>
      <c r="H47" s="159"/>
      <c r="I47" s="160"/>
      <c r="J47" s="126" t="s">
        <v>30</v>
      </c>
      <c r="K47" s="127">
        <v>0.2</v>
      </c>
      <c r="L47" s="165">
        <v>11062.237947066833</v>
      </c>
      <c r="M47" s="82">
        <v>2212.4475894133666</v>
      </c>
    </row>
    <row r="48" spans="2:13" ht="15.75" customHeight="1">
      <c r="B48" s="32" t="s">
        <v>51</v>
      </c>
      <c r="C48" s="163"/>
      <c r="D48" s="163"/>
      <c r="E48" s="163"/>
      <c r="F48" s="163"/>
      <c r="G48" s="163"/>
      <c r="H48" s="163"/>
      <c r="I48" s="164"/>
      <c r="J48" s="126" t="s">
        <v>28</v>
      </c>
      <c r="K48" s="127">
        <v>3</v>
      </c>
      <c r="L48" s="165">
        <v>2587.8854353130669</v>
      </c>
      <c r="M48" s="82">
        <v>7763.656305939201</v>
      </c>
    </row>
    <row r="49" spans="2:13" ht="15.75" customHeight="1">
      <c r="B49" s="32" t="s">
        <v>212</v>
      </c>
      <c r="C49" s="163"/>
      <c r="D49" s="163"/>
      <c r="E49" s="163"/>
      <c r="F49" s="163"/>
      <c r="G49" s="163"/>
      <c r="H49" s="163"/>
      <c r="I49" s="164"/>
      <c r="J49" s="126" t="s">
        <v>153</v>
      </c>
      <c r="K49" s="127">
        <v>0.3</v>
      </c>
      <c r="L49" s="165">
        <v>10029.271712131511</v>
      </c>
      <c r="M49" s="82">
        <v>3008.7815136394534</v>
      </c>
    </row>
    <row r="50" spans="2:13" ht="15.75" customHeight="1">
      <c r="B50" s="32" t="s">
        <v>154</v>
      </c>
      <c r="C50" s="163"/>
      <c r="D50" s="163"/>
      <c r="E50" s="163"/>
      <c r="F50" s="163"/>
      <c r="G50" s="163"/>
      <c r="H50" s="163"/>
      <c r="I50" s="164"/>
      <c r="J50" s="126" t="s">
        <v>29</v>
      </c>
      <c r="K50" s="127">
        <v>0.2</v>
      </c>
      <c r="L50" s="165">
        <v>1435.9939201577936</v>
      </c>
      <c r="M50" s="82">
        <v>287.19878403155872</v>
      </c>
    </row>
    <row r="51" spans="2:13" ht="15.75" customHeight="1">
      <c r="B51" s="32" t="s">
        <v>52</v>
      </c>
      <c r="C51" s="163"/>
      <c r="D51" s="163"/>
      <c r="E51" s="163"/>
      <c r="F51" s="163"/>
      <c r="G51" s="163"/>
      <c r="H51" s="163"/>
      <c r="I51" s="164"/>
      <c r="J51" s="126" t="s">
        <v>28</v>
      </c>
      <c r="K51" s="127">
        <v>0.5</v>
      </c>
      <c r="L51" s="165">
        <v>1817.7769031687169</v>
      </c>
      <c r="M51" s="82">
        <v>908.88845158435845</v>
      </c>
    </row>
    <row r="52" spans="2:13" ht="15.75" customHeight="1">
      <c r="B52" s="32" t="s">
        <v>205</v>
      </c>
      <c r="C52" s="163"/>
      <c r="D52" s="163"/>
      <c r="E52" s="163"/>
      <c r="F52" s="163"/>
      <c r="G52" s="163"/>
      <c r="H52" s="163"/>
      <c r="I52" s="164"/>
      <c r="J52" s="126" t="s">
        <v>26</v>
      </c>
      <c r="K52" s="127">
        <v>1.4</v>
      </c>
      <c r="L52" s="165">
        <v>7725.2717401057344</v>
      </c>
      <c r="M52" s="82">
        <v>10815.380436148027</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24996.353080755965</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160</v>
      </c>
      <c r="M69" s="103">
        <v>510.938874230431</v>
      </c>
    </row>
    <row r="70" spans="2:13">
      <c r="B70" s="98" t="s">
        <v>256</v>
      </c>
      <c r="C70" s="99"/>
      <c r="D70" s="99"/>
      <c r="E70" s="99"/>
      <c r="F70" s="99"/>
      <c r="G70" s="99"/>
      <c r="H70" s="99"/>
      <c r="I70" s="100">
        <v>74897.694683432608</v>
      </c>
      <c r="J70" s="101">
        <v>1.85</v>
      </c>
      <c r="K70" s="102">
        <v>138560.73516435034</v>
      </c>
      <c r="L70" s="169">
        <v>160</v>
      </c>
      <c r="M70" s="103">
        <v>866.0045947771896</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1376.9434690076205</v>
      </c>
    </row>
    <row r="75" spans="2:13" ht="13.5" thickBot="1">
      <c r="B75" s="76"/>
      <c r="M75" s="67"/>
    </row>
    <row r="76" spans="2:13" ht="15.75" customHeight="1" thickBot="1">
      <c r="B76" s="800" t="s">
        <v>85</v>
      </c>
      <c r="C76" s="801"/>
      <c r="D76" s="801"/>
      <c r="E76" s="801"/>
      <c r="F76" s="801"/>
      <c r="G76" s="801"/>
      <c r="H76" s="801"/>
      <c r="I76" s="801"/>
      <c r="J76" s="801"/>
      <c r="K76" s="801"/>
      <c r="L76" s="802"/>
      <c r="M76" s="104">
        <v>48335.443902533087</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9667.0887805066177</v>
      </c>
      <c r="M79" s="108"/>
    </row>
    <row r="80" spans="2:13">
      <c r="B80" s="83" t="s">
        <v>90</v>
      </c>
      <c r="C80" s="84"/>
      <c r="D80" s="84"/>
      <c r="E80" s="84"/>
      <c r="F80" s="84"/>
      <c r="G80" s="84"/>
      <c r="H80" s="84"/>
      <c r="I80" s="105"/>
      <c r="J80" s="106"/>
      <c r="K80" s="107">
        <v>0.05</v>
      </c>
      <c r="L80" s="167">
        <v>2416.7721951266544</v>
      </c>
      <c r="M80" s="108"/>
    </row>
    <row r="81" spans="2:13" ht="13.5" thickBot="1">
      <c r="B81" s="34" t="s">
        <v>59</v>
      </c>
      <c r="C81" s="57"/>
      <c r="D81" s="57"/>
      <c r="E81" s="57"/>
      <c r="F81" s="57"/>
      <c r="G81" s="57"/>
      <c r="H81" s="57"/>
      <c r="I81" s="109"/>
      <c r="J81" s="110"/>
      <c r="K81" s="107">
        <v>0.05</v>
      </c>
      <c r="L81" s="168">
        <v>2416.7721951266544</v>
      </c>
      <c r="M81" s="108"/>
    </row>
    <row r="82" spans="2:13" ht="15.75" customHeight="1" thickBot="1">
      <c r="B82" s="805" t="s">
        <v>466</v>
      </c>
      <c r="C82" s="806"/>
      <c r="D82" s="806"/>
      <c r="E82" s="806"/>
      <c r="F82" s="806"/>
      <c r="G82" s="806"/>
      <c r="H82" s="806"/>
      <c r="I82" s="806"/>
      <c r="J82" s="806"/>
      <c r="K82" s="806"/>
      <c r="L82" s="807"/>
      <c r="M82" s="111">
        <v>14500.633170759926</v>
      </c>
    </row>
    <row r="83" spans="2:13" ht="13.5" thickBot="1">
      <c r="B83" s="76"/>
      <c r="M83" s="67"/>
    </row>
    <row r="84" spans="2:13" ht="15.75" customHeight="1" thickBot="1">
      <c r="B84" s="800" t="s">
        <v>91</v>
      </c>
      <c r="C84" s="801"/>
      <c r="D84" s="801"/>
      <c r="E84" s="801"/>
      <c r="F84" s="801"/>
      <c r="G84" s="801"/>
      <c r="H84" s="801"/>
      <c r="I84" s="801"/>
      <c r="J84" s="801"/>
      <c r="K84" s="801"/>
      <c r="L84" s="802"/>
      <c r="M84" s="112">
        <v>62836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drawing r:id="rId1"/>
  <legacyDrawing r:id="rId2"/>
  <oleObjects>
    <mc:AlternateContent xmlns:mc="http://schemas.openxmlformats.org/markup-compatibility/2006">
      <mc:Choice Requires="x14">
        <oleObject progId="PBrush" shapeId="3697665" r:id="rId3">
          <objectPr defaultSize="0" autoPict="0" r:id="rId4">
            <anchor moveWithCells="1" sizeWithCells="1">
              <from>
                <xdr:col>1</xdr:col>
                <xdr:colOff>76200</xdr:colOff>
                <xdr:row>1</xdr:row>
                <xdr:rowOff>123825</xdr:rowOff>
              </from>
              <to>
                <xdr:col>1</xdr:col>
                <xdr:colOff>1019175</xdr:colOff>
                <xdr:row>7</xdr:row>
                <xdr:rowOff>28575</xdr:rowOff>
              </to>
            </anchor>
          </objectPr>
        </oleObject>
      </mc:Choice>
      <mc:Fallback>
        <oleObject progId="PBrush" shapeId="3697665" r:id="rId3"/>
      </mc:Fallback>
    </mc:AlternateContent>
    <mc:AlternateContent xmlns:mc="http://schemas.openxmlformats.org/markup-compatibility/2006">
      <mc:Choice Requires="x14">
        <oleObject progId="PBrush" shapeId="3697666" r:id="rId5">
          <objectPr defaultSize="0" autoPict="0" r:id="rId4">
            <anchor moveWithCells="1" sizeWithCells="1">
              <from>
                <xdr:col>1</xdr:col>
                <xdr:colOff>76200</xdr:colOff>
                <xdr:row>1</xdr:row>
                <xdr:rowOff>123825</xdr:rowOff>
              </from>
              <to>
                <xdr:col>1</xdr:col>
                <xdr:colOff>1019175</xdr:colOff>
                <xdr:row>7</xdr:row>
                <xdr:rowOff>28575</xdr:rowOff>
              </to>
            </anchor>
          </objectPr>
        </oleObject>
      </mc:Choice>
      <mc:Fallback>
        <oleObject progId="PBrush" shapeId="3697666" r:id="rId5"/>
      </mc:Fallback>
    </mc:AlternateContent>
    <mc:AlternateContent xmlns:mc="http://schemas.openxmlformats.org/markup-compatibility/2006">
      <mc:Choice Requires="x14">
        <oleObject progId="PBrush" shapeId="3697667" r:id="rId6">
          <objectPr defaultSize="0" autoPict="0" r:id="rId4">
            <anchor moveWithCells="1" sizeWithCells="1">
              <from>
                <xdr:col>1</xdr:col>
                <xdr:colOff>76200</xdr:colOff>
                <xdr:row>1</xdr:row>
                <xdr:rowOff>123825</xdr:rowOff>
              </from>
              <to>
                <xdr:col>1</xdr:col>
                <xdr:colOff>1019175</xdr:colOff>
                <xdr:row>7</xdr:row>
                <xdr:rowOff>28575</xdr:rowOff>
              </to>
            </anchor>
          </objectPr>
        </oleObject>
      </mc:Choice>
      <mc:Fallback>
        <oleObject progId="PBrush" shapeId="3697667" r:id="rId6"/>
      </mc:Fallback>
    </mc:AlternateContent>
    <mc:AlternateContent xmlns:mc="http://schemas.openxmlformats.org/markup-compatibility/2006">
      <mc:Choice Requires="x14">
        <oleObject progId="PBrush" shapeId="3697668" r:id="rId7">
          <objectPr defaultSize="0" autoPict="0" r:id="rId4">
            <anchor moveWithCells="1" sizeWithCells="1">
              <from>
                <xdr:col>1</xdr:col>
                <xdr:colOff>76200</xdr:colOff>
                <xdr:row>1</xdr:row>
                <xdr:rowOff>123825</xdr:rowOff>
              </from>
              <to>
                <xdr:col>1</xdr:col>
                <xdr:colOff>1019175</xdr:colOff>
                <xdr:row>7</xdr:row>
                <xdr:rowOff>28575</xdr:rowOff>
              </to>
            </anchor>
          </objectPr>
        </oleObject>
      </mc:Choice>
      <mc:Fallback>
        <oleObject progId="PBrush" shapeId="3697668" r:id="rId7"/>
      </mc:Fallback>
    </mc:AlternateContent>
    <mc:AlternateContent xmlns:mc="http://schemas.openxmlformats.org/markup-compatibility/2006">
      <mc:Choice Requires="x14">
        <oleObject progId="PBrush" shapeId="3697669" r:id="rId8">
          <objectPr defaultSize="0" autoPict="0" r:id="rId4">
            <anchor moveWithCells="1" sizeWithCells="1">
              <from>
                <xdr:col>1</xdr:col>
                <xdr:colOff>76200</xdr:colOff>
                <xdr:row>1</xdr:row>
                <xdr:rowOff>123825</xdr:rowOff>
              </from>
              <to>
                <xdr:col>1</xdr:col>
                <xdr:colOff>1019175</xdr:colOff>
                <xdr:row>7</xdr:row>
                <xdr:rowOff>28575</xdr:rowOff>
              </to>
            </anchor>
          </objectPr>
        </oleObject>
      </mc:Choice>
      <mc:Fallback>
        <oleObject progId="PBrush" shapeId="3697669" r:id="rId8"/>
      </mc:Fallback>
    </mc:AlternateContent>
    <mc:AlternateContent xmlns:mc="http://schemas.openxmlformats.org/markup-compatibility/2006">
      <mc:Choice Requires="x14">
        <oleObject progId="PBrush" shapeId="3697670" r:id="rId9">
          <objectPr defaultSize="0" autoPict="0" r:id="rId4">
            <anchor moveWithCells="1" sizeWithCells="1">
              <from>
                <xdr:col>1</xdr:col>
                <xdr:colOff>76200</xdr:colOff>
                <xdr:row>1</xdr:row>
                <xdr:rowOff>123825</xdr:rowOff>
              </from>
              <to>
                <xdr:col>1</xdr:col>
                <xdr:colOff>1019175</xdr:colOff>
                <xdr:row>7</xdr:row>
                <xdr:rowOff>28575</xdr:rowOff>
              </to>
            </anchor>
          </objectPr>
        </oleObject>
      </mc:Choice>
      <mc:Fallback>
        <oleObject progId="PBrush" shapeId="3697670" r:id="rId9"/>
      </mc:Fallback>
    </mc:AlternateContent>
    <mc:AlternateContent xmlns:mc="http://schemas.openxmlformats.org/markup-compatibility/2006">
      <mc:Choice Requires="x14">
        <oleObject progId="PBrush" shapeId="3697671" r:id="rId10">
          <objectPr defaultSize="0" autoPict="0" r:id="rId4">
            <anchor moveWithCells="1" sizeWithCells="1">
              <from>
                <xdr:col>1</xdr:col>
                <xdr:colOff>76200</xdr:colOff>
                <xdr:row>1</xdr:row>
                <xdr:rowOff>123825</xdr:rowOff>
              </from>
              <to>
                <xdr:col>1</xdr:col>
                <xdr:colOff>1019175</xdr:colOff>
                <xdr:row>7</xdr:row>
                <xdr:rowOff>28575</xdr:rowOff>
              </to>
            </anchor>
          </objectPr>
        </oleObject>
      </mc:Choice>
      <mc:Fallback>
        <oleObject progId="PBrush" shapeId="3697671" r:id="rId10"/>
      </mc:Fallback>
    </mc:AlternateContent>
    <mc:AlternateContent xmlns:mc="http://schemas.openxmlformats.org/markup-compatibility/2006">
      <mc:Choice Requires="x14">
        <oleObject progId="PBrush" shapeId="3697672" r:id="rId11">
          <objectPr defaultSize="0" autoPict="0" r:id="rId4">
            <anchor moveWithCells="1" sizeWithCells="1">
              <from>
                <xdr:col>1</xdr:col>
                <xdr:colOff>76200</xdr:colOff>
                <xdr:row>1</xdr:row>
                <xdr:rowOff>123825</xdr:rowOff>
              </from>
              <to>
                <xdr:col>1</xdr:col>
                <xdr:colOff>1019175</xdr:colOff>
                <xdr:row>7</xdr:row>
                <xdr:rowOff>28575</xdr:rowOff>
              </to>
            </anchor>
          </objectPr>
        </oleObject>
      </mc:Choice>
      <mc:Fallback>
        <oleObject progId="PBrush" shapeId="3697672" r:id="rId11"/>
      </mc:Fallback>
    </mc:AlternateContent>
  </oleObjects>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414B7-AC54-4C2F-BF46-1DE5D38987FD}">
  <sheetPr codeName="Hoja139">
    <tabColor theme="5"/>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300</v>
      </c>
      <c r="C33" s="791" t="s">
        <v>577</v>
      </c>
      <c r="D33" s="792"/>
      <c r="E33" s="792"/>
      <c r="F33" s="792"/>
      <c r="G33" s="792"/>
      <c r="H33" s="792"/>
      <c r="I33" s="792"/>
      <c r="J33" s="793"/>
      <c r="K33" s="173">
        <v>11608</v>
      </c>
      <c r="L33" s="172" t="s">
        <v>307</v>
      </c>
      <c r="M33" s="174">
        <v>62738</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468</v>
      </c>
      <c r="C36" s="116"/>
      <c r="D36" s="116"/>
      <c r="E36" s="99"/>
      <c r="F36" s="122"/>
      <c r="G36" s="332"/>
      <c r="H36" s="333"/>
      <c r="I36" s="332"/>
      <c r="J36" s="333"/>
      <c r="K36" s="81">
        <v>158133.61673259022</v>
      </c>
      <c r="L36" s="170">
        <v>140</v>
      </c>
      <c r="M36" s="82">
        <v>1129.5258338042158</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0</v>
      </c>
    </row>
    <row r="44" spans="2:13" ht="15.75" customHeight="1" thickBot="1">
      <c r="B44" s="797" t="s">
        <v>75</v>
      </c>
      <c r="C44" s="798"/>
      <c r="D44" s="798"/>
      <c r="E44" s="798"/>
      <c r="F44" s="798"/>
      <c r="G44" s="798"/>
      <c r="H44" s="798"/>
      <c r="I44" s="798"/>
      <c r="J44" s="798"/>
      <c r="K44" s="798"/>
      <c r="L44" s="799"/>
      <c r="M44" s="87">
        <v>1129.5258338042158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465</v>
      </c>
      <c r="C47" s="159"/>
      <c r="D47" s="159"/>
      <c r="E47" s="159"/>
      <c r="F47" s="159"/>
      <c r="G47" s="159"/>
      <c r="H47" s="159"/>
      <c r="I47" s="160"/>
      <c r="J47" s="126" t="s">
        <v>465</v>
      </c>
      <c r="K47" s="127" t="s">
        <v>465</v>
      </c>
      <c r="L47" s="165" t="s">
        <v>465</v>
      </c>
      <c r="M47" s="82" t="s">
        <v>465</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0</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465</v>
      </c>
      <c r="D69" s="99"/>
      <c r="E69" s="99"/>
      <c r="F69" s="99"/>
      <c r="G69" s="99"/>
      <c r="H69" s="147"/>
      <c r="I69" s="100" t="s">
        <v>465</v>
      </c>
      <c r="J69" s="101" t="s">
        <v>465</v>
      </c>
      <c r="K69" s="102" t="s">
        <v>465</v>
      </c>
      <c r="L69" s="169" t="s">
        <v>465</v>
      </c>
      <c r="M69" s="103" t="s">
        <v>465</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0</v>
      </c>
    </row>
    <row r="75" spans="2:13" ht="13.5" thickBot="1">
      <c r="B75" s="76"/>
      <c r="M75" s="67"/>
    </row>
    <row r="76" spans="2:13" ht="15.75" customHeight="1" thickBot="1">
      <c r="B76" s="800" t="s">
        <v>85</v>
      </c>
      <c r="C76" s="801"/>
      <c r="D76" s="801"/>
      <c r="E76" s="801"/>
      <c r="F76" s="801"/>
      <c r="G76" s="801"/>
      <c r="H76" s="801"/>
      <c r="I76" s="801"/>
      <c r="J76" s="801"/>
      <c r="K76" s="801"/>
      <c r="L76" s="802"/>
      <c r="M76" s="104">
        <v>1129.5258338042158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225.90516676084317</v>
      </c>
      <c r="M79" s="108"/>
    </row>
    <row r="80" spans="2:13">
      <c r="B80" s="83" t="s">
        <v>90</v>
      </c>
      <c r="C80" s="84"/>
      <c r="D80" s="84"/>
      <c r="E80" s="84"/>
      <c r="F80" s="84"/>
      <c r="G80" s="84"/>
      <c r="H80" s="84"/>
      <c r="I80" s="105"/>
      <c r="J80" s="106"/>
      <c r="K80" s="107">
        <v>0.05</v>
      </c>
      <c r="L80" s="167">
        <v>56.476291690210793</v>
      </c>
      <c r="M80" s="108"/>
    </row>
    <row r="81" spans="2:13" ht="13.5" thickBot="1">
      <c r="B81" s="34" t="s">
        <v>59</v>
      </c>
      <c r="C81" s="57"/>
      <c r="D81" s="57"/>
      <c r="E81" s="57"/>
      <c r="F81" s="57"/>
      <c r="G81" s="57"/>
      <c r="H81" s="57"/>
      <c r="I81" s="109"/>
      <c r="J81" s="110"/>
      <c r="K81" s="107">
        <v>0.05</v>
      </c>
      <c r="L81" s="168">
        <v>56.476291690210793</v>
      </c>
      <c r="M81" s="108"/>
    </row>
    <row r="82" spans="2:13" ht="15.75" customHeight="1" thickBot="1">
      <c r="B82" s="805" t="s">
        <v>466</v>
      </c>
      <c r="C82" s="806"/>
      <c r="D82" s="806"/>
      <c r="E82" s="806"/>
      <c r="F82" s="806"/>
      <c r="G82" s="806"/>
      <c r="H82" s="806"/>
      <c r="I82" s="806"/>
      <c r="J82" s="806"/>
      <c r="K82" s="806"/>
      <c r="L82" s="807"/>
      <c r="M82" s="111">
        <v>338.85775014126477</v>
      </c>
    </row>
    <row r="83" spans="2:13" ht="13.5" thickBot="1">
      <c r="B83" s="76"/>
      <c r="M83" s="67"/>
    </row>
    <row r="84" spans="2:13" ht="15.75" customHeight="1" thickBot="1">
      <c r="B84" s="800" t="s">
        <v>91</v>
      </c>
      <c r="C84" s="801"/>
      <c r="D84" s="801"/>
      <c r="E84" s="801"/>
      <c r="F84" s="801"/>
      <c r="G84" s="801"/>
      <c r="H84" s="801"/>
      <c r="I84" s="801"/>
      <c r="J84" s="801"/>
      <c r="K84" s="801"/>
      <c r="L84" s="802"/>
      <c r="M84" s="112">
        <v>1468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31:M31"/>
    <mergeCell ref="C32:J32"/>
    <mergeCell ref="C33:J33"/>
    <mergeCell ref="J6:J8"/>
    <mergeCell ref="K6:K8"/>
    <mergeCell ref="L6:L8"/>
    <mergeCell ref="M6:M8"/>
    <mergeCell ref="C8:I8"/>
    <mergeCell ref="D20:L21"/>
    <mergeCell ref="J2:J3"/>
    <mergeCell ref="B100:M102"/>
    <mergeCell ref="B44:L44"/>
    <mergeCell ref="B76:L76"/>
    <mergeCell ref="B78:J78"/>
    <mergeCell ref="B82:L82"/>
    <mergeCell ref="B84:L84"/>
    <mergeCell ref="B98:M99"/>
    <mergeCell ref="I35:J35"/>
    <mergeCell ref="B2:B8"/>
    <mergeCell ref="K2:M3"/>
    <mergeCell ref="C3:I3"/>
    <mergeCell ref="C4:I4"/>
    <mergeCell ref="K4:M5"/>
    <mergeCell ref="C5:I5"/>
    <mergeCell ref="B12:D12"/>
  </mergeCells>
  <pageMargins left="0.7" right="0.7" top="0.75" bottom="0.75" header="0.3" footer="0.3"/>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A28ED-EB08-4B1F-8BB0-F57A01A259A5}">
  <sheetPr codeName="Hoja145">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380</v>
      </c>
      <c r="C33" s="791" t="s">
        <v>512</v>
      </c>
      <c r="D33" s="792"/>
      <c r="E33" s="792"/>
      <c r="F33" s="792"/>
      <c r="G33" s="792"/>
      <c r="H33" s="792"/>
      <c r="I33" s="792"/>
      <c r="J33" s="793"/>
      <c r="K33" s="173">
        <v>11602</v>
      </c>
      <c r="L33" s="172" t="s">
        <v>26</v>
      </c>
      <c r="M33" s="174">
        <v>135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172</v>
      </c>
      <c r="C36" s="116"/>
      <c r="D36" s="116"/>
      <c r="E36" s="99"/>
      <c r="F36" s="122"/>
      <c r="G36" s="332"/>
      <c r="H36" s="333"/>
      <c r="I36" s="332"/>
      <c r="J36" s="333"/>
      <c r="K36" s="81">
        <v>86555.871198258814</v>
      </c>
      <c r="L36" s="170">
        <v>45</v>
      </c>
      <c r="M36" s="82">
        <v>1923.4638044057515</v>
      </c>
    </row>
    <row r="37" spans="2:13">
      <c r="B37" s="32" t="s">
        <v>190</v>
      </c>
      <c r="C37" s="116"/>
      <c r="D37" s="116"/>
      <c r="E37" s="123"/>
      <c r="F37" s="124"/>
      <c r="G37" s="86"/>
      <c r="H37" s="85"/>
      <c r="I37" s="86"/>
      <c r="J37" s="85"/>
      <c r="K37" s="81">
        <v>204047.1736217518</v>
      </c>
      <c r="L37" s="170">
        <v>45</v>
      </c>
      <c r="M37" s="82">
        <v>4534.3816360389292</v>
      </c>
    </row>
    <row r="38" spans="2:13">
      <c r="B38" s="32" t="s">
        <v>196</v>
      </c>
      <c r="C38" s="116"/>
      <c r="D38" s="116"/>
      <c r="E38" s="123"/>
      <c r="F38" s="124"/>
      <c r="G38" s="86"/>
      <c r="H38" s="85"/>
      <c r="I38" s="86"/>
      <c r="J38" s="85"/>
      <c r="K38" s="81">
        <v>134166.76704961088</v>
      </c>
      <c r="L38" s="170">
        <v>45</v>
      </c>
      <c r="M38" s="82">
        <v>2981.483712213575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83.90588192169119</v>
      </c>
    </row>
    <row r="44" spans="2:13" ht="15.75" customHeight="1" thickBot="1">
      <c r="B44" s="797" t="s">
        <v>75</v>
      </c>
      <c r="C44" s="798"/>
      <c r="D44" s="798"/>
      <c r="E44" s="798"/>
      <c r="F44" s="798"/>
      <c r="G44" s="798"/>
      <c r="H44" s="798"/>
      <c r="I44" s="798"/>
      <c r="J44" s="798"/>
      <c r="K44" s="798"/>
      <c r="L44" s="799"/>
      <c r="M44" s="87">
        <v>9523.2350345799459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49</v>
      </c>
      <c r="C47" s="159"/>
      <c r="D47" s="159"/>
      <c r="E47" s="159"/>
      <c r="F47" s="159"/>
      <c r="G47" s="159"/>
      <c r="H47" s="159"/>
      <c r="I47" s="160"/>
      <c r="J47" s="126" t="s">
        <v>138</v>
      </c>
      <c r="K47" s="127">
        <v>22</v>
      </c>
      <c r="L47" s="165">
        <v>103.61311853110514</v>
      </c>
      <c r="M47" s="82">
        <v>2279.4886076843131</v>
      </c>
    </row>
    <row r="48" spans="2:13" ht="15.75" customHeight="1">
      <c r="B48" s="32" t="s">
        <v>222</v>
      </c>
      <c r="C48" s="163"/>
      <c r="D48" s="163"/>
      <c r="E48" s="163"/>
      <c r="F48" s="163"/>
      <c r="G48" s="163"/>
      <c r="H48" s="163"/>
      <c r="I48" s="164"/>
      <c r="J48" s="126" t="s">
        <v>26</v>
      </c>
      <c r="K48" s="127">
        <v>1.25</v>
      </c>
      <c r="L48" s="165">
        <v>47812.83083256644</v>
      </c>
      <c r="M48" s="82">
        <v>59766.038540708047</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62045.527148392357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644</v>
      </c>
      <c r="L62" s="88" t="s">
        <v>46</v>
      </c>
      <c r="M62" s="80" t="s">
        <v>72</v>
      </c>
    </row>
    <row r="63" spans="2:13">
      <c r="B63" s="32" t="s">
        <v>246</v>
      </c>
      <c r="C63" s="116"/>
      <c r="D63" s="116"/>
      <c r="E63" s="116"/>
      <c r="F63" s="116"/>
      <c r="G63" s="116"/>
      <c r="H63" s="116"/>
      <c r="I63" s="92">
        <v>1.25</v>
      </c>
      <c r="J63" s="93">
        <v>35</v>
      </c>
      <c r="K63" s="92">
        <v>43.75</v>
      </c>
      <c r="L63" s="170">
        <v>1190.5931079059314</v>
      </c>
      <c r="M63" s="82">
        <v>52088.448470884498</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52088.448470884498</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256</v>
      </c>
      <c r="D69" s="99"/>
      <c r="E69" s="99"/>
      <c r="F69" s="99"/>
      <c r="G69" s="99"/>
      <c r="H69" s="147"/>
      <c r="I69" s="100">
        <v>74897.694683432608</v>
      </c>
      <c r="J69" s="101">
        <v>1.85</v>
      </c>
      <c r="K69" s="102">
        <v>138560.73516435034</v>
      </c>
      <c r="L69" s="169">
        <v>360</v>
      </c>
      <c r="M69" s="103">
        <v>384.89093101208425</v>
      </c>
    </row>
    <row r="70" spans="2:13">
      <c r="B70" s="98" t="s">
        <v>258</v>
      </c>
      <c r="C70" s="99"/>
      <c r="D70" s="99"/>
      <c r="E70" s="99"/>
      <c r="F70" s="99"/>
      <c r="G70" s="99"/>
      <c r="H70" s="99"/>
      <c r="I70" s="100">
        <v>88378.616083101573</v>
      </c>
      <c r="J70" s="101">
        <v>1.85</v>
      </c>
      <c r="K70" s="102">
        <v>163500.43975373791</v>
      </c>
      <c r="L70" s="169">
        <v>360</v>
      </c>
      <c r="M70" s="103">
        <v>454.16788820482753</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839.05881921691184</v>
      </c>
    </row>
    <row r="75" spans="2:13" ht="13.5" thickBot="1">
      <c r="B75" s="76"/>
      <c r="M75" s="67"/>
    </row>
    <row r="76" spans="2:13" ht="15.75" customHeight="1" thickBot="1">
      <c r="B76" s="800" t="s">
        <v>85</v>
      </c>
      <c r="C76" s="801"/>
      <c r="D76" s="801"/>
      <c r="E76" s="801"/>
      <c r="F76" s="801"/>
      <c r="G76" s="801"/>
      <c r="H76" s="801"/>
      <c r="I76" s="801"/>
      <c r="J76" s="801"/>
      <c r="K76" s="801"/>
      <c r="L76" s="802"/>
      <c r="M76" s="104">
        <v>124496.26947307371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24899.253894614743</v>
      </c>
      <c r="M79" s="108"/>
    </row>
    <row r="80" spans="2:13">
      <c r="B80" s="83" t="s">
        <v>90</v>
      </c>
      <c r="C80" s="84"/>
      <c r="D80" s="84"/>
      <c r="E80" s="84"/>
      <c r="F80" s="84"/>
      <c r="G80" s="84"/>
      <c r="H80" s="84"/>
      <c r="I80" s="105"/>
      <c r="J80" s="106"/>
      <c r="K80" s="107">
        <v>0.05</v>
      </c>
      <c r="L80" s="167">
        <v>6224.8134736536858</v>
      </c>
      <c r="M80" s="108"/>
    </row>
    <row r="81" spans="2:13" ht="13.5" thickBot="1">
      <c r="B81" s="34" t="s">
        <v>59</v>
      </c>
      <c r="C81" s="57"/>
      <c r="D81" s="57"/>
      <c r="E81" s="57"/>
      <c r="F81" s="57"/>
      <c r="G81" s="57"/>
      <c r="H81" s="57"/>
      <c r="I81" s="109"/>
      <c r="J81" s="110"/>
      <c r="K81" s="107">
        <v>0.05</v>
      </c>
      <c r="L81" s="168">
        <v>6224.8134736536858</v>
      </c>
      <c r="M81" s="108"/>
    </row>
    <row r="82" spans="2:13" ht="15.75" customHeight="1" thickBot="1">
      <c r="B82" s="805" t="s">
        <v>466</v>
      </c>
      <c r="C82" s="806"/>
      <c r="D82" s="806"/>
      <c r="E82" s="806"/>
      <c r="F82" s="806"/>
      <c r="G82" s="806"/>
      <c r="H82" s="806"/>
      <c r="I82" s="806"/>
      <c r="J82" s="806"/>
      <c r="K82" s="806"/>
      <c r="L82" s="807"/>
      <c r="M82" s="111">
        <v>37348.880841922117</v>
      </c>
    </row>
    <row r="83" spans="2:13" ht="13.5" thickBot="1">
      <c r="B83" s="76"/>
      <c r="M83" s="67"/>
    </row>
    <row r="84" spans="2:13" ht="15.75" customHeight="1" thickBot="1">
      <c r="B84" s="800" t="s">
        <v>91</v>
      </c>
      <c r="C84" s="801"/>
      <c r="D84" s="801"/>
      <c r="E84" s="801"/>
      <c r="F84" s="801"/>
      <c r="G84" s="801"/>
      <c r="H84" s="801"/>
      <c r="I84" s="801"/>
      <c r="J84" s="801"/>
      <c r="K84" s="801"/>
      <c r="L84" s="802"/>
      <c r="M84" s="112">
        <v>161845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342EBC-4A56-40A0-8344-DFD4C2A267BA}">
  <sheetPr codeName="Hoja146">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381</v>
      </c>
      <c r="C33" s="791" t="s">
        <v>470</v>
      </c>
      <c r="D33" s="792"/>
      <c r="E33" s="792"/>
      <c r="F33" s="792"/>
      <c r="G33" s="792"/>
      <c r="H33" s="792"/>
      <c r="I33" s="792"/>
      <c r="J33" s="793"/>
      <c r="K33" s="173">
        <v>11602</v>
      </c>
      <c r="L33" s="172" t="s">
        <v>26</v>
      </c>
      <c r="M33" s="174">
        <v>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172</v>
      </c>
      <c r="C36" s="116"/>
      <c r="D36" s="116"/>
      <c r="E36" s="99"/>
      <c r="F36" s="122"/>
      <c r="G36" s="332"/>
      <c r="H36" s="333"/>
      <c r="I36" s="332"/>
      <c r="J36" s="333"/>
      <c r="K36" s="81">
        <v>86555.871198258814</v>
      </c>
      <c r="L36" s="170">
        <v>40</v>
      </c>
      <c r="M36" s="82">
        <v>2163.8967799564703</v>
      </c>
    </row>
    <row r="37" spans="2:13">
      <c r="B37" s="32" t="s">
        <v>190</v>
      </c>
      <c r="C37" s="116"/>
      <c r="D37" s="116"/>
      <c r="E37" s="123"/>
      <c r="F37" s="124"/>
      <c r="G37" s="86"/>
      <c r="H37" s="85"/>
      <c r="I37" s="86"/>
      <c r="J37" s="85"/>
      <c r="K37" s="81">
        <v>204047.1736217518</v>
      </c>
      <c r="L37" s="170">
        <v>40</v>
      </c>
      <c r="M37" s="82">
        <v>5101.1793405437948</v>
      </c>
    </row>
    <row r="38" spans="2:13">
      <c r="B38" s="32" t="s">
        <v>196</v>
      </c>
      <c r="C38" s="116"/>
      <c r="D38" s="116"/>
      <c r="E38" s="123"/>
      <c r="F38" s="124"/>
      <c r="G38" s="86"/>
      <c r="H38" s="85"/>
      <c r="I38" s="86"/>
      <c r="J38" s="85"/>
      <c r="K38" s="81">
        <v>134166.76704961088</v>
      </c>
      <c r="L38" s="170">
        <v>40</v>
      </c>
      <c r="M38" s="82">
        <v>3354.169176240272</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51.0938874230431</v>
      </c>
    </row>
    <row r="44" spans="2:13" ht="15.75" customHeight="1" thickBot="1">
      <c r="B44" s="797" t="s">
        <v>75</v>
      </c>
      <c r="C44" s="798"/>
      <c r="D44" s="798"/>
      <c r="E44" s="798"/>
      <c r="F44" s="798"/>
      <c r="G44" s="798"/>
      <c r="H44" s="798"/>
      <c r="I44" s="798"/>
      <c r="J44" s="798"/>
      <c r="K44" s="798"/>
      <c r="L44" s="799"/>
      <c r="M44" s="87">
        <v>10670.33918416358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226</v>
      </c>
      <c r="C47" s="159"/>
      <c r="D47" s="159"/>
      <c r="E47" s="159"/>
      <c r="F47" s="159"/>
      <c r="G47" s="159"/>
      <c r="H47" s="159"/>
      <c r="I47" s="160"/>
      <c r="J47" s="126" t="s">
        <v>26</v>
      </c>
      <c r="K47" s="127">
        <v>1.3</v>
      </c>
      <c r="L47" s="165">
        <v>70284.375</v>
      </c>
      <c r="M47" s="82">
        <v>91369.6875</v>
      </c>
    </row>
    <row r="48" spans="2:13" ht="15.75" customHeight="1">
      <c r="B48" s="32" t="s">
        <v>49</v>
      </c>
      <c r="C48" s="163"/>
      <c r="D48" s="163"/>
      <c r="E48" s="163"/>
      <c r="F48" s="163"/>
      <c r="G48" s="163"/>
      <c r="H48" s="163"/>
      <c r="I48" s="164"/>
      <c r="J48" s="126" t="s">
        <v>138</v>
      </c>
      <c r="K48" s="127">
        <v>22</v>
      </c>
      <c r="L48" s="165">
        <v>103.61311853110514</v>
      </c>
      <c r="M48" s="82">
        <v>2279.4886076843131</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93649.17610768431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250</v>
      </c>
      <c r="C63" s="116"/>
      <c r="D63" s="116"/>
      <c r="E63" s="116"/>
      <c r="F63" s="116"/>
      <c r="G63" s="116"/>
      <c r="H63" s="116"/>
      <c r="I63" s="92">
        <v>1.3</v>
      </c>
      <c r="J63" s="93">
        <v>35</v>
      </c>
      <c r="K63" s="92">
        <v>45.5</v>
      </c>
      <c r="L63" s="170">
        <v>961.69167493202258</v>
      </c>
      <c r="M63" s="82">
        <v>43756.971209407027</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43756.971209407027</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320</v>
      </c>
      <c r="M69" s="103">
        <v>510.938874230431</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510.938874230431</v>
      </c>
    </row>
    <row r="75" spans="2:13" ht="13.5" thickBot="1">
      <c r="B75" s="76"/>
      <c r="M75" s="67"/>
    </row>
    <row r="76" spans="2:13" ht="15.75" customHeight="1" thickBot="1">
      <c r="B76" s="800" t="s">
        <v>85</v>
      </c>
      <c r="C76" s="801"/>
      <c r="D76" s="801"/>
      <c r="E76" s="801"/>
      <c r="F76" s="801"/>
      <c r="G76" s="801"/>
      <c r="H76" s="801"/>
      <c r="I76" s="801"/>
      <c r="J76" s="801"/>
      <c r="K76" s="801"/>
      <c r="L76" s="802"/>
      <c r="M76" s="104">
        <v>148587.42537548536</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29717.485075097073</v>
      </c>
      <c r="M79" s="108"/>
    </row>
    <row r="80" spans="2:13">
      <c r="B80" s="83" t="s">
        <v>90</v>
      </c>
      <c r="C80" s="84"/>
      <c r="D80" s="84"/>
      <c r="E80" s="84"/>
      <c r="F80" s="84"/>
      <c r="G80" s="84"/>
      <c r="H80" s="84"/>
      <c r="I80" s="105"/>
      <c r="J80" s="106"/>
      <c r="K80" s="107">
        <v>0.05</v>
      </c>
      <c r="L80" s="167">
        <v>7429.3712687742682</v>
      </c>
      <c r="M80" s="108"/>
    </row>
    <row r="81" spans="2:13" ht="13.5" thickBot="1">
      <c r="B81" s="34" t="s">
        <v>59</v>
      </c>
      <c r="C81" s="57"/>
      <c r="D81" s="57"/>
      <c r="E81" s="57"/>
      <c r="F81" s="57"/>
      <c r="G81" s="57"/>
      <c r="H81" s="57"/>
      <c r="I81" s="109"/>
      <c r="J81" s="110"/>
      <c r="K81" s="107">
        <v>0.05</v>
      </c>
      <c r="L81" s="168">
        <v>7429.3712687742682</v>
      </c>
      <c r="M81" s="108"/>
    </row>
    <row r="82" spans="2:13" ht="15.75" customHeight="1" thickBot="1">
      <c r="B82" s="805" t="s">
        <v>466</v>
      </c>
      <c r="C82" s="806"/>
      <c r="D82" s="806"/>
      <c r="E82" s="806"/>
      <c r="F82" s="806"/>
      <c r="G82" s="806"/>
      <c r="H82" s="806"/>
      <c r="I82" s="806"/>
      <c r="J82" s="806"/>
      <c r="K82" s="806"/>
      <c r="L82" s="807"/>
      <c r="M82" s="111">
        <v>44576.227612645605</v>
      </c>
    </row>
    <row r="83" spans="2:13" ht="13.5" thickBot="1">
      <c r="B83" s="76"/>
      <c r="M83" s="67"/>
    </row>
    <row r="84" spans="2:13" ht="15.75" customHeight="1" thickBot="1">
      <c r="B84" s="800" t="s">
        <v>91</v>
      </c>
      <c r="C84" s="801"/>
      <c r="D84" s="801"/>
      <c r="E84" s="801"/>
      <c r="F84" s="801"/>
      <c r="G84" s="801"/>
      <c r="H84" s="801"/>
      <c r="I84" s="801"/>
      <c r="J84" s="801"/>
      <c r="K84" s="801"/>
      <c r="L84" s="802"/>
      <c r="M84" s="112">
        <v>193164</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2214C-67AA-4220-9D91-B5B40217286E}">
  <sheetPr codeName="Hoja147">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280</v>
      </c>
      <c r="C33" s="791" t="s">
        <v>625</v>
      </c>
      <c r="D33" s="792"/>
      <c r="E33" s="792"/>
      <c r="F33" s="792"/>
      <c r="G33" s="792"/>
      <c r="H33" s="792"/>
      <c r="I33" s="792"/>
      <c r="J33" s="793"/>
      <c r="K33" s="173">
        <v>11602</v>
      </c>
      <c r="L33" s="172" t="s">
        <v>26</v>
      </c>
      <c r="M33" s="174">
        <v>23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176</v>
      </c>
      <c r="C36" s="116"/>
      <c r="D36" s="116"/>
      <c r="E36" s="99"/>
      <c r="F36" s="122"/>
      <c r="G36" s="332"/>
      <c r="H36" s="333"/>
      <c r="I36" s="332"/>
      <c r="J36" s="333"/>
      <c r="K36" s="81">
        <v>15296.316618545299</v>
      </c>
      <c r="L36" s="170">
        <v>4</v>
      </c>
      <c r="M36" s="82">
        <v>3824.0791546363248</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1021.877748460862</v>
      </c>
    </row>
    <row r="44" spans="2:13" ht="15.75" customHeight="1" thickBot="1">
      <c r="B44" s="797" t="s">
        <v>75</v>
      </c>
      <c r="C44" s="798"/>
      <c r="D44" s="798"/>
      <c r="E44" s="798"/>
      <c r="F44" s="798"/>
      <c r="G44" s="798"/>
      <c r="H44" s="798"/>
      <c r="I44" s="798"/>
      <c r="J44" s="798"/>
      <c r="K44" s="798"/>
      <c r="L44" s="799"/>
      <c r="M44" s="87">
        <v>4845.956903097187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227</v>
      </c>
      <c r="C47" s="159"/>
      <c r="D47" s="159"/>
      <c r="E47" s="159"/>
      <c r="F47" s="159"/>
      <c r="G47" s="159"/>
      <c r="H47" s="159"/>
      <c r="I47" s="160"/>
      <c r="J47" s="126" t="s">
        <v>26</v>
      </c>
      <c r="K47" s="127">
        <v>1.3</v>
      </c>
      <c r="L47" s="165">
        <v>63953.467992604805</v>
      </c>
      <c r="M47" s="82">
        <v>83139.508390386254</v>
      </c>
    </row>
    <row r="48" spans="2:13" ht="15.75" customHeight="1">
      <c r="B48" s="32" t="s">
        <v>49</v>
      </c>
      <c r="C48" s="163"/>
      <c r="D48" s="163"/>
      <c r="E48" s="163"/>
      <c r="F48" s="163"/>
      <c r="G48" s="163"/>
      <c r="H48" s="163"/>
      <c r="I48" s="164"/>
      <c r="J48" s="126" t="s">
        <v>138</v>
      </c>
      <c r="K48" s="127">
        <v>22</v>
      </c>
      <c r="L48" s="165">
        <v>103.61311853110514</v>
      </c>
      <c r="M48" s="82">
        <v>2279.4886076843131</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85418.996998070565</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250</v>
      </c>
      <c r="C63" s="116"/>
      <c r="D63" s="116"/>
      <c r="E63" s="116"/>
      <c r="F63" s="116"/>
      <c r="G63" s="116"/>
      <c r="H63" s="116"/>
      <c r="I63" s="92">
        <v>1.3</v>
      </c>
      <c r="J63" s="93">
        <v>35</v>
      </c>
      <c r="K63" s="92">
        <v>45.5</v>
      </c>
      <c r="L63" s="170">
        <v>961.69167493202258</v>
      </c>
      <c r="M63" s="82">
        <v>43756.971209407027</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43756.971209407027</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32</v>
      </c>
      <c r="M69" s="103">
        <v>10218.777484608619</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10218.777484608619</v>
      </c>
    </row>
    <row r="75" spans="2:13" ht="13.5" thickBot="1">
      <c r="B75" s="76"/>
      <c r="M75" s="67"/>
    </row>
    <row r="76" spans="2:13" ht="15.75" customHeight="1" thickBot="1">
      <c r="B76" s="800" t="s">
        <v>85</v>
      </c>
      <c r="C76" s="801"/>
      <c r="D76" s="801"/>
      <c r="E76" s="801"/>
      <c r="F76" s="801"/>
      <c r="G76" s="801"/>
      <c r="H76" s="801"/>
      <c r="I76" s="801"/>
      <c r="J76" s="801"/>
      <c r="K76" s="801"/>
      <c r="L76" s="802"/>
      <c r="M76" s="104">
        <v>144240.70259518339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28848.140519036679</v>
      </c>
      <c r="M79" s="108"/>
    </row>
    <row r="80" spans="2:13">
      <c r="B80" s="83" t="s">
        <v>90</v>
      </c>
      <c r="C80" s="84"/>
      <c r="D80" s="84"/>
      <c r="E80" s="84"/>
      <c r="F80" s="84"/>
      <c r="G80" s="84"/>
      <c r="H80" s="84"/>
      <c r="I80" s="105"/>
      <c r="J80" s="106"/>
      <c r="K80" s="107">
        <v>0.05</v>
      </c>
      <c r="L80" s="167">
        <v>7212.0351297591696</v>
      </c>
      <c r="M80" s="108"/>
    </row>
    <row r="81" spans="2:13" ht="13.5" thickBot="1">
      <c r="B81" s="34" t="s">
        <v>59</v>
      </c>
      <c r="C81" s="57"/>
      <c r="D81" s="57"/>
      <c r="E81" s="57"/>
      <c r="F81" s="57"/>
      <c r="G81" s="57"/>
      <c r="H81" s="57"/>
      <c r="I81" s="109"/>
      <c r="J81" s="110"/>
      <c r="K81" s="107">
        <v>0.05</v>
      </c>
      <c r="L81" s="168">
        <v>7212.0351297591696</v>
      </c>
      <c r="M81" s="108"/>
    </row>
    <row r="82" spans="2:13" ht="15.75" customHeight="1" thickBot="1">
      <c r="B82" s="805" t="s">
        <v>466</v>
      </c>
      <c r="C82" s="806"/>
      <c r="D82" s="806"/>
      <c r="E82" s="806"/>
      <c r="F82" s="806"/>
      <c r="G82" s="806"/>
      <c r="H82" s="806"/>
      <c r="I82" s="806"/>
      <c r="J82" s="806"/>
      <c r="K82" s="806"/>
      <c r="L82" s="807"/>
      <c r="M82" s="111">
        <v>43272.210778555018</v>
      </c>
    </row>
    <row r="83" spans="2:13" ht="13.5" thickBot="1">
      <c r="B83" s="76"/>
      <c r="M83" s="67"/>
    </row>
    <row r="84" spans="2:13" ht="15.75" customHeight="1" thickBot="1">
      <c r="B84" s="800" t="s">
        <v>91</v>
      </c>
      <c r="C84" s="801"/>
      <c r="D84" s="801"/>
      <c r="E84" s="801"/>
      <c r="F84" s="801"/>
      <c r="G84" s="801"/>
      <c r="H84" s="801"/>
      <c r="I84" s="801"/>
      <c r="J84" s="801"/>
      <c r="K84" s="801"/>
      <c r="L84" s="802"/>
      <c r="M84" s="112">
        <v>187513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AC7D30-630C-4C7A-84AD-0EED0BB899A3}">
  <sheetPr codeName="Hoja148">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382</v>
      </c>
      <c r="C33" s="791" t="s">
        <v>513</v>
      </c>
      <c r="D33" s="792"/>
      <c r="E33" s="792"/>
      <c r="F33" s="792"/>
      <c r="G33" s="792"/>
      <c r="H33" s="792"/>
      <c r="I33" s="792"/>
      <c r="J33" s="793"/>
      <c r="K33" s="173">
        <v>11602</v>
      </c>
      <c r="L33" s="172" t="s">
        <v>26</v>
      </c>
      <c r="M33" s="174">
        <v>23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172</v>
      </c>
      <c r="C36" s="116"/>
      <c r="D36" s="116"/>
      <c r="E36" s="99"/>
      <c r="F36" s="122"/>
      <c r="G36" s="332"/>
      <c r="H36" s="333"/>
      <c r="I36" s="332"/>
      <c r="J36" s="333"/>
      <c r="K36" s="81">
        <v>86555.871198258814</v>
      </c>
      <c r="L36" s="170">
        <v>30</v>
      </c>
      <c r="M36" s="82">
        <v>2885.195706608627</v>
      </c>
    </row>
    <row r="37" spans="2:13">
      <c r="B37" s="32" t="s">
        <v>190</v>
      </c>
      <c r="C37" s="116"/>
      <c r="D37" s="116"/>
      <c r="E37" s="123"/>
      <c r="F37" s="124"/>
      <c r="G37" s="86"/>
      <c r="H37" s="85"/>
      <c r="I37" s="86"/>
      <c r="J37" s="85"/>
      <c r="K37" s="81">
        <v>204047.1736217518</v>
      </c>
      <c r="L37" s="170">
        <v>30</v>
      </c>
      <c r="M37" s="82">
        <v>6801.5724540583933</v>
      </c>
    </row>
    <row r="38" spans="2:13">
      <c r="B38" s="32" t="s">
        <v>196</v>
      </c>
      <c r="C38" s="116"/>
      <c r="D38" s="116"/>
      <c r="E38" s="123"/>
      <c r="F38" s="124"/>
      <c r="G38" s="86"/>
      <c r="H38" s="85"/>
      <c r="I38" s="86"/>
      <c r="J38" s="85"/>
      <c r="K38" s="81">
        <v>134166.76704961088</v>
      </c>
      <c r="L38" s="170">
        <v>30</v>
      </c>
      <c r="M38" s="82">
        <v>4472.225568320363</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68.125183230724133</v>
      </c>
    </row>
    <row r="44" spans="2:13" ht="15.75" customHeight="1" thickBot="1">
      <c r="B44" s="797" t="s">
        <v>75</v>
      </c>
      <c r="C44" s="798"/>
      <c r="D44" s="798"/>
      <c r="E44" s="798"/>
      <c r="F44" s="798"/>
      <c r="G44" s="798"/>
      <c r="H44" s="798"/>
      <c r="I44" s="798"/>
      <c r="J44" s="798"/>
      <c r="K44" s="798"/>
      <c r="L44" s="799"/>
      <c r="M44" s="87">
        <v>14227.118912218106</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49</v>
      </c>
      <c r="C47" s="159"/>
      <c r="D47" s="159"/>
      <c r="E47" s="159"/>
      <c r="F47" s="159"/>
      <c r="G47" s="159"/>
      <c r="H47" s="159"/>
      <c r="I47" s="160"/>
      <c r="J47" s="126" t="s">
        <v>138</v>
      </c>
      <c r="K47" s="127">
        <v>22</v>
      </c>
      <c r="L47" s="165">
        <v>103.61311853110514</v>
      </c>
      <c r="M47" s="82">
        <v>2279.4886076843131</v>
      </c>
    </row>
    <row r="48" spans="2:13" ht="15.75" customHeight="1">
      <c r="B48" s="32" t="s">
        <v>223</v>
      </c>
      <c r="C48" s="163"/>
      <c r="D48" s="163"/>
      <c r="E48" s="163"/>
      <c r="F48" s="163"/>
      <c r="G48" s="163"/>
      <c r="H48" s="163"/>
      <c r="I48" s="164"/>
      <c r="J48" s="126" t="s">
        <v>26</v>
      </c>
      <c r="K48" s="127">
        <v>1.3</v>
      </c>
      <c r="L48" s="165">
        <v>75830.540619802807</v>
      </c>
      <c r="M48" s="82">
        <v>98579.702805743655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100859.19141342797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247</v>
      </c>
      <c r="C63" s="116"/>
      <c r="D63" s="116"/>
      <c r="E63" s="116"/>
      <c r="F63" s="116"/>
      <c r="G63" s="116"/>
      <c r="H63" s="116"/>
      <c r="I63" s="92">
        <v>1.3</v>
      </c>
      <c r="J63" s="93">
        <v>35</v>
      </c>
      <c r="K63" s="92">
        <v>45.5</v>
      </c>
      <c r="L63" s="170">
        <v>961.69167493202258</v>
      </c>
      <c r="M63" s="82">
        <v>43756.971209407027</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43756.971209407027</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240</v>
      </c>
      <c r="M69" s="103">
        <v>681.25183230724133</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681.25183230724133</v>
      </c>
    </row>
    <row r="75" spans="2:13" ht="13.5" thickBot="1">
      <c r="B75" s="76"/>
      <c r="M75" s="67"/>
    </row>
    <row r="76" spans="2:13" ht="15.75" customHeight="1" thickBot="1">
      <c r="B76" s="800" t="s">
        <v>85</v>
      </c>
      <c r="C76" s="801"/>
      <c r="D76" s="801"/>
      <c r="E76" s="801"/>
      <c r="F76" s="801"/>
      <c r="G76" s="801"/>
      <c r="H76" s="801"/>
      <c r="I76" s="801"/>
      <c r="J76" s="801"/>
      <c r="K76" s="801"/>
      <c r="L76" s="802"/>
      <c r="M76" s="104">
        <v>159524.53336736033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31904.906673472069</v>
      </c>
      <c r="M79" s="108"/>
    </row>
    <row r="80" spans="2:13">
      <c r="B80" s="83" t="s">
        <v>90</v>
      </c>
      <c r="C80" s="84"/>
      <c r="D80" s="84"/>
      <c r="E80" s="84"/>
      <c r="F80" s="84"/>
      <c r="G80" s="84"/>
      <c r="H80" s="84"/>
      <c r="I80" s="105"/>
      <c r="J80" s="106"/>
      <c r="K80" s="107">
        <v>0.05</v>
      </c>
      <c r="L80" s="167">
        <v>7976.2266683680173</v>
      </c>
      <c r="M80" s="108"/>
    </row>
    <row r="81" spans="2:13" ht="13.5" thickBot="1">
      <c r="B81" s="34" t="s">
        <v>59</v>
      </c>
      <c r="C81" s="57"/>
      <c r="D81" s="57"/>
      <c r="E81" s="57"/>
      <c r="F81" s="57"/>
      <c r="G81" s="57"/>
      <c r="H81" s="57"/>
      <c r="I81" s="109"/>
      <c r="J81" s="110"/>
      <c r="K81" s="107">
        <v>0.05</v>
      </c>
      <c r="L81" s="168">
        <v>7976.2266683680173</v>
      </c>
      <c r="M81" s="108"/>
    </row>
    <row r="82" spans="2:13" ht="15.75" customHeight="1" thickBot="1">
      <c r="B82" s="805" t="s">
        <v>466</v>
      </c>
      <c r="C82" s="806"/>
      <c r="D82" s="806"/>
      <c r="E82" s="806"/>
      <c r="F82" s="806"/>
      <c r="G82" s="806"/>
      <c r="H82" s="806"/>
      <c r="I82" s="806"/>
      <c r="J82" s="806"/>
      <c r="K82" s="806"/>
      <c r="L82" s="807"/>
      <c r="M82" s="111">
        <v>47857.360010208111</v>
      </c>
    </row>
    <row r="83" spans="2:13" ht="13.5" thickBot="1">
      <c r="B83" s="76"/>
      <c r="M83" s="67"/>
    </row>
    <row r="84" spans="2:13" ht="15.75" customHeight="1" thickBot="1">
      <c r="B84" s="800" t="s">
        <v>91</v>
      </c>
      <c r="C84" s="801"/>
      <c r="D84" s="801"/>
      <c r="E84" s="801"/>
      <c r="F84" s="801"/>
      <c r="G84" s="801"/>
      <c r="H84" s="801"/>
      <c r="I84" s="801"/>
      <c r="J84" s="801"/>
      <c r="K84" s="801"/>
      <c r="L84" s="802"/>
      <c r="M84" s="112">
        <v>207382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07E45-DD76-4761-AC88-F98D6579D578}">
  <sheetPr codeName="Hoja149">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284</v>
      </c>
      <c r="C33" s="791" t="s">
        <v>626</v>
      </c>
      <c r="D33" s="792"/>
      <c r="E33" s="792"/>
      <c r="F33" s="792"/>
      <c r="G33" s="792"/>
      <c r="H33" s="792"/>
      <c r="I33" s="792"/>
      <c r="J33" s="793"/>
      <c r="K33" s="173">
        <v>11602</v>
      </c>
      <c r="L33" s="172" t="s">
        <v>26</v>
      </c>
      <c r="M33" s="174">
        <v>39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176</v>
      </c>
      <c r="C36" s="116"/>
      <c r="D36" s="116"/>
      <c r="E36" s="99"/>
      <c r="F36" s="122"/>
      <c r="G36" s="332"/>
      <c r="H36" s="333"/>
      <c r="I36" s="332"/>
      <c r="J36" s="333"/>
      <c r="K36" s="81">
        <v>15296.316618545299</v>
      </c>
      <c r="L36" s="170">
        <v>4</v>
      </c>
      <c r="M36" s="82">
        <v>3824.0791546363248</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1021.877748460862</v>
      </c>
    </row>
    <row r="44" spans="2:13" ht="15.75" customHeight="1" thickBot="1">
      <c r="B44" s="797" t="s">
        <v>75</v>
      </c>
      <c r="C44" s="798"/>
      <c r="D44" s="798"/>
      <c r="E44" s="798"/>
      <c r="F44" s="798"/>
      <c r="G44" s="798"/>
      <c r="H44" s="798"/>
      <c r="I44" s="798"/>
      <c r="J44" s="798"/>
      <c r="K44" s="798"/>
      <c r="L44" s="799"/>
      <c r="M44" s="87">
        <v>4845.956903097187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224</v>
      </c>
      <c r="C47" s="159"/>
      <c r="D47" s="159"/>
      <c r="E47" s="159"/>
      <c r="F47" s="159"/>
      <c r="G47" s="159"/>
      <c r="H47" s="159"/>
      <c r="I47" s="160"/>
      <c r="J47" s="126" t="s">
        <v>26</v>
      </c>
      <c r="K47" s="127">
        <v>1.3</v>
      </c>
      <c r="L47" s="165">
        <v>75830.540619802807</v>
      </c>
      <c r="M47" s="82">
        <v>98579.702805743655</v>
      </c>
    </row>
    <row r="48" spans="2:13" ht="15.75" customHeight="1">
      <c r="B48" s="32" t="s">
        <v>49</v>
      </c>
      <c r="C48" s="163"/>
      <c r="D48" s="163"/>
      <c r="E48" s="163"/>
      <c r="F48" s="163"/>
      <c r="G48" s="163"/>
      <c r="H48" s="163"/>
      <c r="I48" s="164"/>
      <c r="J48" s="126" t="s">
        <v>138</v>
      </c>
      <c r="K48" s="127">
        <v>22</v>
      </c>
      <c r="L48" s="165">
        <v>103.61311853110514</v>
      </c>
      <c r="M48" s="82">
        <v>2279.4886076843131</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100859.19141342797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247</v>
      </c>
      <c r="C63" s="116"/>
      <c r="D63" s="116"/>
      <c r="E63" s="116"/>
      <c r="F63" s="116"/>
      <c r="G63" s="116"/>
      <c r="H63" s="116"/>
      <c r="I63" s="92">
        <v>1.3</v>
      </c>
      <c r="J63" s="93">
        <v>35</v>
      </c>
      <c r="K63" s="92">
        <v>45.5</v>
      </c>
      <c r="L63" s="170">
        <v>961.69167493202258</v>
      </c>
      <c r="M63" s="82">
        <v>43756.971209407027</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43756.971209407027</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32</v>
      </c>
      <c r="M69" s="103">
        <v>10218.777484608619</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10218.777484608619</v>
      </c>
    </row>
    <row r="75" spans="2:13" ht="13.5" thickBot="1">
      <c r="B75" s="76"/>
      <c r="M75" s="67"/>
    </row>
    <row r="76" spans="2:13" ht="15.75" customHeight="1" thickBot="1">
      <c r="B76" s="800" t="s">
        <v>85</v>
      </c>
      <c r="C76" s="801"/>
      <c r="D76" s="801"/>
      <c r="E76" s="801"/>
      <c r="F76" s="801"/>
      <c r="G76" s="801"/>
      <c r="H76" s="801"/>
      <c r="I76" s="801"/>
      <c r="J76" s="801"/>
      <c r="K76" s="801"/>
      <c r="L76" s="802"/>
      <c r="M76" s="104">
        <v>159680.89701054079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31936.179402108159</v>
      </c>
      <c r="M79" s="108"/>
    </row>
    <row r="80" spans="2:13">
      <c r="B80" s="83" t="s">
        <v>90</v>
      </c>
      <c r="C80" s="84"/>
      <c r="D80" s="84"/>
      <c r="E80" s="84"/>
      <c r="F80" s="84"/>
      <c r="G80" s="84"/>
      <c r="H80" s="84"/>
      <c r="I80" s="105"/>
      <c r="J80" s="106"/>
      <c r="K80" s="107">
        <v>0.05</v>
      </c>
      <c r="L80" s="167">
        <v>7984.0448505270397</v>
      </c>
      <c r="M80" s="108"/>
    </row>
    <row r="81" spans="2:13" ht="13.5" thickBot="1">
      <c r="B81" s="34" t="s">
        <v>59</v>
      </c>
      <c r="C81" s="57"/>
      <c r="D81" s="57"/>
      <c r="E81" s="57"/>
      <c r="F81" s="57"/>
      <c r="G81" s="57"/>
      <c r="H81" s="57"/>
      <c r="I81" s="109"/>
      <c r="J81" s="110"/>
      <c r="K81" s="107">
        <v>0.05</v>
      </c>
      <c r="L81" s="168">
        <v>7984.0448505270397</v>
      </c>
      <c r="M81" s="108"/>
    </row>
    <row r="82" spans="2:13" ht="15.75" customHeight="1" thickBot="1">
      <c r="B82" s="805" t="s">
        <v>466</v>
      </c>
      <c r="C82" s="806"/>
      <c r="D82" s="806"/>
      <c r="E82" s="806"/>
      <c r="F82" s="806"/>
      <c r="G82" s="806"/>
      <c r="H82" s="806"/>
      <c r="I82" s="806"/>
      <c r="J82" s="806"/>
      <c r="K82" s="806"/>
      <c r="L82" s="807"/>
      <c r="M82" s="111">
        <v>47904.269103162238</v>
      </c>
    </row>
    <row r="83" spans="2:13" ht="13.5" thickBot="1">
      <c r="B83" s="76"/>
      <c r="M83" s="67"/>
    </row>
    <row r="84" spans="2:13" ht="15.75" customHeight="1" thickBot="1">
      <c r="B84" s="800" t="s">
        <v>91</v>
      </c>
      <c r="C84" s="801"/>
      <c r="D84" s="801"/>
      <c r="E84" s="801"/>
      <c r="F84" s="801"/>
      <c r="G84" s="801"/>
      <c r="H84" s="801"/>
      <c r="I84" s="801"/>
      <c r="J84" s="801"/>
      <c r="K84" s="801"/>
      <c r="L84" s="802"/>
      <c r="M84" s="112">
        <v>207585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3B0F5-43D5-495D-8C36-CA74F0EB6A20}">
  <sheetPr codeName="Hoja150">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383</v>
      </c>
      <c r="C33" s="791" t="s">
        <v>662</v>
      </c>
      <c r="D33" s="792"/>
      <c r="E33" s="792"/>
      <c r="F33" s="792"/>
      <c r="G33" s="792"/>
      <c r="H33" s="792"/>
      <c r="I33" s="792"/>
      <c r="J33" s="793"/>
      <c r="K33" s="173">
        <v>11603</v>
      </c>
      <c r="L33" s="172" t="s">
        <v>27</v>
      </c>
      <c r="M33" s="174">
        <v>3453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173</v>
      </c>
      <c r="C36" s="116"/>
      <c r="D36" s="116"/>
      <c r="E36" s="99"/>
      <c r="F36" s="122"/>
      <c r="G36" s="332"/>
      <c r="H36" s="333"/>
      <c r="I36" s="332"/>
      <c r="J36" s="333"/>
      <c r="K36" s="81">
        <v>118336.21730265301</v>
      </c>
      <c r="L36" s="170">
        <v>485.37499999999994</v>
      </c>
      <c r="M36" s="82">
        <v>243.80369261427353</v>
      </c>
    </row>
    <row r="37" spans="2:13">
      <c r="B37" s="32" t="s">
        <v>47</v>
      </c>
      <c r="C37" s="116"/>
      <c r="D37" s="116"/>
      <c r="E37" s="123"/>
      <c r="F37" s="124"/>
      <c r="G37" s="86"/>
      <c r="H37" s="85"/>
      <c r="I37" s="86"/>
      <c r="J37" s="85"/>
      <c r="K37" s="81">
        <v>56319.097581853945</v>
      </c>
      <c r="L37" s="170">
        <v>485.37499999999994</v>
      </c>
      <c r="M37" s="82">
        <v>116.03213511584642</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8.4213463689795471</v>
      </c>
    </row>
    <row r="44" spans="2:13" ht="15.75" customHeight="1" thickBot="1">
      <c r="B44" s="797" t="s">
        <v>75</v>
      </c>
      <c r="C44" s="798"/>
      <c r="D44" s="798"/>
      <c r="E44" s="798"/>
      <c r="F44" s="798"/>
      <c r="G44" s="798"/>
      <c r="H44" s="798"/>
      <c r="I44" s="798"/>
      <c r="J44" s="798"/>
      <c r="K44" s="798"/>
      <c r="L44" s="799"/>
      <c r="M44" s="87">
        <v>368.25717409909947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208</v>
      </c>
      <c r="C47" s="159"/>
      <c r="D47" s="159"/>
      <c r="E47" s="159"/>
      <c r="F47" s="159"/>
      <c r="G47" s="159"/>
      <c r="H47" s="159"/>
      <c r="I47" s="160"/>
      <c r="J47" s="126" t="s">
        <v>138</v>
      </c>
      <c r="K47" s="127">
        <v>1.55</v>
      </c>
      <c r="L47" s="165">
        <v>1606.8785756222928</v>
      </c>
      <c r="M47" s="82">
        <v>2490.6617922145538</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2490.6617922145538</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3883</v>
      </c>
      <c r="M69" s="103">
        <v>84.213463689795475</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84.213463689795475</v>
      </c>
    </row>
    <row r="75" spans="2:13" ht="13.5" thickBot="1">
      <c r="B75" s="76"/>
      <c r="M75" s="67"/>
    </row>
    <row r="76" spans="2:13" ht="15.75" customHeight="1" thickBot="1">
      <c r="B76" s="800" t="s">
        <v>85</v>
      </c>
      <c r="C76" s="801"/>
      <c r="D76" s="801"/>
      <c r="E76" s="801"/>
      <c r="F76" s="801"/>
      <c r="G76" s="801"/>
      <c r="H76" s="801"/>
      <c r="I76" s="801"/>
      <c r="J76" s="801"/>
      <c r="K76" s="801"/>
      <c r="L76" s="802"/>
      <c r="M76" s="104">
        <v>2943.1324300034485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588.62648600068974</v>
      </c>
      <c r="M79" s="108"/>
    </row>
    <row r="80" spans="2:13">
      <c r="B80" s="83" t="s">
        <v>90</v>
      </c>
      <c r="C80" s="84"/>
      <c r="D80" s="84"/>
      <c r="E80" s="84"/>
      <c r="F80" s="84"/>
      <c r="G80" s="84"/>
      <c r="H80" s="84"/>
      <c r="I80" s="105"/>
      <c r="J80" s="106"/>
      <c r="K80" s="107">
        <v>0.05</v>
      </c>
      <c r="L80" s="167">
        <v>147.15662150017243</v>
      </c>
      <c r="M80" s="108"/>
    </row>
    <row r="81" spans="2:13" ht="13.5" thickBot="1">
      <c r="B81" s="34" t="s">
        <v>59</v>
      </c>
      <c r="C81" s="57"/>
      <c r="D81" s="57"/>
      <c r="E81" s="57"/>
      <c r="F81" s="57"/>
      <c r="G81" s="57"/>
      <c r="H81" s="57"/>
      <c r="I81" s="109"/>
      <c r="J81" s="110"/>
      <c r="K81" s="107">
        <v>0.05</v>
      </c>
      <c r="L81" s="168">
        <v>147.15662150017243</v>
      </c>
      <c r="M81" s="108"/>
    </row>
    <row r="82" spans="2:13" ht="15.75" customHeight="1" thickBot="1">
      <c r="B82" s="805" t="s">
        <v>466</v>
      </c>
      <c r="C82" s="806"/>
      <c r="D82" s="806"/>
      <c r="E82" s="806"/>
      <c r="F82" s="806"/>
      <c r="G82" s="806"/>
      <c r="H82" s="806"/>
      <c r="I82" s="806"/>
      <c r="J82" s="806"/>
      <c r="K82" s="806"/>
      <c r="L82" s="807"/>
      <c r="M82" s="111">
        <v>882.93972900103449</v>
      </c>
    </row>
    <row r="83" spans="2:13" ht="13.5" thickBot="1">
      <c r="B83" s="76"/>
      <c r="M83" s="67"/>
    </row>
    <row r="84" spans="2:13" ht="15.75" customHeight="1" thickBot="1">
      <c r="B84" s="800" t="s">
        <v>91</v>
      </c>
      <c r="C84" s="801"/>
      <c r="D84" s="801"/>
      <c r="E84" s="801"/>
      <c r="F84" s="801"/>
      <c r="G84" s="801"/>
      <c r="H84" s="801"/>
      <c r="I84" s="801"/>
      <c r="J84" s="801"/>
      <c r="K84" s="801"/>
      <c r="L84" s="802"/>
      <c r="M84" s="112">
        <v>3826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F6C2F6-E852-471E-B30E-77328D1E7859}">
  <sheetPr codeName="Hoja151">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384</v>
      </c>
      <c r="C33" s="791" t="s">
        <v>663</v>
      </c>
      <c r="D33" s="792"/>
      <c r="E33" s="792"/>
      <c r="F33" s="792"/>
      <c r="G33" s="792"/>
      <c r="H33" s="792"/>
      <c r="I33" s="792"/>
      <c r="J33" s="793"/>
      <c r="K33" s="173">
        <v>11603</v>
      </c>
      <c r="L33" s="172" t="s">
        <v>27</v>
      </c>
      <c r="M33" s="174">
        <v>12565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173</v>
      </c>
      <c r="C36" s="116"/>
      <c r="D36" s="116"/>
      <c r="E36" s="99"/>
      <c r="F36" s="122"/>
      <c r="G36" s="332"/>
      <c r="H36" s="333"/>
      <c r="I36" s="332"/>
      <c r="J36" s="333"/>
      <c r="K36" s="81">
        <v>118336.21730265301</v>
      </c>
      <c r="L36" s="170">
        <v>485.37499999999994</v>
      </c>
      <c r="M36" s="82">
        <v>243.80369261427353</v>
      </c>
    </row>
    <row r="37" spans="2:13">
      <c r="B37" s="32" t="s">
        <v>47</v>
      </c>
      <c r="C37" s="116"/>
      <c r="D37" s="116"/>
      <c r="E37" s="123"/>
      <c r="F37" s="124"/>
      <c r="G37" s="86"/>
      <c r="H37" s="85"/>
      <c r="I37" s="86"/>
      <c r="J37" s="85"/>
      <c r="K37" s="81">
        <v>56319.097581853945</v>
      </c>
      <c r="L37" s="170">
        <v>485.37499999999994</v>
      </c>
      <c r="M37" s="82">
        <v>116.03213511584642</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8.4213463689795471</v>
      </c>
    </row>
    <row r="44" spans="2:13" ht="15.75" customHeight="1" thickBot="1">
      <c r="B44" s="797" t="s">
        <v>75</v>
      </c>
      <c r="C44" s="798"/>
      <c r="D44" s="798"/>
      <c r="E44" s="798"/>
      <c r="F44" s="798"/>
      <c r="G44" s="798"/>
      <c r="H44" s="798"/>
      <c r="I44" s="798"/>
      <c r="J44" s="798"/>
      <c r="K44" s="798"/>
      <c r="L44" s="799"/>
      <c r="M44" s="87">
        <v>368.25717409909947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209</v>
      </c>
      <c r="C47" s="159"/>
      <c r="D47" s="159"/>
      <c r="E47" s="159"/>
      <c r="F47" s="159"/>
      <c r="G47" s="159"/>
      <c r="H47" s="159"/>
      <c r="I47" s="160"/>
      <c r="J47" s="126" t="s">
        <v>138</v>
      </c>
      <c r="K47" s="127">
        <v>1.55</v>
      </c>
      <c r="L47" s="165">
        <v>2025.1711704545448</v>
      </c>
      <c r="M47" s="82">
        <v>3139.0153142045447</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3139.0153142045447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3883</v>
      </c>
      <c r="M69" s="103">
        <v>84.213463689795475</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84.213463689795475</v>
      </c>
    </row>
    <row r="75" spans="2:13" ht="13.5" thickBot="1">
      <c r="B75" s="76"/>
      <c r="M75" s="67"/>
    </row>
    <row r="76" spans="2:13" ht="15.75" customHeight="1" thickBot="1">
      <c r="B76" s="800" t="s">
        <v>85</v>
      </c>
      <c r="C76" s="801"/>
      <c r="D76" s="801"/>
      <c r="E76" s="801"/>
      <c r="F76" s="801"/>
      <c r="G76" s="801"/>
      <c r="H76" s="801"/>
      <c r="I76" s="801"/>
      <c r="J76" s="801"/>
      <c r="K76" s="801"/>
      <c r="L76" s="802"/>
      <c r="M76" s="104">
        <v>3591.4859519934394</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718.29719039868792</v>
      </c>
      <c r="M79" s="108"/>
    </row>
    <row r="80" spans="2:13">
      <c r="B80" s="83" t="s">
        <v>90</v>
      </c>
      <c r="C80" s="84"/>
      <c r="D80" s="84"/>
      <c r="E80" s="84"/>
      <c r="F80" s="84"/>
      <c r="G80" s="84"/>
      <c r="H80" s="84"/>
      <c r="I80" s="105"/>
      <c r="J80" s="106"/>
      <c r="K80" s="107">
        <v>0.05</v>
      </c>
      <c r="L80" s="167">
        <v>179.57429759967198</v>
      </c>
      <c r="M80" s="108"/>
    </row>
    <row r="81" spans="2:13" ht="13.5" thickBot="1">
      <c r="B81" s="34" t="s">
        <v>59</v>
      </c>
      <c r="C81" s="57"/>
      <c r="D81" s="57"/>
      <c r="E81" s="57"/>
      <c r="F81" s="57"/>
      <c r="G81" s="57"/>
      <c r="H81" s="57"/>
      <c r="I81" s="109"/>
      <c r="J81" s="110"/>
      <c r="K81" s="107">
        <v>0.05</v>
      </c>
      <c r="L81" s="168">
        <v>179.57429759967198</v>
      </c>
      <c r="M81" s="108"/>
    </row>
    <row r="82" spans="2:13" ht="15.75" customHeight="1" thickBot="1">
      <c r="B82" s="805" t="s">
        <v>466</v>
      </c>
      <c r="C82" s="806"/>
      <c r="D82" s="806"/>
      <c r="E82" s="806"/>
      <c r="F82" s="806"/>
      <c r="G82" s="806"/>
      <c r="H82" s="806"/>
      <c r="I82" s="806"/>
      <c r="J82" s="806"/>
      <c r="K82" s="806"/>
      <c r="L82" s="807"/>
      <c r="M82" s="111">
        <v>1077.445785598032</v>
      </c>
    </row>
    <row r="83" spans="2:13" ht="13.5" thickBot="1">
      <c r="B83" s="76"/>
      <c r="M83" s="67"/>
    </row>
    <row r="84" spans="2:13" ht="15.75" customHeight="1" thickBot="1">
      <c r="B84" s="800" t="s">
        <v>91</v>
      </c>
      <c r="C84" s="801"/>
      <c r="D84" s="801"/>
      <c r="E84" s="801"/>
      <c r="F84" s="801"/>
      <c r="G84" s="801"/>
      <c r="H84" s="801"/>
      <c r="I84" s="801"/>
      <c r="J84" s="801"/>
      <c r="K84" s="801"/>
      <c r="L84" s="802"/>
      <c r="M84" s="112">
        <v>4669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A6809-CB04-4C07-822B-A4073095282B}">
  <sheetPr codeName="Hoja152">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385</v>
      </c>
      <c r="C33" s="791" t="s">
        <v>515</v>
      </c>
      <c r="D33" s="792"/>
      <c r="E33" s="792"/>
      <c r="F33" s="792"/>
      <c r="G33" s="792"/>
      <c r="H33" s="792"/>
      <c r="I33" s="792"/>
      <c r="J33" s="793"/>
      <c r="K33" s="173">
        <v>11603</v>
      </c>
      <c r="L33" s="172" t="s">
        <v>27</v>
      </c>
      <c r="M33" s="174">
        <v>3091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173</v>
      </c>
      <c r="C36" s="116"/>
      <c r="D36" s="116"/>
      <c r="E36" s="99"/>
      <c r="F36" s="122"/>
      <c r="G36" s="332"/>
      <c r="H36" s="333"/>
      <c r="I36" s="332"/>
      <c r="J36" s="333"/>
      <c r="K36" s="81">
        <v>118336.21730265301</v>
      </c>
      <c r="L36" s="170">
        <v>500</v>
      </c>
      <c r="M36" s="82">
        <v>236.67243460530602</v>
      </c>
    </row>
    <row r="37" spans="2:13">
      <c r="B37" s="32" t="s">
        <v>47</v>
      </c>
      <c r="C37" s="116"/>
      <c r="D37" s="116"/>
      <c r="E37" s="123"/>
      <c r="F37" s="124"/>
      <c r="G37" s="86"/>
      <c r="H37" s="85"/>
      <c r="I37" s="86"/>
      <c r="J37" s="85"/>
      <c r="K37" s="81">
        <v>56319.097581853945</v>
      </c>
      <c r="L37" s="170">
        <v>500</v>
      </c>
      <c r="M37" s="82">
        <v>112.63819516370789</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8.175021987686895</v>
      </c>
    </row>
    <row r="44" spans="2:13" ht="15.75" customHeight="1" thickBot="1">
      <c r="B44" s="797" t="s">
        <v>75</v>
      </c>
      <c r="C44" s="798"/>
      <c r="D44" s="798"/>
      <c r="E44" s="798"/>
      <c r="F44" s="798"/>
      <c r="G44" s="798"/>
      <c r="H44" s="798"/>
      <c r="I44" s="798"/>
      <c r="J44" s="798"/>
      <c r="K44" s="798"/>
      <c r="L44" s="799"/>
      <c r="M44" s="87">
        <v>357.4856517567008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210</v>
      </c>
      <c r="C47" s="159"/>
      <c r="D47" s="159"/>
      <c r="E47" s="159"/>
      <c r="F47" s="159"/>
      <c r="G47" s="159"/>
      <c r="H47" s="159"/>
      <c r="I47" s="160"/>
      <c r="J47" s="126" t="s">
        <v>138</v>
      </c>
      <c r="K47" s="127">
        <v>0.5867</v>
      </c>
      <c r="L47" s="165">
        <v>2120.9019886363631</v>
      </c>
      <c r="M47" s="82">
        <v>1244.3331967329541</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1244.3331967329541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4000</v>
      </c>
      <c r="M69" s="103">
        <v>81.750219876868954</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81.750219876868954</v>
      </c>
    </row>
    <row r="75" spans="2:13" ht="13.5" thickBot="1">
      <c r="B75" s="76"/>
      <c r="M75" s="67"/>
    </row>
    <row r="76" spans="2:13" ht="15.75" customHeight="1" thickBot="1">
      <c r="B76" s="800" t="s">
        <v>85</v>
      </c>
      <c r="C76" s="801"/>
      <c r="D76" s="801"/>
      <c r="E76" s="801"/>
      <c r="F76" s="801"/>
      <c r="G76" s="801"/>
      <c r="H76" s="801"/>
      <c r="I76" s="801"/>
      <c r="J76" s="801"/>
      <c r="K76" s="801"/>
      <c r="L76" s="802"/>
      <c r="M76" s="104">
        <v>1683.5690683665239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336.7138136733048</v>
      </c>
      <c r="M79" s="108"/>
    </row>
    <row r="80" spans="2:13">
      <c r="B80" s="83" t="s">
        <v>90</v>
      </c>
      <c r="C80" s="84"/>
      <c r="D80" s="84"/>
      <c r="E80" s="84"/>
      <c r="F80" s="84"/>
      <c r="G80" s="84"/>
      <c r="H80" s="84"/>
      <c r="I80" s="105"/>
      <c r="J80" s="106"/>
      <c r="K80" s="107">
        <v>0.05</v>
      </c>
      <c r="L80" s="167">
        <v>84.1784534183262</v>
      </c>
      <c r="M80" s="108"/>
    </row>
    <row r="81" spans="2:13" ht="13.5" thickBot="1">
      <c r="B81" s="34" t="s">
        <v>59</v>
      </c>
      <c r="C81" s="57"/>
      <c r="D81" s="57"/>
      <c r="E81" s="57"/>
      <c r="F81" s="57"/>
      <c r="G81" s="57"/>
      <c r="H81" s="57"/>
      <c r="I81" s="109"/>
      <c r="J81" s="110"/>
      <c r="K81" s="107">
        <v>0.05</v>
      </c>
      <c r="L81" s="168">
        <v>84.1784534183262</v>
      </c>
      <c r="M81" s="108"/>
    </row>
    <row r="82" spans="2:13" ht="15.75" customHeight="1" thickBot="1">
      <c r="B82" s="805" t="s">
        <v>466</v>
      </c>
      <c r="C82" s="806"/>
      <c r="D82" s="806"/>
      <c r="E82" s="806"/>
      <c r="F82" s="806"/>
      <c r="G82" s="806"/>
      <c r="H82" s="806"/>
      <c r="I82" s="806"/>
      <c r="J82" s="806"/>
      <c r="K82" s="806"/>
      <c r="L82" s="807"/>
      <c r="M82" s="111">
        <v>505.07072050995714</v>
      </c>
    </row>
    <row r="83" spans="2:13" ht="13.5" thickBot="1">
      <c r="B83" s="76"/>
      <c r="M83" s="67"/>
    </row>
    <row r="84" spans="2:13" ht="15.75" customHeight="1" thickBot="1">
      <c r="B84" s="800" t="s">
        <v>91</v>
      </c>
      <c r="C84" s="801"/>
      <c r="D84" s="801"/>
      <c r="E84" s="801"/>
      <c r="F84" s="801"/>
      <c r="G84" s="801"/>
      <c r="H84" s="801"/>
      <c r="I84" s="801"/>
      <c r="J84" s="801"/>
      <c r="K84" s="801"/>
      <c r="L84" s="802"/>
      <c r="M84" s="112">
        <v>2189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F862A-44FD-4264-A752-BE819CD70A11}">
  <sheetPr codeName="Hoja153">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386</v>
      </c>
      <c r="C33" s="791" t="s">
        <v>516</v>
      </c>
      <c r="D33" s="792"/>
      <c r="E33" s="792"/>
      <c r="F33" s="792"/>
      <c r="G33" s="792"/>
      <c r="H33" s="792"/>
      <c r="I33" s="792"/>
      <c r="J33" s="793"/>
      <c r="K33" s="173">
        <v>11603</v>
      </c>
      <c r="L33" s="172" t="s">
        <v>26</v>
      </c>
      <c r="M33" s="174">
        <v>135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179</v>
      </c>
      <c r="C36" s="116"/>
      <c r="D36" s="116"/>
      <c r="E36" s="99"/>
      <c r="F36" s="122"/>
      <c r="G36" s="332"/>
      <c r="H36" s="333"/>
      <c r="I36" s="332"/>
      <c r="J36" s="333"/>
      <c r="K36" s="81">
        <v>142414.96723532333</v>
      </c>
      <c r="L36" s="170">
        <v>15</v>
      </c>
      <c r="M36" s="82">
        <v>9494.3311490215547</v>
      </c>
    </row>
    <row r="37" spans="2:13">
      <c r="B37" s="32" t="s">
        <v>175</v>
      </c>
      <c r="C37" s="116"/>
      <c r="D37" s="116"/>
      <c r="E37" s="123"/>
      <c r="F37" s="124"/>
      <c r="G37" s="86"/>
      <c r="H37" s="85"/>
      <c r="I37" s="86"/>
      <c r="J37" s="85"/>
      <c r="K37" s="81">
        <v>118679.13936276942</v>
      </c>
      <c r="L37" s="170">
        <v>15</v>
      </c>
      <c r="M37" s="82">
        <v>7911.9426241846277</v>
      </c>
    </row>
    <row r="38" spans="2:13">
      <c r="B38" s="32" t="s">
        <v>194</v>
      </c>
      <c r="C38" s="116"/>
      <c r="D38" s="116"/>
      <c r="E38" s="123"/>
      <c r="F38" s="124"/>
      <c r="G38" s="86"/>
      <c r="H38" s="85"/>
      <c r="I38" s="86"/>
      <c r="J38" s="85"/>
      <c r="K38" s="81">
        <v>258594.06331752602</v>
      </c>
      <c r="L38" s="170">
        <v>15</v>
      </c>
      <c r="M38" s="82">
        <v>17239.6042211684</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1112.769748791985</v>
      </c>
    </row>
    <row r="44" spans="2:13" ht="15.75" customHeight="1" thickBot="1">
      <c r="B44" s="797" t="s">
        <v>75</v>
      </c>
      <c r="C44" s="798"/>
      <c r="D44" s="798"/>
      <c r="E44" s="798"/>
      <c r="F44" s="798"/>
      <c r="G44" s="798"/>
      <c r="H44" s="798"/>
      <c r="I44" s="798"/>
      <c r="J44" s="798"/>
      <c r="K44" s="798"/>
      <c r="L44" s="799"/>
      <c r="M44" s="87">
        <v>35758.64774316657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53</v>
      </c>
      <c r="C47" s="159"/>
      <c r="D47" s="159"/>
      <c r="E47" s="159"/>
      <c r="F47" s="159"/>
      <c r="G47" s="159"/>
      <c r="H47" s="159"/>
      <c r="I47" s="160"/>
      <c r="J47" s="126" t="s">
        <v>26</v>
      </c>
      <c r="K47" s="127">
        <v>1.25</v>
      </c>
      <c r="L47" s="165">
        <v>632785.86738737556</v>
      </c>
      <c r="M47" s="82">
        <v>790982.33423421951</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790982.33423421951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253</v>
      </c>
      <c r="C63" s="116"/>
      <c r="D63" s="116"/>
      <c r="E63" s="116"/>
      <c r="F63" s="116"/>
      <c r="G63" s="116"/>
      <c r="H63" s="116"/>
      <c r="I63" s="92">
        <v>1.25</v>
      </c>
      <c r="J63" s="93">
        <v>70</v>
      </c>
      <c r="K63" s="92">
        <v>87.5</v>
      </c>
      <c r="L63" s="170">
        <v>1190.5931079059314</v>
      </c>
      <c r="M63" s="82">
        <v>104176.896941769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104176.896941769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264</v>
      </c>
      <c r="D69" s="99"/>
      <c r="E69" s="99"/>
      <c r="F69" s="99"/>
      <c r="G69" s="99"/>
      <c r="H69" s="147"/>
      <c r="I69" s="100">
        <v>353514.46433240629</v>
      </c>
      <c r="J69" s="101">
        <v>1.85</v>
      </c>
      <c r="K69" s="102">
        <v>654001.75901495165</v>
      </c>
      <c r="L69" s="169">
        <v>90</v>
      </c>
      <c r="M69" s="103">
        <v>7266.6862112772405</v>
      </c>
    </row>
    <row r="70" spans="2:13">
      <c r="B70" s="98" t="s">
        <v>256</v>
      </c>
      <c r="C70" s="99"/>
      <c r="D70" s="99"/>
      <c r="E70" s="99"/>
      <c r="F70" s="99"/>
      <c r="G70" s="99"/>
      <c r="H70" s="99"/>
      <c r="I70" s="100">
        <v>74897.694683432608</v>
      </c>
      <c r="J70" s="101">
        <v>1.85</v>
      </c>
      <c r="K70" s="102">
        <v>138560.73516435034</v>
      </c>
      <c r="L70" s="169">
        <v>90</v>
      </c>
      <c r="M70" s="103">
        <v>1539.563724048337</v>
      </c>
    </row>
    <row r="71" spans="2:13">
      <c r="B71" s="98" t="s">
        <v>267</v>
      </c>
      <c r="C71" s="99"/>
      <c r="D71" s="99"/>
      <c r="E71" s="99"/>
      <c r="F71" s="99"/>
      <c r="G71" s="99"/>
      <c r="H71" s="99"/>
      <c r="I71" s="100">
        <v>112935.28634242402</v>
      </c>
      <c r="J71" s="101">
        <v>1.85</v>
      </c>
      <c r="K71" s="102">
        <v>208930.27973348444</v>
      </c>
      <c r="L71" s="169">
        <v>90</v>
      </c>
      <c r="M71" s="103">
        <v>2321.4475525942717</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11127.69748791985</v>
      </c>
    </row>
    <row r="75" spans="2:13" ht="13.5" thickBot="1">
      <c r="B75" s="76"/>
      <c r="M75" s="67"/>
    </row>
    <row r="76" spans="2:13" ht="15.75" customHeight="1" thickBot="1">
      <c r="B76" s="800" t="s">
        <v>85</v>
      </c>
      <c r="C76" s="801"/>
      <c r="D76" s="801"/>
      <c r="E76" s="801"/>
      <c r="F76" s="801"/>
      <c r="G76" s="801"/>
      <c r="H76" s="801"/>
      <c r="I76" s="801"/>
      <c r="J76" s="801"/>
      <c r="K76" s="801"/>
      <c r="L76" s="802"/>
      <c r="M76" s="104">
        <v>942045.57640707493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188409.115281415</v>
      </c>
      <c r="M79" s="108"/>
    </row>
    <row r="80" spans="2:13">
      <c r="B80" s="83" t="s">
        <v>90</v>
      </c>
      <c r="C80" s="84"/>
      <c r="D80" s="84"/>
      <c r="E80" s="84"/>
      <c r="F80" s="84"/>
      <c r="G80" s="84"/>
      <c r="H80" s="84"/>
      <c r="I80" s="105"/>
      <c r="J80" s="106"/>
      <c r="K80" s="107">
        <v>0.05</v>
      </c>
      <c r="L80" s="167">
        <v>47102.278820353749</v>
      </c>
      <c r="M80" s="108"/>
    </row>
    <row r="81" spans="2:13" ht="13.5" thickBot="1">
      <c r="B81" s="34" t="s">
        <v>59</v>
      </c>
      <c r="C81" s="57"/>
      <c r="D81" s="57"/>
      <c r="E81" s="57"/>
      <c r="F81" s="57"/>
      <c r="G81" s="57"/>
      <c r="H81" s="57"/>
      <c r="I81" s="109"/>
      <c r="J81" s="110"/>
      <c r="K81" s="107">
        <v>0.05</v>
      </c>
      <c r="L81" s="168">
        <v>47102.278820353749</v>
      </c>
      <c r="M81" s="108"/>
    </row>
    <row r="82" spans="2:13" ht="15.75" customHeight="1" thickBot="1">
      <c r="B82" s="805" t="s">
        <v>466</v>
      </c>
      <c r="C82" s="806"/>
      <c r="D82" s="806"/>
      <c r="E82" s="806"/>
      <c r="F82" s="806"/>
      <c r="G82" s="806"/>
      <c r="H82" s="806"/>
      <c r="I82" s="806"/>
      <c r="J82" s="806"/>
      <c r="K82" s="806"/>
      <c r="L82" s="807"/>
      <c r="M82" s="111">
        <v>282613.67292212247</v>
      </c>
    </row>
    <row r="83" spans="2:13" ht="13.5" thickBot="1">
      <c r="B83" s="76"/>
      <c r="M83" s="67"/>
    </row>
    <row r="84" spans="2:13" ht="15.75" customHeight="1" thickBot="1">
      <c r="B84" s="800" t="s">
        <v>91</v>
      </c>
      <c r="C84" s="801"/>
      <c r="D84" s="801"/>
      <c r="E84" s="801"/>
      <c r="F84" s="801"/>
      <c r="G84" s="801"/>
      <c r="H84" s="801"/>
      <c r="I84" s="801"/>
      <c r="J84" s="801"/>
      <c r="K84" s="801"/>
      <c r="L84" s="802"/>
      <c r="M84" s="112">
        <v>1224659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AE398-BC9B-4008-914B-D7A7316E30BB}">
  <sheetPr codeName="Hoja154">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387</v>
      </c>
      <c r="C33" s="791" t="s">
        <v>517</v>
      </c>
      <c r="D33" s="792"/>
      <c r="E33" s="792"/>
      <c r="F33" s="792"/>
      <c r="G33" s="792"/>
      <c r="H33" s="792"/>
      <c r="I33" s="792"/>
      <c r="J33" s="793"/>
      <c r="K33" s="173">
        <v>11603</v>
      </c>
      <c r="L33" s="172" t="s">
        <v>26</v>
      </c>
      <c r="M33" s="174">
        <v>1737</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179</v>
      </c>
      <c r="C36" s="116"/>
      <c r="D36" s="116"/>
      <c r="E36" s="99"/>
      <c r="F36" s="122"/>
      <c r="G36" s="332"/>
      <c r="H36" s="333"/>
      <c r="I36" s="332"/>
      <c r="J36" s="333"/>
      <c r="K36" s="81">
        <v>142414.96723532333</v>
      </c>
      <c r="L36" s="170">
        <v>15</v>
      </c>
      <c r="M36" s="82">
        <v>9494.3311490215547</v>
      </c>
    </row>
    <row r="37" spans="2:13">
      <c r="B37" s="32" t="s">
        <v>175</v>
      </c>
      <c r="C37" s="116"/>
      <c r="D37" s="116"/>
      <c r="E37" s="123"/>
      <c r="F37" s="124"/>
      <c r="G37" s="86"/>
      <c r="H37" s="85"/>
      <c r="I37" s="86"/>
      <c r="J37" s="85"/>
      <c r="K37" s="81">
        <v>118679.13936276942</v>
      </c>
      <c r="L37" s="170">
        <v>15</v>
      </c>
      <c r="M37" s="82">
        <v>7911.9426241846277</v>
      </c>
    </row>
    <row r="38" spans="2:13">
      <c r="B38" s="32" t="s">
        <v>194</v>
      </c>
      <c r="C38" s="116"/>
      <c r="D38" s="116"/>
      <c r="E38" s="123"/>
      <c r="F38" s="124"/>
      <c r="G38" s="86"/>
      <c r="H38" s="85"/>
      <c r="I38" s="86"/>
      <c r="J38" s="85"/>
      <c r="K38" s="81">
        <v>258594.06331752602</v>
      </c>
      <c r="L38" s="170">
        <v>15</v>
      </c>
      <c r="M38" s="82">
        <v>17239.6042211684</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1112.769748791985</v>
      </c>
    </row>
    <row r="44" spans="2:13" ht="15.75" customHeight="1" thickBot="1">
      <c r="B44" s="797" t="s">
        <v>75</v>
      </c>
      <c r="C44" s="798"/>
      <c r="D44" s="798"/>
      <c r="E44" s="798"/>
      <c r="F44" s="798"/>
      <c r="G44" s="798"/>
      <c r="H44" s="798"/>
      <c r="I44" s="798"/>
      <c r="J44" s="798"/>
      <c r="K44" s="798"/>
      <c r="L44" s="799"/>
      <c r="M44" s="87">
        <v>35758.64774316657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v>
      </c>
      <c r="C47" s="159"/>
      <c r="D47" s="159"/>
      <c r="E47" s="159"/>
      <c r="F47" s="159"/>
      <c r="G47" s="159"/>
      <c r="H47" s="159"/>
      <c r="I47" s="160"/>
      <c r="J47" s="126" t="s">
        <v>26</v>
      </c>
      <c r="K47" s="127">
        <v>1.25</v>
      </c>
      <c r="L47" s="165">
        <v>639273.49497945094</v>
      </c>
      <c r="M47" s="82">
        <v>799091.86872431368</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799091.86872431368</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253</v>
      </c>
      <c r="C63" s="116"/>
      <c r="D63" s="116"/>
      <c r="E63" s="116"/>
      <c r="F63" s="116"/>
      <c r="G63" s="116"/>
      <c r="H63" s="116"/>
      <c r="I63" s="92">
        <v>1.25</v>
      </c>
      <c r="J63" s="93">
        <v>70</v>
      </c>
      <c r="K63" s="92">
        <v>87.5</v>
      </c>
      <c r="L63" s="170">
        <v>1190.5931079059314</v>
      </c>
      <c r="M63" s="82">
        <v>104176.896941769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104176.896941769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264</v>
      </c>
      <c r="D69" s="99"/>
      <c r="E69" s="99"/>
      <c r="F69" s="99"/>
      <c r="G69" s="99"/>
      <c r="H69" s="147"/>
      <c r="I69" s="100">
        <v>353514.46433240629</v>
      </c>
      <c r="J69" s="101">
        <v>1.85</v>
      </c>
      <c r="K69" s="102">
        <v>654001.75901495165</v>
      </c>
      <c r="L69" s="169">
        <v>90</v>
      </c>
      <c r="M69" s="103">
        <v>7266.6862112772405</v>
      </c>
    </row>
    <row r="70" spans="2:13">
      <c r="B70" s="98" t="s">
        <v>256</v>
      </c>
      <c r="C70" s="99"/>
      <c r="D70" s="99"/>
      <c r="E70" s="99"/>
      <c r="F70" s="99"/>
      <c r="G70" s="99"/>
      <c r="H70" s="99"/>
      <c r="I70" s="100">
        <v>74897.694683432608</v>
      </c>
      <c r="J70" s="101">
        <v>1.85</v>
      </c>
      <c r="K70" s="102">
        <v>138560.73516435034</v>
      </c>
      <c r="L70" s="169">
        <v>90</v>
      </c>
      <c r="M70" s="103">
        <v>1539.563724048337</v>
      </c>
    </row>
    <row r="71" spans="2:13">
      <c r="B71" s="98" t="s">
        <v>267</v>
      </c>
      <c r="C71" s="99"/>
      <c r="D71" s="99"/>
      <c r="E71" s="99"/>
      <c r="F71" s="99"/>
      <c r="G71" s="99"/>
      <c r="H71" s="99"/>
      <c r="I71" s="100">
        <v>112935.28634242402</v>
      </c>
      <c r="J71" s="101">
        <v>1.85</v>
      </c>
      <c r="K71" s="102">
        <v>208930.27973348444</v>
      </c>
      <c r="L71" s="169">
        <v>90</v>
      </c>
      <c r="M71" s="103">
        <v>2321.4475525942717</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11127.69748791985</v>
      </c>
    </row>
    <row r="75" spans="2:13" ht="13.5" thickBot="1">
      <c r="B75" s="76"/>
      <c r="M75" s="67"/>
    </row>
    <row r="76" spans="2:13" ht="15.75" customHeight="1" thickBot="1">
      <c r="B76" s="800" t="s">
        <v>85</v>
      </c>
      <c r="C76" s="801"/>
      <c r="D76" s="801"/>
      <c r="E76" s="801"/>
      <c r="F76" s="801"/>
      <c r="G76" s="801"/>
      <c r="H76" s="801"/>
      <c r="I76" s="801"/>
      <c r="J76" s="801"/>
      <c r="K76" s="801"/>
      <c r="L76" s="802"/>
      <c r="M76" s="104">
        <v>950155.1108971691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190031.02217943384</v>
      </c>
      <c r="M79" s="108"/>
    </row>
    <row r="80" spans="2:13">
      <c r="B80" s="83" t="s">
        <v>90</v>
      </c>
      <c r="C80" s="84"/>
      <c r="D80" s="84"/>
      <c r="E80" s="84"/>
      <c r="F80" s="84"/>
      <c r="G80" s="84"/>
      <c r="H80" s="84"/>
      <c r="I80" s="105"/>
      <c r="J80" s="106"/>
      <c r="K80" s="107">
        <v>0.05</v>
      </c>
      <c r="L80" s="167">
        <v>47507.755544858461</v>
      </c>
      <c r="M80" s="108"/>
    </row>
    <row r="81" spans="2:13" ht="13.5" thickBot="1">
      <c r="B81" s="34" t="s">
        <v>59</v>
      </c>
      <c r="C81" s="57"/>
      <c r="D81" s="57"/>
      <c r="E81" s="57"/>
      <c r="F81" s="57"/>
      <c r="G81" s="57"/>
      <c r="H81" s="57"/>
      <c r="I81" s="109"/>
      <c r="J81" s="110"/>
      <c r="K81" s="107">
        <v>0.05</v>
      </c>
      <c r="L81" s="168">
        <v>47507.755544858461</v>
      </c>
      <c r="M81" s="108"/>
    </row>
    <row r="82" spans="2:13" ht="15.75" customHeight="1" thickBot="1">
      <c r="B82" s="805" t="s">
        <v>466</v>
      </c>
      <c r="C82" s="806"/>
      <c r="D82" s="806"/>
      <c r="E82" s="806"/>
      <c r="F82" s="806"/>
      <c r="G82" s="806"/>
      <c r="H82" s="806"/>
      <c r="I82" s="806"/>
      <c r="J82" s="806"/>
      <c r="K82" s="806"/>
      <c r="L82" s="807"/>
      <c r="M82" s="111">
        <v>285046.53326915076</v>
      </c>
    </row>
    <row r="83" spans="2:13" ht="13.5" thickBot="1">
      <c r="B83" s="76"/>
      <c r="M83" s="67"/>
    </row>
    <row r="84" spans="2:13" ht="15.75" customHeight="1" thickBot="1">
      <c r="B84" s="800" t="s">
        <v>91</v>
      </c>
      <c r="C84" s="801"/>
      <c r="D84" s="801"/>
      <c r="E84" s="801"/>
      <c r="F84" s="801"/>
      <c r="G84" s="801"/>
      <c r="H84" s="801"/>
      <c r="I84" s="801"/>
      <c r="J84" s="801"/>
      <c r="K84" s="801"/>
      <c r="L84" s="802"/>
      <c r="M84" s="112">
        <v>1235202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EDF12-025B-455D-AEEE-A0902D71666D}">
  <sheetPr codeName="Hoja155">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615</v>
      </c>
      <c r="C33" s="791" t="s">
        <v>616</v>
      </c>
      <c r="D33" s="792"/>
      <c r="E33" s="792"/>
      <c r="F33" s="792"/>
      <c r="G33" s="792"/>
      <c r="H33" s="792"/>
      <c r="I33" s="792"/>
      <c r="J33" s="793"/>
      <c r="K33" s="173">
        <v>11603</v>
      </c>
      <c r="L33" s="172" t="s">
        <v>26</v>
      </c>
      <c r="M33" s="174">
        <v>68</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179</v>
      </c>
      <c r="C36" s="116"/>
      <c r="D36" s="116"/>
      <c r="E36" s="99"/>
      <c r="F36" s="122"/>
      <c r="G36" s="332"/>
      <c r="H36" s="333"/>
      <c r="I36" s="332"/>
      <c r="J36" s="333"/>
      <c r="K36" s="81">
        <v>142414.96723532333</v>
      </c>
      <c r="L36" s="170">
        <v>15</v>
      </c>
      <c r="M36" s="82">
        <v>9494.3311490215547</v>
      </c>
    </row>
    <row r="37" spans="2:13">
      <c r="B37" s="32" t="s">
        <v>175</v>
      </c>
      <c r="C37" s="116"/>
      <c r="D37" s="116"/>
      <c r="E37" s="123"/>
      <c r="F37" s="124"/>
      <c r="G37" s="86"/>
      <c r="H37" s="85"/>
      <c r="I37" s="86"/>
      <c r="J37" s="85"/>
      <c r="K37" s="81">
        <v>118679.13936276942</v>
      </c>
      <c r="L37" s="170">
        <v>15</v>
      </c>
      <c r="M37" s="82">
        <v>7911.9426241846277</v>
      </c>
    </row>
    <row r="38" spans="2:13">
      <c r="B38" s="32" t="s">
        <v>194</v>
      </c>
      <c r="C38" s="116"/>
      <c r="D38" s="116"/>
      <c r="E38" s="123"/>
      <c r="F38" s="124"/>
      <c r="G38" s="86"/>
      <c r="H38" s="85"/>
      <c r="I38" s="86"/>
      <c r="J38" s="85"/>
      <c r="K38" s="81">
        <v>258594.06331752602</v>
      </c>
      <c r="L38" s="170">
        <v>15</v>
      </c>
      <c r="M38" s="82">
        <v>17239.6042211684</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1112.769748791985</v>
      </c>
    </row>
    <row r="44" spans="2:13" ht="15.75" customHeight="1" thickBot="1">
      <c r="B44" s="797" t="s">
        <v>75</v>
      </c>
      <c r="C44" s="798"/>
      <c r="D44" s="798"/>
      <c r="E44" s="798"/>
      <c r="F44" s="798"/>
      <c r="G44" s="798"/>
      <c r="H44" s="798"/>
      <c r="I44" s="798"/>
      <c r="J44" s="798"/>
      <c r="K44" s="798"/>
      <c r="L44" s="799"/>
      <c r="M44" s="87">
        <v>35758.64774316657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231</v>
      </c>
      <c r="C47" s="159"/>
      <c r="D47" s="159"/>
      <c r="E47" s="159"/>
      <c r="F47" s="159"/>
      <c r="G47" s="159"/>
      <c r="H47" s="159"/>
      <c r="I47" s="160"/>
      <c r="J47" s="126" t="s">
        <v>26</v>
      </c>
      <c r="K47" s="127">
        <v>1.25</v>
      </c>
      <c r="L47" s="165">
        <v>848005.3765490962</v>
      </c>
      <c r="M47" s="82">
        <v>1060006.7206863703</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1060006.7206863703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253</v>
      </c>
      <c r="C63" s="116"/>
      <c r="D63" s="116"/>
      <c r="E63" s="116"/>
      <c r="F63" s="116"/>
      <c r="G63" s="116"/>
      <c r="H63" s="116"/>
      <c r="I63" s="92">
        <v>1.25</v>
      </c>
      <c r="J63" s="93">
        <v>70</v>
      </c>
      <c r="K63" s="92">
        <v>87.5</v>
      </c>
      <c r="L63" s="170">
        <v>1190.5931079059314</v>
      </c>
      <c r="M63" s="82">
        <v>104176.896941769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104176.896941769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264</v>
      </c>
      <c r="D69" s="99"/>
      <c r="E69" s="99"/>
      <c r="F69" s="99"/>
      <c r="G69" s="99"/>
      <c r="H69" s="147"/>
      <c r="I69" s="100">
        <v>353514.46433240629</v>
      </c>
      <c r="J69" s="101">
        <v>1.85</v>
      </c>
      <c r="K69" s="102">
        <v>654001.75901495165</v>
      </c>
      <c r="L69" s="169">
        <v>90</v>
      </c>
      <c r="M69" s="103">
        <v>7266.6862112772405</v>
      </c>
    </row>
    <row r="70" spans="2:13">
      <c r="B70" s="98" t="s">
        <v>256</v>
      </c>
      <c r="C70" s="99"/>
      <c r="D70" s="99"/>
      <c r="E70" s="99"/>
      <c r="F70" s="99"/>
      <c r="G70" s="99"/>
      <c r="H70" s="99"/>
      <c r="I70" s="100">
        <v>74897.694683432608</v>
      </c>
      <c r="J70" s="101">
        <v>1.85</v>
      </c>
      <c r="K70" s="102">
        <v>138560.73516435034</v>
      </c>
      <c r="L70" s="169">
        <v>90</v>
      </c>
      <c r="M70" s="103">
        <v>1539.563724048337</v>
      </c>
    </row>
    <row r="71" spans="2:13">
      <c r="B71" s="98" t="s">
        <v>267</v>
      </c>
      <c r="C71" s="99"/>
      <c r="D71" s="99"/>
      <c r="E71" s="99"/>
      <c r="F71" s="99"/>
      <c r="G71" s="99"/>
      <c r="H71" s="99"/>
      <c r="I71" s="100">
        <v>112935.28634242402</v>
      </c>
      <c r="J71" s="101">
        <v>1.85</v>
      </c>
      <c r="K71" s="102">
        <v>208930.27973348444</v>
      </c>
      <c r="L71" s="169">
        <v>90</v>
      </c>
      <c r="M71" s="103">
        <v>2321.4475525942717</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11127.69748791985</v>
      </c>
    </row>
    <row r="75" spans="2:13" ht="13.5" thickBot="1">
      <c r="B75" s="76"/>
      <c r="M75" s="67"/>
    </row>
    <row r="76" spans="2:13" ht="15.75" customHeight="1" thickBot="1">
      <c r="B76" s="800" t="s">
        <v>85</v>
      </c>
      <c r="C76" s="801"/>
      <c r="D76" s="801"/>
      <c r="E76" s="801"/>
      <c r="F76" s="801"/>
      <c r="G76" s="801"/>
      <c r="H76" s="801"/>
      <c r="I76" s="801"/>
      <c r="J76" s="801"/>
      <c r="K76" s="801"/>
      <c r="L76" s="802"/>
      <c r="M76" s="104">
        <v>1211069.9628592257</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242213.99257184516</v>
      </c>
      <c r="M79" s="108"/>
    </row>
    <row r="80" spans="2:13">
      <c r="B80" s="83" t="s">
        <v>90</v>
      </c>
      <c r="C80" s="84"/>
      <c r="D80" s="84"/>
      <c r="E80" s="84"/>
      <c r="F80" s="84"/>
      <c r="G80" s="84"/>
      <c r="H80" s="84"/>
      <c r="I80" s="105"/>
      <c r="J80" s="106"/>
      <c r="K80" s="107">
        <v>0.05</v>
      </c>
      <c r="L80" s="167">
        <v>60553.498142961289</v>
      </c>
      <c r="M80" s="108"/>
    </row>
    <row r="81" spans="2:13" ht="13.5" thickBot="1">
      <c r="B81" s="34" t="s">
        <v>59</v>
      </c>
      <c r="C81" s="57"/>
      <c r="D81" s="57"/>
      <c r="E81" s="57"/>
      <c r="F81" s="57"/>
      <c r="G81" s="57"/>
      <c r="H81" s="57"/>
      <c r="I81" s="109"/>
      <c r="J81" s="110"/>
      <c r="K81" s="107">
        <v>0.05</v>
      </c>
      <c r="L81" s="168">
        <v>60553.498142961289</v>
      </c>
      <c r="M81" s="108"/>
    </row>
    <row r="82" spans="2:13" ht="15.75" customHeight="1" thickBot="1">
      <c r="B82" s="805" t="s">
        <v>466</v>
      </c>
      <c r="C82" s="806"/>
      <c r="D82" s="806"/>
      <c r="E82" s="806"/>
      <c r="F82" s="806"/>
      <c r="G82" s="806"/>
      <c r="H82" s="806"/>
      <c r="I82" s="806"/>
      <c r="J82" s="806"/>
      <c r="K82" s="806"/>
      <c r="L82" s="807"/>
      <c r="M82" s="111">
        <v>363320.98885776772</v>
      </c>
    </row>
    <row r="83" spans="2:13" ht="13.5" thickBot="1">
      <c r="B83" s="76"/>
      <c r="M83" s="67"/>
    </row>
    <row r="84" spans="2:13" ht="15.75" customHeight="1" thickBot="1">
      <c r="B84" s="800" t="s">
        <v>91</v>
      </c>
      <c r="C84" s="801"/>
      <c r="D84" s="801"/>
      <c r="E84" s="801"/>
      <c r="F84" s="801"/>
      <c r="G84" s="801"/>
      <c r="H84" s="801"/>
      <c r="I84" s="801"/>
      <c r="J84" s="801"/>
      <c r="K84" s="801"/>
      <c r="L84" s="802"/>
      <c r="M84" s="112">
        <v>1574391</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4295E-407D-416F-924C-95E0827056AF}">
  <sheetPr codeName="Hoja156">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388</v>
      </c>
      <c r="C33" s="791" t="s">
        <v>520</v>
      </c>
      <c r="D33" s="792"/>
      <c r="E33" s="792"/>
      <c r="F33" s="792"/>
      <c r="G33" s="792"/>
      <c r="H33" s="792"/>
      <c r="I33" s="792"/>
      <c r="J33" s="793"/>
      <c r="K33" s="173">
        <v>11603</v>
      </c>
      <c r="L33" s="172" t="s">
        <v>26</v>
      </c>
      <c r="M33" s="174">
        <v>372</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179</v>
      </c>
      <c r="C36" s="116"/>
      <c r="D36" s="116"/>
      <c r="E36" s="99"/>
      <c r="F36" s="122"/>
      <c r="G36" s="332"/>
      <c r="H36" s="333"/>
      <c r="I36" s="332"/>
      <c r="J36" s="333"/>
      <c r="K36" s="81">
        <v>142414.96723532333</v>
      </c>
      <c r="L36" s="170">
        <v>8</v>
      </c>
      <c r="M36" s="82">
        <v>17801.870904415417</v>
      </c>
    </row>
    <row r="37" spans="2:13">
      <c r="B37" s="32" t="s">
        <v>175</v>
      </c>
      <c r="C37" s="116"/>
      <c r="D37" s="116"/>
      <c r="E37" s="123"/>
      <c r="F37" s="124"/>
      <c r="G37" s="86"/>
      <c r="H37" s="85"/>
      <c r="I37" s="86"/>
      <c r="J37" s="85"/>
      <c r="K37" s="81">
        <v>118679.13936276942</v>
      </c>
      <c r="L37" s="170">
        <v>8</v>
      </c>
      <c r="M37" s="82">
        <v>14834.892420346177</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1575.5044047545409</v>
      </c>
    </row>
    <row r="44" spans="2:13" ht="15.75" customHeight="1" thickBot="1">
      <c r="B44" s="797" t="s">
        <v>75</v>
      </c>
      <c r="C44" s="798"/>
      <c r="D44" s="798"/>
      <c r="E44" s="798"/>
      <c r="F44" s="798"/>
      <c r="G44" s="798"/>
      <c r="H44" s="798"/>
      <c r="I44" s="798"/>
      <c r="J44" s="798"/>
      <c r="K44" s="798"/>
      <c r="L44" s="799"/>
      <c r="M44" s="87">
        <v>34212.267729516134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145</v>
      </c>
      <c r="C47" s="159"/>
      <c r="D47" s="159"/>
      <c r="E47" s="159"/>
      <c r="F47" s="159"/>
      <c r="G47" s="159"/>
      <c r="H47" s="159"/>
      <c r="I47" s="160"/>
      <c r="J47" s="126" t="s">
        <v>26</v>
      </c>
      <c r="K47" s="127">
        <v>1.25</v>
      </c>
      <c r="L47" s="165">
        <v>530612.8557733919</v>
      </c>
      <c r="M47" s="82">
        <v>663266.06971673993</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663266.06971673993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253</v>
      </c>
      <c r="C63" s="116"/>
      <c r="D63" s="116"/>
      <c r="E63" s="116"/>
      <c r="F63" s="116"/>
      <c r="G63" s="116"/>
      <c r="H63" s="116"/>
      <c r="I63" s="92">
        <v>1.25</v>
      </c>
      <c r="J63" s="93">
        <v>70</v>
      </c>
      <c r="K63" s="92">
        <v>87.5</v>
      </c>
      <c r="L63" s="170">
        <v>1190.5931079059314</v>
      </c>
      <c r="M63" s="82">
        <v>104176.896941769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104176.896941769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261</v>
      </c>
      <c r="D69" s="99"/>
      <c r="E69" s="99"/>
      <c r="F69" s="99"/>
      <c r="G69" s="99"/>
      <c r="H69" s="147"/>
      <c r="I69" s="100">
        <v>220946.54020775395</v>
      </c>
      <c r="J69" s="101">
        <v>1.85</v>
      </c>
      <c r="K69" s="102">
        <v>408751.09938434482</v>
      </c>
      <c r="L69" s="169">
        <v>48</v>
      </c>
      <c r="M69" s="103">
        <v>8515.6479038405178</v>
      </c>
    </row>
    <row r="70" spans="2:13">
      <c r="B70" s="98" t="s">
        <v>256</v>
      </c>
      <c r="C70" s="99"/>
      <c r="D70" s="99"/>
      <c r="E70" s="99"/>
      <c r="F70" s="99"/>
      <c r="G70" s="99"/>
      <c r="H70" s="99"/>
      <c r="I70" s="100">
        <v>74897.694683432608</v>
      </c>
      <c r="J70" s="101">
        <v>1.85</v>
      </c>
      <c r="K70" s="102">
        <v>138560.73516435034</v>
      </c>
      <c r="L70" s="169">
        <v>48</v>
      </c>
      <c r="M70" s="103">
        <v>2886.6819825906318</v>
      </c>
    </row>
    <row r="71" spans="2:13">
      <c r="B71" s="98" t="s">
        <v>267</v>
      </c>
      <c r="C71" s="99"/>
      <c r="D71" s="99"/>
      <c r="E71" s="99"/>
      <c r="F71" s="99"/>
      <c r="G71" s="99"/>
      <c r="H71" s="99"/>
      <c r="I71" s="100">
        <v>112935.28634242402</v>
      </c>
      <c r="J71" s="101">
        <v>1.85</v>
      </c>
      <c r="K71" s="102">
        <v>208930.27973348444</v>
      </c>
      <c r="L71" s="169">
        <v>48</v>
      </c>
      <c r="M71" s="103">
        <v>4352.7141611142588</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15755.044047545409</v>
      </c>
    </row>
    <row r="75" spans="2:13" ht="13.5" thickBot="1">
      <c r="B75" s="76"/>
      <c r="M75" s="67"/>
    </row>
    <row r="76" spans="2:13" ht="15.75" customHeight="1" thickBot="1">
      <c r="B76" s="800" t="s">
        <v>85</v>
      </c>
      <c r="C76" s="801"/>
      <c r="D76" s="801"/>
      <c r="E76" s="801"/>
      <c r="F76" s="801"/>
      <c r="G76" s="801"/>
      <c r="H76" s="801"/>
      <c r="I76" s="801"/>
      <c r="J76" s="801"/>
      <c r="K76" s="801"/>
      <c r="L76" s="802"/>
      <c r="M76" s="104">
        <v>817410.27843557042</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163482.0556871141</v>
      </c>
      <c r="M79" s="108"/>
    </row>
    <row r="80" spans="2:13">
      <c r="B80" s="83" t="s">
        <v>90</v>
      </c>
      <c r="C80" s="84"/>
      <c r="D80" s="84"/>
      <c r="E80" s="84"/>
      <c r="F80" s="84"/>
      <c r="G80" s="84"/>
      <c r="H80" s="84"/>
      <c r="I80" s="105"/>
      <c r="J80" s="106"/>
      <c r="K80" s="107">
        <v>0.05</v>
      </c>
      <c r="L80" s="167">
        <v>40870.513921778525</v>
      </c>
      <c r="M80" s="108"/>
    </row>
    <row r="81" spans="2:13" ht="13.5" thickBot="1">
      <c r="B81" s="34" t="s">
        <v>59</v>
      </c>
      <c r="C81" s="57"/>
      <c r="D81" s="57"/>
      <c r="E81" s="57"/>
      <c r="F81" s="57"/>
      <c r="G81" s="57"/>
      <c r="H81" s="57"/>
      <c r="I81" s="109"/>
      <c r="J81" s="110"/>
      <c r="K81" s="107">
        <v>0.05</v>
      </c>
      <c r="L81" s="168">
        <v>40870.513921778525</v>
      </c>
      <c r="M81" s="108"/>
    </row>
    <row r="82" spans="2:13" ht="15.75" customHeight="1" thickBot="1">
      <c r="B82" s="805" t="s">
        <v>466</v>
      </c>
      <c r="C82" s="806"/>
      <c r="D82" s="806"/>
      <c r="E82" s="806"/>
      <c r="F82" s="806"/>
      <c r="G82" s="806"/>
      <c r="H82" s="806"/>
      <c r="I82" s="806"/>
      <c r="J82" s="806"/>
      <c r="K82" s="806"/>
      <c r="L82" s="807"/>
      <c r="M82" s="111">
        <v>245223.08353067117</v>
      </c>
    </row>
    <row r="83" spans="2:13" ht="13.5" thickBot="1">
      <c r="B83" s="76"/>
      <c r="M83" s="67"/>
    </row>
    <row r="84" spans="2:13" ht="15.75" customHeight="1" thickBot="1">
      <c r="B84" s="800" t="s">
        <v>91</v>
      </c>
      <c r="C84" s="801"/>
      <c r="D84" s="801"/>
      <c r="E84" s="801"/>
      <c r="F84" s="801"/>
      <c r="G84" s="801"/>
      <c r="H84" s="801"/>
      <c r="I84" s="801"/>
      <c r="J84" s="801"/>
      <c r="K84" s="801"/>
      <c r="L84" s="802"/>
      <c r="M84" s="112">
        <v>1062633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310C11-894B-4949-B833-03D2FD2E4EEA}">
  <sheetPr codeName="Hoja157">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518</v>
      </c>
      <c r="C33" s="791" t="s">
        <v>519</v>
      </c>
      <c r="D33" s="792"/>
      <c r="E33" s="792"/>
      <c r="F33" s="792"/>
      <c r="G33" s="792"/>
      <c r="H33" s="792"/>
      <c r="I33" s="792"/>
      <c r="J33" s="793"/>
      <c r="K33" s="173">
        <v>11603</v>
      </c>
      <c r="L33" s="172" t="s">
        <v>26</v>
      </c>
      <c r="M33" s="174">
        <v>31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179</v>
      </c>
      <c r="C36" s="116"/>
      <c r="D36" s="116"/>
      <c r="E36" s="99"/>
      <c r="F36" s="122"/>
      <c r="G36" s="332"/>
      <c r="H36" s="333"/>
      <c r="I36" s="332"/>
      <c r="J36" s="333"/>
      <c r="K36" s="81">
        <v>142414.96723532333</v>
      </c>
      <c r="L36" s="170">
        <v>15</v>
      </c>
      <c r="M36" s="82">
        <v>9494.3311490215547</v>
      </c>
    </row>
    <row r="37" spans="2:13">
      <c r="B37" s="32" t="s">
        <v>175</v>
      </c>
      <c r="C37" s="116"/>
      <c r="D37" s="116"/>
      <c r="E37" s="123"/>
      <c r="F37" s="124"/>
      <c r="G37" s="86"/>
      <c r="H37" s="85"/>
      <c r="I37" s="86"/>
      <c r="J37" s="85"/>
      <c r="K37" s="81">
        <v>118679.13936276942</v>
      </c>
      <c r="L37" s="170">
        <v>15</v>
      </c>
      <c r="M37" s="82">
        <v>7911.9426241846277</v>
      </c>
    </row>
    <row r="38" spans="2:13">
      <c r="B38" s="32" t="s">
        <v>194</v>
      </c>
      <c r="C38" s="116"/>
      <c r="D38" s="116"/>
      <c r="E38" s="123"/>
      <c r="F38" s="124"/>
      <c r="G38" s="86"/>
      <c r="H38" s="85"/>
      <c r="I38" s="86"/>
      <c r="J38" s="85"/>
      <c r="K38" s="81">
        <v>258594.06331752602</v>
      </c>
      <c r="L38" s="170">
        <v>15</v>
      </c>
      <c r="M38" s="82">
        <v>17239.6042211684</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1112.769748791985</v>
      </c>
    </row>
    <row r="44" spans="2:13" ht="15.75" customHeight="1" thickBot="1">
      <c r="B44" s="797" t="s">
        <v>75</v>
      </c>
      <c r="C44" s="798"/>
      <c r="D44" s="798"/>
      <c r="E44" s="798"/>
      <c r="F44" s="798"/>
      <c r="G44" s="798"/>
      <c r="H44" s="798"/>
      <c r="I44" s="798"/>
      <c r="J44" s="798"/>
      <c r="K44" s="798"/>
      <c r="L44" s="799"/>
      <c r="M44" s="87">
        <v>35758.64774316657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v>
      </c>
      <c r="C47" s="159"/>
      <c r="D47" s="159"/>
      <c r="E47" s="159"/>
      <c r="F47" s="159"/>
      <c r="G47" s="159"/>
      <c r="H47" s="159"/>
      <c r="I47" s="160"/>
      <c r="J47" s="126" t="s">
        <v>26</v>
      </c>
      <c r="K47" s="127">
        <v>1.25</v>
      </c>
      <c r="L47" s="165">
        <v>639273.49497945094</v>
      </c>
      <c r="M47" s="82">
        <v>799091.86872431368</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799091.86872431368</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253</v>
      </c>
      <c r="C63" s="116"/>
      <c r="D63" s="116"/>
      <c r="E63" s="116"/>
      <c r="F63" s="116"/>
      <c r="G63" s="116"/>
      <c r="H63" s="116"/>
      <c r="I63" s="92">
        <v>1.25</v>
      </c>
      <c r="J63" s="93">
        <v>70</v>
      </c>
      <c r="K63" s="92">
        <v>87.5</v>
      </c>
      <c r="L63" s="170">
        <v>1190.5931079059314</v>
      </c>
      <c r="M63" s="82">
        <v>104176.896941769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104176.896941769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264</v>
      </c>
      <c r="D69" s="99"/>
      <c r="E69" s="99"/>
      <c r="F69" s="99"/>
      <c r="G69" s="99"/>
      <c r="H69" s="147"/>
      <c r="I69" s="100">
        <v>353514.46433240629</v>
      </c>
      <c r="J69" s="101">
        <v>1.85</v>
      </c>
      <c r="K69" s="102">
        <v>654001.75901495165</v>
      </c>
      <c r="L69" s="169">
        <v>90</v>
      </c>
      <c r="M69" s="103">
        <v>7266.6862112772405</v>
      </c>
    </row>
    <row r="70" spans="2:13">
      <c r="B70" s="98" t="s">
        <v>256</v>
      </c>
      <c r="C70" s="99"/>
      <c r="D70" s="99"/>
      <c r="E70" s="99"/>
      <c r="F70" s="99"/>
      <c r="G70" s="99"/>
      <c r="H70" s="99"/>
      <c r="I70" s="100">
        <v>74897.694683432608</v>
      </c>
      <c r="J70" s="101">
        <v>1.85</v>
      </c>
      <c r="K70" s="102">
        <v>138560.73516435034</v>
      </c>
      <c r="L70" s="169">
        <v>90</v>
      </c>
      <c r="M70" s="103">
        <v>1539.563724048337</v>
      </c>
    </row>
    <row r="71" spans="2:13">
      <c r="B71" s="98" t="s">
        <v>267</v>
      </c>
      <c r="C71" s="99"/>
      <c r="D71" s="99"/>
      <c r="E71" s="99"/>
      <c r="F71" s="99"/>
      <c r="G71" s="99"/>
      <c r="H71" s="99"/>
      <c r="I71" s="100">
        <v>112935.28634242402</v>
      </c>
      <c r="J71" s="101">
        <v>1.85</v>
      </c>
      <c r="K71" s="102">
        <v>208930.27973348444</v>
      </c>
      <c r="L71" s="169">
        <v>90</v>
      </c>
      <c r="M71" s="103">
        <v>2321.4475525942717</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11127.69748791985</v>
      </c>
    </row>
    <row r="75" spans="2:13" ht="13.5" thickBot="1">
      <c r="B75" s="76"/>
      <c r="M75" s="67"/>
    </row>
    <row r="76" spans="2:13" ht="15.75" customHeight="1" thickBot="1">
      <c r="B76" s="800" t="s">
        <v>85</v>
      </c>
      <c r="C76" s="801"/>
      <c r="D76" s="801"/>
      <c r="E76" s="801"/>
      <c r="F76" s="801"/>
      <c r="G76" s="801"/>
      <c r="H76" s="801"/>
      <c r="I76" s="801"/>
      <c r="J76" s="801"/>
      <c r="K76" s="801"/>
      <c r="L76" s="802"/>
      <c r="M76" s="104">
        <v>950155.1108971691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190031.02217943384</v>
      </c>
      <c r="M79" s="108"/>
    </row>
    <row r="80" spans="2:13">
      <c r="B80" s="83" t="s">
        <v>90</v>
      </c>
      <c r="C80" s="84"/>
      <c r="D80" s="84"/>
      <c r="E80" s="84"/>
      <c r="F80" s="84"/>
      <c r="G80" s="84"/>
      <c r="H80" s="84"/>
      <c r="I80" s="105"/>
      <c r="J80" s="106"/>
      <c r="K80" s="107">
        <v>0.05</v>
      </c>
      <c r="L80" s="167">
        <v>47507.755544858461</v>
      </c>
      <c r="M80" s="108"/>
    </row>
    <row r="81" spans="2:13" ht="13.5" thickBot="1">
      <c r="B81" s="34" t="s">
        <v>59</v>
      </c>
      <c r="C81" s="57"/>
      <c r="D81" s="57"/>
      <c r="E81" s="57"/>
      <c r="F81" s="57"/>
      <c r="G81" s="57"/>
      <c r="H81" s="57"/>
      <c r="I81" s="109"/>
      <c r="J81" s="110"/>
      <c r="K81" s="107">
        <v>0.05</v>
      </c>
      <c r="L81" s="168">
        <v>47507.755544858461</v>
      </c>
      <c r="M81" s="108"/>
    </row>
    <row r="82" spans="2:13" ht="15.75" customHeight="1" thickBot="1">
      <c r="B82" s="805" t="s">
        <v>466</v>
      </c>
      <c r="C82" s="806"/>
      <c r="D82" s="806"/>
      <c r="E82" s="806"/>
      <c r="F82" s="806"/>
      <c r="G82" s="806"/>
      <c r="H82" s="806"/>
      <c r="I82" s="806"/>
      <c r="J82" s="806"/>
      <c r="K82" s="806"/>
      <c r="L82" s="807"/>
      <c r="M82" s="111">
        <v>285046.53326915076</v>
      </c>
    </row>
    <row r="83" spans="2:13" ht="13.5" thickBot="1">
      <c r="B83" s="76"/>
      <c r="M83" s="67"/>
    </row>
    <row r="84" spans="2:13" ht="15.75" customHeight="1" thickBot="1">
      <c r="B84" s="800" t="s">
        <v>91</v>
      </c>
      <c r="C84" s="801"/>
      <c r="D84" s="801"/>
      <c r="E84" s="801"/>
      <c r="F84" s="801"/>
      <c r="G84" s="801"/>
      <c r="H84" s="801"/>
      <c r="I84" s="801"/>
      <c r="J84" s="801"/>
      <c r="K84" s="801"/>
      <c r="L84" s="802"/>
      <c r="M84" s="112">
        <v>1235202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AC8F02-FA83-46DF-B782-838C218105FF}">
  <sheetPr codeName="Hoja158">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389</v>
      </c>
      <c r="C33" s="791" t="s">
        <v>148</v>
      </c>
      <c r="D33" s="792"/>
      <c r="E33" s="792"/>
      <c r="F33" s="792"/>
      <c r="G33" s="792"/>
      <c r="H33" s="792"/>
      <c r="I33" s="792"/>
      <c r="J33" s="793"/>
      <c r="K33" s="173">
        <v>11601</v>
      </c>
      <c r="L33" s="172" t="s">
        <v>26</v>
      </c>
      <c r="M33" s="174">
        <v>171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166</v>
      </c>
      <c r="C36" s="116"/>
      <c r="D36" s="116"/>
      <c r="E36" s="99"/>
      <c r="F36" s="122"/>
      <c r="G36" s="332"/>
      <c r="H36" s="333"/>
      <c r="I36" s="332"/>
      <c r="J36" s="333"/>
      <c r="K36" s="81">
        <v>101627.14919632177</v>
      </c>
      <c r="L36" s="170">
        <v>18</v>
      </c>
      <c r="M36" s="82">
        <v>5645.9527331289873</v>
      </c>
    </row>
    <row r="37" spans="2:13">
      <c r="B37" s="32" t="s">
        <v>185</v>
      </c>
      <c r="C37" s="116"/>
      <c r="D37" s="116"/>
      <c r="E37" s="123"/>
      <c r="F37" s="124"/>
      <c r="G37" s="86"/>
      <c r="H37" s="85"/>
      <c r="I37" s="86"/>
      <c r="J37" s="85"/>
      <c r="K37" s="81">
        <v>321421.17575426737</v>
      </c>
      <c r="L37" s="170">
        <v>18</v>
      </c>
      <c r="M37" s="82">
        <v>17856.731986348186</v>
      </c>
    </row>
    <row r="38" spans="2:13">
      <c r="B38" s="32" t="s">
        <v>171</v>
      </c>
      <c r="C38" s="116"/>
      <c r="D38" s="116"/>
      <c r="E38" s="123"/>
      <c r="F38" s="124"/>
      <c r="G38" s="86"/>
      <c r="H38" s="85"/>
      <c r="I38" s="86"/>
      <c r="J38" s="85"/>
      <c r="K38" s="81">
        <v>166034.69320451465</v>
      </c>
      <c r="L38" s="170">
        <v>15</v>
      </c>
      <c r="M38" s="82">
        <v>11068.979546967643</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227.08394410241377</v>
      </c>
    </row>
    <row r="44" spans="2:13" ht="15.75" customHeight="1" thickBot="1">
      <c r="B44" s="797" t="s">
        <v>75</v>
      </c>
      <c r="C44" s="798"/>
      <c r="D44" s="798"/>
      <c r="E44" s="798"/>
      <c r="F44" s="798"/>
      <c r="G44" s="798"/>
      <c r="H44" s="798"/>
      <c r="I44" s="798"/>
      <c r="J44" s="798"/>
      <c r="K44" s="798"/>
      <c r="L44" s="799"/>
      <c r="M44" s="87">
        <v>34798.74821054723</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206</v>
      </c>
      <c r="C47" s="159"/>
      <c r="D47" s="159"/>
      <c r="E47" s="159"/>
      <c r="F47" s="159"/>
      <c r="G47" s="159"/>
      <c r="H47" s="159"/>
      <c r="I47" s="160"/>
      <c r="J47" s="126" t="s">
        <v>26</v>
      </c>
      <c r="K47" s="127">
        <v>1.25</v>
      </c>
      <c r="L47" s="165">
        <v>7270.472207326171</v>
      </c>
      <c r="M47" s="82">
        <v>9088.0902591577142</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9088.0902591577142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252</v>
      </c>
      <c r="C63" s="116"/>
      <c r="D63" s="116"/>
      <c r="E63" s="116"/>
      <c r="F63" s="116"/>
      <c r="G63" s="116"/>
      <c r="H63" s="116"/>
      <c r="I63" s="92">
        <v>1.25</v>
      </c>
      <c r="J63" s="93">
        <v>10</v>
      </c>
      <c r="K63" s="92">
        <v>12.5</v>
      </c>
      <c r="L63" s="170">
        <v>961.69167493202258</v>
      </c>
      <c r="M63" s="82">
        <v>12021.145936650282</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12021.145936650282</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144</v>
      </c>
      <c r="M69" s="103">
        <v>2270.8394410241376</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2270.8394410241376</v>
      </c>
    </row>
    <row r="75" spans="2:13" ht="13.5" thickBot="1">
      <c r="B75" s="76"/>
      <c r="M75" s="67"/>
    </row>
    <row r="76" spans="2:13" ht="15.75" customHeight="1" thickBot="1">
      <c r="B76" s="800" t="s">
        <v>85</v>
      </c>
      <c r="C76" s="801"/>
      <c r="D76" s="801"/>
      <c r="E76" s="801"/>
      <c r="F76" s="801"/>
      <c r="G76" s="801"/>
      <c r="H76" s="801"/>
      <c r="I76" s="801"/>
      <c r="J76" s="801"/>
      <c r="K76" s="801"/>
      <c r="L76" s="802"/>
      <c r="M76" s="104">
        <v>58178.823847379361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11635.764769475873</v>
      </c>
      <c r="M79" s="108"/>
    </row>
    <row r="80" spans="2:13">
      <c r="B80" s="83" t="s">
        <v>90</v>
      </c>
      <c r="C80" s="84"/>
      <c r="D80" s="84"/>
      <c r="E80" s="84"/>
      <c r="F80" s="84"/>
      <c r="G80" s="84"/>
      <c r="H80" s="84"/>
      <c r="I80" s="105"/>
      <c r="J80" s="106"/>
      <c r="K80" s="107">
        <v>0.05</v>
      </c>
      <c r="L80" s="167">
        <v>2908.9411923689681</v>
      </c>
      <c r="M80" s="108"/>
    </row>
    <row r="81" spans="2:13" ht="13.5" thickBot="1">
      <c r="B81" s="34" t="s">
        <v>59</v>
      </c>
      <c r="C81" s="57"/>
      <c r="D81" s="57"/>
      <c r="E81" s="57"/>
      <c r="F81" s="57"/>
      <c r="G81" s="57"/>
      <c r="H81" s="57"/>
      <c r="I81" s="109"/>
      <c r="J81" s="110"/>
      <c r="K81" s="107">
        <v>0.05</v>
      </c>
      <c r="L81" s="168">
        <v>2908.9411923689681</v>
      </c>
      <c r="M81" s="108"/>
    </row>
    <row r="82" spans="2:13" ht="15.75" customHeight="1" thickBot="1">
      <c r="B82" s="805" t="s">
        <v>466</v>
      </c>
      <c r="C82" s="806"/>
      <c r="D82" s="806"/>
      <c r="E82" s="806"/>
      <c r="F82" s="806"/>
      <c r="G82" s="806"/>
      <c r="H82" s="806"/>
      <c r="I82" s="806"/>
      <c r="J82" s="806"/>
      <c r="K82" s="806"/>
      <c r="L82" s="807"/>
      <c r="M82" s="111">
        <v>17453.64715421381</v>
      </c>
    </row>
    <row r="83" spans="2:13" ht="13.5" thickBot="1">
      <c r="B83" s="76"/>
      <c r="M83" s="67"/>
    </row>
    <row r="84" spans="2:13" ht="15.75" customHeight="1" thickBot="1">
      <c r="B84" s="800" t="s">
        <v>91</v>
      </c>
      <c r="C84" s="801"/>
      <c r="D84" s="801"/>
      <c r="E84" s="801"/>
      <c r="F84" s="801"/>
      <c r="G84" s="801"/>
      <c r="H84" s="801"/>
      <c r="I84" s="801"/>
      <c r="J84" s="801"/>
      <c r="K84" s="801"/>
      <c r="L84" s="802"/>
      <c r="M84" s="112">
        <v>75632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DFD01-C1E2-40D2-BF25-B645A56F13B8}">
  <sheetPr codeName="Hoja159">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390</v>
      </c>
      <c r="C33" s="791" t="s">
        <v>627</v>
      </c>
      <c r="D33" s="792"/>
      <c r="E33" s="792"/>
      <c r="F33" s="792"/>
      <c r="G33" s="792"/>
      <c r="H33" s="792"/>
      <c r="I33" s="792"/>
      <c r="J33" s="793"/>
      <c r="K33" s="173">
        <v>11601</v>
      </c>
      <c r="L33" s="172" t="s">
        <v>26</v>
      </c>
      <c r="M33" s="174">
        <v>56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196</v>
      </c>
      <c r="C36" s="116"/>
      <c r="D36" s="116"/>
      <c r="E36" s="99"/>
      <c r="F36" s="122"/>
      <c r="G36" s="332"/>
      <c r="H36" s="333"/>
      <c r="I36" s="332"/>
      <c r="J36" s="333"/>
      <c r="K36" s="81">
        <v>134166.76704961088</v>
      </c>
      <c r="L36" s="170">
        <v>10</v>
      </c>
      <c r="M36" s="82">
        <v>13416.676704961088</v>
      </c>
    </row>
    <row r="37" spans="2:13">
      <c r="B37" s="32" t="s">
        <v>126</v>
      </c>
      <c r="C37" s="116"/>
      <c r="D37" s="116"/>
      <c r="E37" s="123"/>
      <c r="F37" s="124"/>
      <c r="G37" s="86"/>
      <c r="H37" s="85"/>
      <c r="I37" s="86"/>
      <c r="J37" s="85"/>
      <c r="K37" s="81">
        <v>104738.2696050019</v>
      </c>
      <c r="L37" s="170">
        <v>10</v>
      </c>
      <c r="M37" s="82">
        <v>10473.82696050019</v>
      </c>
    </row>
    <row r="38" spans="2:13">
      <c r="B38" s="32" t="s">
        <v>117</v>
      </c>
      <c r="C38" s="116"/>
      <c r="D38" s="116"/>
      <c r="E38" s="123"/>
      <c r="F38" s="124"/>
      <c r="G38" s="86"/>
      <c r="H38" s="85"/>
      <c r="I38" s="86"/>
      <c r="J38" s="85"/>
      <c r="K38" s="81">
        <v>13828.301745701547</v>
      </c>
      <c r="L38" s="170">
        <v>10</v>
      </c>
      <c r="M38" s="82">
        <v>1382.8301745701547</v>
      </c>
    </row>
    <row r="39" spans="2:13">
      <c r="B39" s="32" t="s">
        <v>192</v>
      </c>
      <c r="C39" s="123"/>
      <c r="D39" s="123"/>
      <c r="E39" s="123"/>
      <c r="F39" s="124"/>
      <c r="G39" s="86"/>
      <c r="H39" s="85"/>
      <c r="I39" s="86"/>
      <c r="J39" s="85"/>
      <c r="K39" s="81">
        <v>125883.94235786365</v>
      </c>
      <c r="L39" s="170">
        <v>10</v>
      </c>
      <c r="M39" s="82">
        <v>12588.394235786365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638.67359278803883</v>
      </c>
    </row>
    <row r="44" spans="2:13" ht="15.75" customHeight="1" thickBot="1">
      <c r="B44" s="797" t="s">
        <v>75</v>
      </c>
      <c r="C44" s="798"/>
      <c r="D44" s="798"/>
      <c r="E44" s="798"/>
      <c r="F44" s="798"/>
      <c r="G44" s="798"/>
      <c r="H44" s="798"/>
      <c r="I44" s="798"/>
      <c r="J44" s="798"/>
      <c r="K44" s="798"/>
      <c r="L44" s="799"/>
      <c r="M44" s="87">
        <v>38500.401668605831</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205</v>
      </c>
      <c r="C47" s="159"/>
      <c r="D47" s="159"/>
      <c r="E47" s="159"/>
      <c r="F47" s="159"/>
      <c r="G47" s="159"/>
      <c r="H47" s="159"/>
      <c r="I47" s="160"/>
      <c r="J47" s="126" t="s">
        <v>26</v>
      </c>
      <c r="K47" s="127">
        <v>1.25</v>
      </c>
      <c r="L47" s="165">
        <v>7270.472207326171</v>
      </c>
      <c r="M47" s="82">
        <v>9088.0902591577142</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9088.0902591577142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1.25</v>
      </c>
      <c r="J63" s="93">
        <v>5</v>
      </c>
      <c r="K63" s="92">
        <v>6.25</v>
      </c>
      <c r="L63" s="170">
        <v>961.69167493202258</v>
      </c>
      <c r="M63" s="82">
        <v>6010.5729683251411</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6010.5729683251411</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261</v>
      </c>
      <c r="D69" s="99"/>
      <c r="E69" s="99"/>
      <c r="F69" s="99"/>
      <c r="G69" s="99"/>
      <c r="H69" s="147"/>
      <c r="I69" s="100">
        <v>220946.54020775395</v>
      </c>
      <c r="J69" s="101">
        <v>1.85</v>
      </c>
      <c r="K69" s="102">
        <v>408751.09938434482</v>
      </c>
      <c r="L69" s="169">
        <v>64</v>
      </c>
      <c r="M69" s="103">
        <v>6386.7359278803879</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6386.7359278803879</v>
      </c>
    </row>
    <row r="75" spans="2:13" ht="13.5" thickBot="1">
      <c r="B75" s="76"/>
      <c r="M75" s="67"/>
    </row>
    <row r="76" spans="2:13" ht="15.75" customHeight="1" thickBot="1">
      <c r="B76" s="800" t="s">
        <v>85</v>
      </c>
      <c r="C76" s="801"/>
      <c r="D76" s="801"/>
      <c r="E76" s="801"/>
      <c r="F76" s="801"/>
      <c r="G76" s="801"/>
      <c r="H76" s="801"/>
      <c r="I76" s="801"/>
      <c r="J76" s="801"/>
      <c r="K76" s="801"/>
      <c r="L76" s="802"/>
      <c r="M76" s="104">
        <v>59985.800823969075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11997.160164793815</v>
      </c>
      <c r="M79" s="108"/>
    </row>
    <row r="80" spans="2:13">
      <c r="B80" s="83" t="s">
        <v>90</v>
      </c>
      <c r="C80" s="84"/>
      <c r="D80" s="84"/>
      <c r="E80" s="84"/>
      <c r="F80" s="84"/>
      <c r="G80" s="84"/>
      <c r="H80" s="84"/>
      <c r="I80" s="105"/>
      <c r="J80" s="106"/>
      <c r="K80" s="107">
        <v>0.05</v>
      </c>
      <c r="L80" s="167">
        <v>2999.2900411984538</v>
      </c>
      <c r="M80" s="108"/>
    </row>
    <row r="81" spans="2:13" ht="13.5" thickBot="1">
      <c r="B81" s="34" t="s">
        <v>59</v>
      </c>
      <c r="C81" s="57"/>
      <c r="D81" s="57"/>
      <c r="E81" s="57"/>
      <c r="F81" s="57"/>
      <c r="G81" s="57"/>
      <c r="H81" s="57"/>
      <c r="I81" s="109"/>
      <c r="J81" s="110"/>
      <c r="K81" s="107">
        <v>0.05</v>
      </c>
      <c r="L81" s="168">
        <v>2999.2900411984538</v>
      </c>
      <c r="M81" s="108"/>
    </row>
    <row r="82" spans="2:13" ht="15.75" customHeight="1" thickBot="1">
      <c r="B82" s="805" t="s">
        <v>466</v>
      </c>
      <c r="C82" s="806"/>
      <c r="D82" s="806"/>
      <c r="E82" s="806"/>
      <c r="F82" s="806"/>
      <c r="G82" s="806"/>
      <c r="H82" s="806"/>
      <c r="I82" s="806"/>
      <c r="J82" s="806"/>
      <c r="K82" s="806"/>
      <c r="L82" s="807"/>
      <c r="M82" s="111">
        <v>17995.740247190723</v>
      </c>
    </row>
    <row r="83" spans="2:13" ht="13.5" thickBot="1">
      <c r="B83" s="76"/>
      <c r="M83" s="67"/>
    </row>
    <row r="84" spans="2:13" ht="15.75" customHeight="1" thickBot="1">
      <c r="B84" s="800" t="s">
        <v>91</v>
      </c>
      <c r="C84" s="801"/>
      <c r="D84" s="801"/>
      <c r="E84" s="801"/>
      <c r="F84" s="801"/>
      <c r="G84" s="801"/>
      <c r="H84" s="801"/>
      <c r="I84" s="801"/>
      <c r="J84" s="801"/>
      <c r="K84" s="801"/>
      <c r="L84" s="802"/>
      <c r="M84" s="112">
        <v>77982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CFA5C-CD82-49EB-817A-1722E54D7AB9}">
  <sheetPr codeName="Hoja160">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391</v>
      </c>
      <c r="C33" s="791" t="s">
        <v>521</v>
      </c>
      <c r="D33" s="792"/>
      <c r="E33" s="792"/>
      <c r="F33" s="792"/>
      <c r="G33" s="792"/>
      <c r="H33" s="792"/>
      <c r="I33" s="792"/>
      <c r="J33" s="793"/>
      <c r="K33" s="173">
        <v>11601</v>
      </c>
      <c r="L33" s="172" t="s">
        <v>26</v>
      </c>
      <c r="M33" s="174">
        <v>8</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178</v>
      </c>
      <c r="C36" s="116"/>
      <c r="D36" s="116"/>
      <c r="E36" s="99"/>
      <c r="F36" s="122"/>
      <c r="G36" s="332"/>
      <c r="H36" s="333"/>
      <c r="I36" s="332"/>
      <c r="J36" s="333"/>
      <c r="K36" s="81">
        <v>6545</v>
      </c>
      <c r="L36" s="170">
        <v>2</v>
      </c>
      <c r="M36" s="82">
        <v>3272.5</v>
      </c>
    </row>
    <row r="37" spans="2:13">
      <c r="B37" s="32" t="s">
        <v>192</v>
      </c>
      <c r="C37" s="116"/>
      <c r="D37" s="116"/>
      <c r="E37" s="123"/>
      <c r="F37" s="124"/>
      <c r="G37" s="86"/>
      <c r="H37" s="85"/>
      <c r="I37" s="86"/>
      <c r="J37" s="85"/>
      <c r="K37" s="81">
        <v>125883.94235786365</v>
      </c>
      <c r="L37" s="170">
        <v>10</v>
      </c>
      <c r="M37" s="82">
        <v>12588.394235786365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613.1266490765172</v>
      </c>
    </row>
    <row r="44" spans="2:13" ht="15.75" customHeight="1" thickBot="1">
      <c r="B44" s="797" t="s">
        <v>75</v>
      </c>
      <c r="C44" s="798"/>
      <c r="D44" s="798"/>
      <c r="E44" s="798"/>
      <c r="F44" s="798"/>
      <c r="G44" s="798"/>
      <c r="H44" s="798"/>
      <c r="I44" s="798"/>
      <c r="J44" s="798"/>
      <c r="K44" s="798"/>
      <c r="L44" s="799"/>
      <c r="M44" s="87">
        <v>16474.020884862883</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465</v>
      </c>
      <c r="C47" s="159"/>
      <c r="D47" s="159"/>
      <c r="E47" s="159"/>
      <c r="F47" s="159"/>
      <c r="G47" s="159"/>
      <c r="H47" s="159"/>
      <c r="I47" s="160"/>
      <c r="J47" s="126" t="s">
        <v>465</v>
      </c>
      <c r="K47" s="127" t="s">
        <v>465</v>
      </c>
      <c r="L47" s="165" t="s">
        <v>465</v>
      </c>
      <c r="M47" s="82" t="s">
        <v>465</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0</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80</v>
      </c>
      <c r="M69" s="103">
        <v>6131.2664907651715</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6131.2664907651715</v>
      </c>
    </row>
    <row r="75" spans="2:13" ht="13.5" thickBot="1">
      <c r="B75" s="76"/>
      <c r="M75" s="67"/>
    </row>
    <row r="76" spans="2:13" ht="15.75" customHeight="1" thickBot="1">
      <c r="B76" s="800" t="s">
        <v>85</v>
      </c>
      <c r="C76" s="801"/>
      <c r="D76" s="801"/>
      <c r="E76" s="801"/>
      <c r="F76" s="801"/>
      <c r="G76" s="801"/>
      <c r="H76" s="801"/>
      <c r="I76" s="801"/>
      <c r="J76" s="801"/>
      <c r="K76" s="801"/>
      <c r="L76" s="802"/>
      <c r="M76" s="104">
        <v>22605.287375628053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4521.0574751256108</v>
      </c>
      <c r="M79" s="108"/>
    </row>
    <row r="80" spans="2:13">
      <c r="B80" s="83" t="s">
        <v>90</v>
      </c>
      <c r="C80" s="84"/>
      <c r="D80" s="84"/>
      <c r="E80" s="84"/>
      <c r="F80" s="84"/>
      <c r="G80" s="84"/>
      <c r="H80" s="84"/>
      <c r="I80" s="105"/>
      <c r="J80" s="106"/>
      <c r="K80" s="107">
        <v>0.05</v>
      </c>
      <c r="L80" s="167">
        <v>1130.2643687814027</v>
      </c>
      <c r="M80" s="108"/>
    </row>
    <row r="81" spans="2:13" ht="13.5" thickBot="1">
      <c r="B81" s="34" t="s">
        <v>59</v>
      </c>
      <c r="C81" s="57"/>
      <c r="D81" s="57"/>
      <c r="E81" s="57"/>
      <c r="F81" s="57"/>
      <c r="G81" s="57"/>
      <c r="H81" s="57"/>
      <c r="I81" s="109"/>
      <c r="J81" s="110"/>
      <c r="K81" s="107">
        <v>0.05</v>
      </c>
      <c r="L81" s="168">
        <v>1130.2643687814027</v>
      </c>
      <c r="M81" s="108"/>
    </row>
    <row r="82" spans="2:13" ht="15.75" customHeight="1" thickBot="1">
      <c r="B82" s="805" t="s">
        <v>466</v>
      </c>
      <c r="C82" s="806"/>
      <c r="D82" s="806"/>
      <c r="E82" s="806"/>
      <c r="F82" s="806"/>
      <c r="G82" s="806"/>
      <c r="H82" s="806"/>
      <c r="I82" s="806"/>
      <c r="J82" s="806"/>
      <c r="K82" s="806"/>
      <c r="L82" s="807"/>
      <c r="M82" s="111">
        <v>6781.5862126884158</v>
      </c>
    </row>
    <row r="83" spans="2:13" ht="13.5" thickBot="1">
      <c r="B83" s="76"/>
      <c r="M83" s="67"/>
    </row>
    <row r="84" spans="2:13" ht="15.75" customHeight="1" thickBot="1">
      <c r="B84" s="800" t="s">
        <v>91</v>
      </c>
      <c r="C84" s="801"/>
      <c r="D84" s="801"/>
      <c r="E84" s="801"/>
      <c r="F84" s="801"/>
      <c r="G84" s="801"/>
      <c r="H84" s="801"/>
      <c r="I84" s="801"/>
      <c r="J84" s="801"/>
      <c r="K84" s="801"/>
      <c r="L84" s="802"/>
      <c r="M84" s="112">
        <v>29387</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F9122-D45A-4B28-BF1A-EBC6476B576A}">
  <sheetPr codeName="Hoja161">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392</v>
      </c>
      <c r="C33" s="791" t="s">
        <v>522</v>
      </c>
      <c r="D33" s="792"/>
      <c r="E33" s="792"/>
      <c r="F33" s="792"/>
      <c r="G33" s="792"/>
      <c r="H33" s="792"/>
      <c r="I33" s="792"/>
      <c r="J33" s="793"/>
      <c r="K33" s="173">
        <v>11603</v>
      </c>
      <c r="L33" s="172" t="s">
        <v>26</v>
      </c>
      <c r="M33" s="174">
        <v>19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179</v>
      </c>
      <c r="C36" s="116"/>
      <c r="D36" s="116"/>
      <c r="E36" s="99"/>
      <c r="F36" s="122"/>
      <c r="G36" s="332"/>
      <c r="H36" s="333"/>
      <c r="I36" s="332"/>
      <c r="J36" s="333"/>
      <c r="K36" s="81">
        <v>142414.96723532333</v>
      </c>
      <c r="L36" s="170">
        <v>15</v>
      </c>
      <c r="M36" s="82">
        <v>9494.3311490215547</v>
      </c>
    </row>
    <row r="37" spans="2:13">
      <c r="B37" s="32" t="s">
        <v>175</v>
      </c>
      <c r="C37" s="116"/>
      <c r="D37" s="116"/>
      <c r="E37" s="123"/>
      <c r="F37" s="124"/>
      <c r="G37" s="86"/>
      <c r="H37" s="85"/>
      <c r="I37" s="86"/>
      <c r="J37" s="85"/>
      <c r="K37" s="81">
        <v>118679.13936276942</v>
      </c>
      <c r="L37" s="170">
        <v>15</v>
      </c>
      <c r="M37" s="82">
        <v>7911.9426241846277</v>
      </c>
    </row>
    <row r="38" spans="2:13">
      <c r="B38" s="32" t="s">
        <v>194</v>
      </c>
      <c r="C38" s="116"/>
      <c r="D38" s="116"/>
      <c r="E38" s="123"/>
      <c r="F38" s="124"/>
      <c r="G38" s="86"/>
      <c r="H38" s="85"/>
      <c r="I38" s="86"/>
      <c r="J38" s="85"/>
      <c r="K38" s="81">
        <v>258594.06331752602</v>
      </c>
      <c r="L38" s="170">
        <v>15</v>
      </c>
      <c r="M38" s="82">
        <v>17239.6042211684</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1112.769748791985</v>
      </c>
    </row>
    <row r="44" spans="2:13" ht="15.75" customHeight="1" thickBot="1">
      <c r="B44" s="797" t="s">
        <v>75</v>
      </c>
      <c r="C44" s="798"/>
      <c r="D44" s="798"/>
      <c r="E44" s="798"/>
      <c r="F44" s="798"/>
      <c r="G44" s="798"/>
      <c r="H44" s="798"/>
      <c r="I44" s="798"/>
      <c r="J44" s="798"/>
      <c r="K44" s="798"/>
      <c r="L44" s="799"/>
      <c r="M44" s="87">
        <v>35758.64774316657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465</v>
      </c>
      <c r="C47" s="159"/>
      <c r="D47" s="159"/>
      <c r="E47" s="159"/>
      <c r="F47" s="159"/>
      <c r="G47" s="159"/>
      <c r="H47" s="159"/>
      <c r="I47" s="160"/>
      <c r="J47" s="126" t="s">
        <v>465</v>
      </c>
      <c r="K47" s="127">
        <v>1.25</v>
      </c>
      <c r="L47" s="165" t="s">
        <v>465</v>
      </c>
      <c r="M47" s="82" t="s">
        <v>465</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0</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253</v>
      </c>
      <c r="C63" s="116"/>
      <c r="D63" s="116"/>
      <c r="E63" s="116"/>
      <c r="F63" s="116"/>
      <c r="G63" s="116"/>
      <c r="H63" s="116"/>
      <c r="I63" s="92">
        <v>1.25</v>
      </c>
      <c r="J63" s="93">
        <v>70</v>
      </c>
      <c r="K63" s="92">
        <v>87.5</v>
      </c>
      <c r="L63" s="170">
        <v>1190.5931079059314</v>
      </c>
      <c r="M63" s="82">
        <v>104176.896941769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104176.896941769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264</v>
      </c>
      <c r="D69" s="99"/>
      <c r="E69" s="99"/>
      <c r="F69" s="99"/>
      <c r="G69" s="99"/>
      <c r="H69" s="147"/>
      <c r="I69" s="100">
        <v>353514.46433240629</v>
      </c>
      <c r="J69" s="101">
        <v>1.85</v>
      </c>
      <c r="K69" s="102">
        <v>654001.75901495165</v>
      </c>
      <c r="L69" s="169">
        <v>90</v>
      </c>
      <c r="M69" s="103">
        <v>7266.6862112772405</v>
      </c>
    </row>
    <row r="70" spans="2:13">
      <c r="B70" s="98" t="s">
        <v>256</v>
      </c>
      <c r="C70" s="99"/>
      <c r="D70" s="99"/>
      <c r="E70" s="99"/>
      <c r="F70" s="99"/>
      <c r="G70" s="99"/>
      <c r="H70" s="99"/>
      <c r="I70" s="100">
        <v>74897.694683432608</v>
      </c>
      <c r="J70" s="101">
        <v>1.85</v>
      </c>
      <c r="K70" s="102">
        <v>138560.73516435034</v>
      </c>
      <c r="L70" s="169">
        <v>90</v>
      </c>
      <c r="M70" s="103">
        <v>1539.563724048337</v>
      </c>
    </row>
    <row r="71" spans="2:13">
      <c r="B71" s="98" t="s">
        <v>267</v>
      </c>
      <c r="C71" s="99"/>
      <c r="D71" s="99"/>
      <c r="E71" s="99"/>
      <c r="F71" s="99"/>
      <c r="G71" s="99"/>
      <c r="H71" s="99"/>
      <c r="I71" s="100">
        <v>112935.28634242402</v>
      </c>
      <c r="J71" s="101">
        <v>1.85</v>
      </c>
      <c r="K71" s="102">
        <v>208930.27973348444</v>
      </c>
      <c r="L71" s="169">
        <v>90</v>
      </c>
      <c r="M71" s="103">
        <v>2321.4475525942717</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11127.69748791985</v>
      </c>
    </row>
    <row r="75" spans="2:13" ht="13.5" thickBot="1">
      <c r="B75" s="76"/>
      <c r="M75" s="67"/>
    </row>
    <row r="76" spans="2:13" ht="15.75" customHeight="1" thickBot="1">
      <c r="B76" s="800" t="s">
        <v>85</v>
      </c>
      <c r="C76" s="801"/>
      <c r="D76" s="801"/>
      <c r="E76" s="801"/>
      <c r="F76" s="801"/>
      <c r="G76" s="801"/>
      <c r="H76" s="801"/>
      <c r="I76" s="801"/>
      <c r="J76" s="801"/>
      <c r="K76" s="801"/>
      <c r="L76" s="802"/>
      <c r="M76" s="104">
        <v>151063.24217285542</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30212.648434571085</v>
      </c>
      <c r="M79" s="108"/>
    </row>
    <row r="80" spans="2:13">
      <c r="B80" s="83" t="s">
        <v>90</v>
      </c>
      <c r="C80" s="84"/>
      <c r="D80" s="84"/>
      <c r="E80" s="84"/>
      <c r="F80" s="84"/>
      <c r="G80" s="84"/>
      <c r="H80" s="84"/>
      <c r="I80" s="105"/>
      <c r="J80" s="106"/>
      <c r="K80" s="107">
        <v>0.05</v>
      </c>
      <c r="L80" s="167">
        <v>7553.1621086427713</v>
      </c>
      <c r="M80" s="108"/>
    </row>
    <row r="81" spans="2:13" ht="13.5" thickBot="1">
      <c r="B81" s="34" t="s">
        <v>59</v>
      </c>
      <c r="C81" s="57"/>
      <c r="D81" s="57"/>
      <c r="E81" s="57"/>
      <c r="F81" s="57"/>
      <c r="G81" s="57"/>
      <c r="H81" s="57"/>
      <c r="I81" s="109"/>
      <c r="J81" s="110"/>
      <c r="K81" s="107">
        <v>0.05</v>
      </c>
      <c r="L81" s="168">
        <v>7553.1621086427713</v>
      </c>
      <c r="M81" s="108"/>
    </row>
    <row r="82" spans="2:13" ht="15.75" customHeight="1" thickBot="1">
      <c r="B82" s="805" t="s">
        <v>466</v>
      </c>
      <c r="C82" s="806"/>
      <c r="D82" s="806"/>
      <c r="E82" s="806"/>
      <c r="F82" s="806"/>
      <c r="G82" s="806"/>
      <c r="H82" s="806"/>
      <c r="I82" s="806"/>
      <c r="J82" s="806"/>
      <c r="K82" s="806"/>
      <c r="L82" s="807"/>
      <c r="M82" s="111">
        <v>45318.972651856624</v>
      </c>
    </row>
    <row r="83" spans="2:13" ht="13.5" thickBot="1">
      <c r="B83" s="76"/>
      <c r="M83" s="67"/>
    </row>
    <row r="84" spans="2:13" ht="15.75" customHeight="1" thickBot="1">
      <c r="B84" s="800" t="s">
        <v>91</v>
      </c>
      <c r="C84" s="801"/>
      <c r="D84" s="801"/>
      <c r="E84" s="801"/>
      <c r="F84" s="801"/>
      <c r="G84" s="801"/>
      <c r="H84" s="801"/>
      <c r="I84" s="801"/>
      <c r="J84" s="801"/>
      <c r="K84" s="801"/>
      <c r="L84" s="802"/>
      <c r="M84" s="112">
        <v>196382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1B3E01-AE99-4501-AA16-DD737296E031}">
  <sheetPr codeName="Hoja162">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393</v>
      </c>
      <c r="C33" s="791" t="s">
        <v>523</v>
      </c>
      <c r="D33" s="792"/>
      <c r="E33" s="792"/>
      <c r="F33" s="792"/>
      <c r="G33" s="792"/>
      <c r="H33" s="792"/>
      <c r="I33" s="792"/>
      <c r="J33" s="793"/>
      <c r="K33" s="173">
        <v>11603</v>
      </c>
      <c r="L33" s="172" t="s">
        <v>26</v>
      </c>
      <c r="M33" s="174">
        <v>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3620.1492188380803</v>
      </c>
      <c r="L36" s="170">
        <v>6.25</v>
      </c>
      <c r="M36" s="82">
        <v>579.22387501409287</v>
      </c>
    </row>
    <row r="37" spans="2:13">
      <c r="B37" s="32" t="s">
        <v>47</v>
      </c>
      <c r="C37" s="116"/>
      <c r="D37" s="116"/>
      <c r="E37" s="123"/>
      <c r="F37" s="124"/>
      <c r="G37" s="86"/>
      <c r="H37" s="85"/>
      <c r="I37" s="86"/>
      <c r="J37" s="85"/>
      <c r="K37" s="81">
        <v>56319.097581853945</v>
      </c>
      <c r="L37" s="170">
        <v>50</v>
      </c>
      <c r="M37" s="82">
        <v>1126.3819516370788</v>
      </c>
    </row>
    <row r="38" spans="2:13">
      <c r="B38" s="32" t="s">
        <v>117</v>
      </c>
      <c r="C38" s="116"/>
      <c r="D38" s="116"/>
      <c r="E38" s="123"/>
      <c r="F38" s="124"/>
      <c r="G38" s="86"/>
      <c r="H38" s="85"/>
      <c r="I38" s="86"/>
      <c r="J38" s="85"/>
      <c r="K38" s="81">
        <v>13828.301745701547</v>
      </c>
      <c r="L38" s="170">
        <v>3.75</v>
      </c>
      <c r="M38" s="82">
        <v>3687.5471321870791</v>
      </c>
    </row>
    <row r="39" spans="2:13">
      <c r="B39" s="32" t="s">
        <v>119</v>
      </c>
      <c r="C39" s="123"/>
      <c r="D39" s="123"/>
      <c r="E39" s="123"/>
      <c r="F39" s="124"/>
      <c r="G39" s="86"/>
      <c r="H39" s="85"/>
      <c r="I39" s="86"/>
      <c r="J39" s="85"/>
      <c r="K39" s="81">
        <v>1037.0097608807416</v>
      </c>
      <c r="L39" s="170">
        <v>6.25</v>
      </c>
      <c r="M39" s="82">
        <v>165.92156174091866</v>
      </c>
    </row>
    <row r="40" spans="2:13">
      <c r="B40" s="32" t="s">
        <v>120</v>
      </c>
      <c r="C40" s="123"/>
      <c r="D40" s="123"/>
      <c r="E40" s="123"/>
      <c r="F40" s="124"/>
      <c r="G40" s="86"/>
      <c r="H40" s="85"/>
      <c r="I40" s="86"/>
      <c r="J40" s="85"/>
      <c r="K40" s="81">
        <v>9671.5506205876263</v>
      </c>
      <c r="L40" s="170">
        <v>6.25</v>
      </c>
      <c r="M40" s="82">
        <v>1547.4480992940203</v>
      </c>
    </row>
    <row r="41" spans="2:13">
      <c r="B41" s="32" t="s">
        <v>121</v>
      </c>
      <c r="C41" s="123"/>
      <c r="D41" s="123"/>
      <c r="E41" s="123"/>
      <c r="F41" s="124"/>
      <c r="G41" s="86"/>
      <c r="H41" s="85"/>
      <c r="I41" s="86"/>
      <c r="J41" s="85"/>
      <c r="K41" s="81">
        <v>8972.7433390536644</v>
      </c>
      <c r="L41" s="170">
        <v>6.25</v>
      </c>
      <c r="M41" s="82">
        <v>1435.6389342485863</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888.51534287804134</v>
      </c>
    </row>
    <row r="44" spans="2:13" ht="15.75" customHeight="1" thickBot="1">
      <c r="B44" s="797" t="s">
        <v>75</v>
      </c>
      <c r="C44" s="798"/>
      <c r="D44" s="798"/>
      <c r="E44" s="798"/>
      <c r="F44" s="798"/>
      <c r="G44" s="798"/>
      <c r="H44" s="798"/>
      <c r="I44" s="798"/>
      <c r="J44" s="798"/>
      <c r="K44" s="798"/>
      <c r="L44" s="799"/>
      <c r="M44" s="87">
        <v>9430.6768969998175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111</v>
      </c>
      <c r="C47" s="159"/>
      <c r="D47" s="159"/>
      <c r="E47" s="159"/>
      <c r="F47" s="159"/>
      <c r="G47" s="159"/>
      <c r="H47" s="159"/>
      <c r="I47" s="160"/>
      <c r="J47" s="126" t="s">
        <v>30</v>
      </c>
      <c r="K47" s="127">
        <v>6.5650000000000004</v>
      </c>
      <c r="L47" s="165">
        <v>4256.779209195226</v>
      </c>
      <c r="M47" s="82">
        <v>27945.755508366659</v>
      </c>
    </row>
    <row r="48" spans="2:13" ht="15.75" customHeight="1">
      <c r="B48" s="32" t="s">
        <v>112</v>
      </c>
      <c r="C48" s="163"/>
      <c r="D48" s="163"/>
      <c r="E48" s="163"/>
      <c r="F48" s="163"/>
      <c r="G48" s="163"/>
      <c r="H48" s="163"/>
      <c r="I48" s="164"/>
      <c r="J48" s="126" t="s">
        <v>30</v>
      </c>
      <c r="K48" s="127">
        <v>0.52</v>
      </c>
      <c r="L48" s="165">
        <v>4256.779209195226</v>
      </c>
      <c r="M48" s="82">
        <v>2213.5251887815175</v>
      </c>
    </row>
    <row r="49" spans="2:13" ht="15.75" customHeight="1">
      <c r="B49" s="32" t="s">
        <v>113</v>
      </c>
      <c r="C49" s="163"/>
      <c r="D49" s="163"/>
      <c r="E49" s="163"/>
      <c r="F49" s="163"/>
      <c r="G49" s="163"/>
      <c r="H49" s="163"/>
      <c r="I49" s="164"/>
      <c r="J49" s="126" t="s">
        <v>28</v>
      </c>
      <c r="K49" s="127">
        <v>1.8080000000000001</v>
      </c>
      <c r="L49" s="165">
        <v>1434.1152236096273</v>
      </c>
      <c r="M49" s="82">
        <v>2592.8803242862064</v>
      </c>
    </row>
    <row r="50" spans="2:13" ht="15.75" customHeight="1">
      <c r="B50" s="32" t="s">
        <v>114</v>
      </c>
      <c r="C50" s="163"/>
      <c r="D50" s="163"/>
      <c r="E50" s="163"/>
      <c r="F50" s="163"/>
      <c r="G50" s="163"/>
      <c r="H50" s="163"/>
      <c r="I50" s="164"/>
      <c r="J50" s="126" t="s">
        <v>28</v>
      </c>
      <c r="K50" s="127">
        <v>1.29</v>
      </c>
      <c r="L50" s="165">
        <v>10331.111397165441</v>
      </c>
      <c r="M50" s="82">
        <v>13327.133702343419</v>
      </c>
    </row>
    <row r="51" spans="2:13" ht="15.75" customHeight="1">
      <c r="B51" s="32" t="s">
        <v>123</v>
      </c>
      <c r="C51" s="163"/>
      <c r="D51" s="163"/>
      <c r="E51" s="163"/>
      <c r="F51" s="163"/>
      <c r="G51" s="163"/>
      <c r="H51" s="163"/>
      <c r="I51" s="164"/>
      <c r="J51" s="126" t="s">
        <v>30</v>
      </c>
      <c r="K51" s="127">
        <v>1.3162199999999999</v>
      </c>
      <c r="L51" s="165">
        <v>7967.7110647462041</v>
      </c>
      <c r="M51" s="82">
        <v>10487.260657640249</v>
      </c>
    </row>
    <row r="52" spans="2:13" ht="15.75" customHeight="1">
      <c r="B52" s="32" t="s">
        <v>524</v>
      </c>
      <c r="C52" s="163"/>
      <c r="D52" s="163"/>
      <c r="E52" s="163"/>
      <c r="F52" s="163"/>
      <c r="G52" s="163"/>
      <c r="H52" s="163"/>
      <c r="I52" s="164"/>
      <c r="J52" s="126" t="s">
        <v>26</v>
      </c>
      <c r="K52" s="127">
        <v>1.01</v>
      </c>
      <c r="L52" s="165">
        <v>713545.49033130473</v>
      </c>
      <c r="M52" s="82">
        <v>720680.9452346178</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777247.50061603589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263</v>
      </c>
      <c r="D69" s="99"/>
      <c r="E69" s="99"/>
      <c r="F69" s="99"/>
      <c r="G69" s="99"/>
      <c r="H69" s="147"/>
      <c r="I69" s="100">
        <v>309325.15629085555</v>
      </c>
      <c r="J69" s="101">
        <v>1.85</v>
      </c>
      <c r="K69" s="102">
        <v>572251.53913808276</v>
      </c>
      <c r="L69" s="169">
        <v>80</v>
      </c>
      <c r="M69" s="103">
        <v>7153.1442392260342</v>
      </c>
    </row>
    <row r="70" spans="2:13">
      <c r="B70" s="98" t="s">
        <v>256</v>
      </c>
      <c r="C70" s="99"/>
      <c r="D70" s="99"/>
      <c r="E70" s="99"/>
      <c r="F70" s="99"/>
      <c r="G70" s="99"/>
      <c r="H70" s="99"/>
      <c r="I70" s="100">
        <v>74897.694683432608</v>
      </c>
      <c r="J70" s="101">
        <v>1.85</v>
      </c>
      <c r="K70" s="102">
        <v>138560.73516435034</v>
      </c>
      <c r="L70" s="169">
        <v>80</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8885.1534287804134</v>
      </c>
    </row>
    <row r="75" spans="2:13" ht="13.5" thickBot="1">
      <c r="B75" s="76"/>
      <c r="M75" s="67"/>
    </row>
    <row r="76" spans="2:13" ht="15.75" customHeight="1" thickBot="1">
      <c r="B76" s="800" t="s">
        <v>85</v>
      </c>
      <c r="C76" s="801"/>
      <c r="D76" s="801"/>
      <c r="E76" s="801"/>
      <c r="F76" s="801"/>
      <c r="G76" s="801"/>
      <c r="H76" s="801"/>
      <c r="I76" s="801"/>
      <c r="J76" s="801"/>
      <c r="K76" s="801"/>
      <c r="L76" s="802"/>
      <c r="M76" s="104">
        <v>795563.33094181609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159112.66618836322</v>
      </c>
      <c r="M79" s="108"/>
    </row>
    <row r="80" spans="2:13">
      <c r="B80" s="83" t="s">
        <v>90</v>
      </c>
      <c r="C80" s="84"/>
      <c r="D80" s="84"/>
      <c r="E80" s="84"/>
      <c r="F80" s="84"/>
      <c r="G80" s="84"/>
      <c r="H80" s="84"/>
      <c r="I80" s="105"/>
      <c r="J80" s="106"/>
      <c r="K80" s="107">
        <v>0.05</v>
      </c>
      <c r="L80" s="167">
        <v>39778.166547090805</v>
      </c>
      <c r="M80" s="108"/>
    </row>
    <row r="81" spans="2:13" ht="13.5" thickBot="1">
      <c r="B81" s="34" t="s">
        <v>59</v>
      </c>
      <c r="C81" s="57"/>
      <c r="D81" s="57"/>
      <c r="E81" s="57"/>
      <c r="F81" s="57"/>
      <c r="G81" s="57"/>
      <c r="H81" s="57"/>
      <c r="I81" s="109"/>
      <c r="J81" s="110"/>
      <c r="K81" s="107">
        <v>0.05</v>
      </c>
      <c r="L81" s="168">
        <v>39778.166547090805</v>
      </c>
      <c r="M81" s="108"/>
    </row>
    <row r="82" spans="2:13" ht="15.75" customHeight="1" thickBot="1">
      <c r="B82" s="805" t="s">
        <v>466</v>
      </c>
      <c r="C82" s="806"/>
      <c r="D82" s="806"/>
      <c r="E82" s="806"/>
      <c r="F82" s="806"/>
      <c r="G82" s="806"/>
      <c r="H82" s="806"/>
      <c r="I82" s="806"/>
      <c r="J82" s="806"/>
      <c r="K82" s="806"/>
      <c r="L82" s="807"/>
      <c r="M82" s="111">
        <v>238668.99928254483</v>
      </c>
    </row>
    <row r="83" spans="2:13" ht="13.5" thickBot="1">
      <c r="B83" s="76"/>
      <c r="M83" s="67"/>
    </row>
    <row r="84" spans="2:13" ht="15.75" customHeight="1" thickBot="1">
      <c r="B84" s="800" t="s">
        <v>91</v>
      </c>
      <c r="C84" s="801"/>
      <c r="D84" s="801"/>
      <c r="E84" s="801"/>
      <c r="F84" s="801"/>
      <c r="G84" s="801"/>
      <c r="H84" s="801"/>
      <c r="I84" s="801"/>
      <c r="J84" s="801"/>
      <c r="K84" s="801"/>
      <c r="L84" s="802"/>
      <c r="M84" s="112">
        <v>1034232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90E300-35F1-4414-9267-D29E7C0FF13A}">
  <sheetPr codeName="Hoja163">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394</v>
      </c>
      <c r="C33" s="791" t="s">
        <v>470</v>
      </c>
      <c r="D33" s="792"/>
      <c r="E33" s="792"/>
      <c r="F33" s="792"/>
      <c r="G33" s="792"/>
      <c r="H33" s="792"/>
      <c r="I33" s="792"/>
      <c r="J33" s="793"/>
      <c r="K33" s="173">
        <v>11602</v>
      </c>
      <c r="L33" s="172" t="s">
        <v>26</v>
      </c>
      <c r="M33" s="174">
        <v>1319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172</v>
      </c>
      <c r="C36" s="116"/>
      <c r="D36" s="116"/>
      <c r="E36" s="99"/>
      <c r="F36" s="122"/>
      <c r="G36" s="332"/>
      <c r="H36" s="333"/>
      <c r="I36" s="332"/>
      <c r="J36" s="333"/>
      <c r="K36" s="81">
        <v>86555.871198258814</v>
      </c>
      <c r="L36" s="170">
        <v>40</v>
      </c>
      <c r="M36" s="82">
        <v>2163.8967799564703</v>
      </c>
    </row>
    <row r="37" spans="2:13">
      <c r="B37" s="32" t="s">
        <v>190</v>
      </c>
      <c r="C37" s="116"/>
      <c r="D37" s="116"/>
      <c r="E37" s="123"/>
      <c r="F37" s="124"/>
      <c r="G37" s="86"/>
      <c r="H37" s="85"/>
      <c r="I37" s="86"/>
      <c r="J37" s="85"/>
      <c r="K37" s="81">
        <v>204047.1736217518</v>
      </c>
      <c r="L37" s="170">
        <v>40</v>
      </c>
      <c r="M37" s="82">
        <v>5101.1793405437948</v>
      </c>
    </row>
    <row r="38" spans="2:13">
      <c r="B38" s="32" t="s">
        <v>196</v>
      </c>
      <c r="C38" s="116"/>
      <c r="D38" s="116"/>
      <c r="E38" s="123"/>
      <c r="F38" s="124"/>
      <c r="G38" s="86"/>
      <c r="H38" s="85"/>
      <c r="I38" s="86"/>
      <c r="J38" s="85"/>
      <c r="K38" s="81">
        <v>134166.76704961088</v>
      </c>
      <c r="L38" s="170">
        <v>40</v>
      </c>
      <c r="M38" s="82">
        <v>3354.169176240272</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51.0938874230431</v>
      </c>
    </row>
    <row r="44" spans="2:13" ht="15.75" customHeight="1" thickBot="1">
      <c r="B44" s="797" t="s">
        <v>75</v>
      </c>
      <c r="C44" s="798"/>
      <c r="D44" s="798"/>
      <c r="E44" s="798"/>
      <c r="F44" s="798"/>
      <c r="G44" s="798"/>
      <c r="H44" s="798"/>
      <c r="I44" s="798"/>
      <c r="J44" s="798"/>
      <c r="K44" s="798"/>
      <c r="L44" s="799"/>
      <c r="M44" s="87">
        <v>10670.33918416358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226</v>
      </c>
      <c r="C47" s="159"/>
      <c r="D47" s="159"/>
      <c r="E47" s="159"/>
      <c r="F47" s="159"/>
      <c r="G47" s="159"/>
      <c r="H47" s="159"/>
      <c r="I47" s="160"/>
      <c r="J47" s="126" t="s">
        <v>26</v>
      </c>
      <c r="K47" s="127">
        <v>1.3</v>
      </c>
      <c r="L47" s="165">
        <v>70284.375</v>
      </c>
      <c r="M47" s="82">
        <v>91369.6875</v>
      </c>
    </row>
    <row r="48" spans="2:13" ht="15.75" customHeight="1">
      <c r="B48" s="32" t="s">
        <v>49</v>
      </c>
      <c r="C48" s="163"/>
      <c r="D48" s="163"/>
      <c r="E48" s="163"/>
      <c r="F48" s="163"/>
      <c r="G48" s="163"/>
      <c r="H48" s="163"/>
      <c r="I48" s="164"/>
      <c r="J48" s="126" t="s">
        <v>138</v>
      </c>
      <c r="K48" s="127">
        <v>22</v>
      </c>
      <c r="L48" s="165">
        <v>103.61311853110514</v>
      </c>
      <c r="M48" s="82">
        <v>2279.4886076843131</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93649.17610768431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250</v>
      </c>
      <c r="C63" s="116"/>
      <c r="D63" s="116"/>
      <c r="E63" s="116"/>
      <c r="F63" s="116"/>
      <c r="G63" s="116"/>
      <c r="H63" s="116"/>
      <c r="I63" s="92">
        <v>1.3</v>
      </c>
      <c r="J63" s="93">
        <v>35</v>
      </c>
      <c r="K63" s="92">
        <v>45.5</v>
      </c>
      <c r="L63" s="170">
        <v>961.69167493202258</v>
      </c>
      <c r="M63" s="82">
        <v>43756.971209407027</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43756.971209407027</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320</v>
      </c>
      <c r="M69" s="103">
        <v>510.938874230431</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510.938874230431</v>
      </c>
    </row>
    <row r="75" spans="2:13" ht="13.5" thickBot="1">
      <c r="B75" s="76"/>
      <c r="M75" s="67"/>
    </row>
    <row r="76" spans="2:13" ht="15.75" customHeight="1" thickBot="1">
      <c r="B76" s="800" t="s">
        <v>85</v>
      </c>
      <c r="C76" s="801"/>
      <c r="D76" s="801"/>
      <c r="E76" s="801"/>
      <c r="F76" s="801"/>
      <c r="G76" s="801"/>
      <c r="H76" s="801"/>
      <c r="I76" s="801"/>
      <c r="J76" s="801"/>
      <c r="K76" s="801"/>
      <c r="L76" s="802"/>
      <c r="M76" s="104">
        <v>148587.42537548536</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29717.485075097073</v>
      </c>
      <c r="M79" s="108"/>
    </row>
    <row r="80" spans="2:13">
      <c r="B80" s="83" t="s">
        <v>90</v>
      </c>
      <c r="C80" s="84"/>
      <c r="D80" s="84"/>
      <c r="E80" s="84"/>
      <c r="F80" s="84"/>
      <c r="G80" s="84"/>
      <c r="H80" s="84"/>
      <c r="I80" s="105"/>
      <c r="J80" s="106"/>
      <c r="K80" s="107">
        <v>0.05</v>
      </c>
      <c r="L80" s="167">
        <v>7429.3712687742682</v>
      </c>
      <c r="M80" s="108"/>
    </row>
    <row r="81" spans="2:13" ht="13.5" thickBot="1">
      <c r="B81" s="34" t="s">
        <v>59</v>
      </c>
      <c r="C81" s="57"/>
      <c r="D81" s="57"/>
      <c r="E81" s="57"/>
      <c r="F81" s="57"/>
      <c r="G81" s="57"/>
      <c r="H81" s="57"/>
      <c r="I81" s="109"/>
      <c r="J81" s="110"/>
      <c r="K81" s="107">
        <v>0.05</v>
      </c>
      <c r="L81" s="168">
        <v>7429.3712687742682</v>
      </c>
      <c r="M81" s="108"/>
    </row>
    <row r="82" spans="2:13" ht="15.75" customHeight="1" thickBot="1">
      <c r="B82" s="805" t="s">
        <v>466</v>
      </c>
      <c r="C82" s="806"/>
      <c r="D82" s="806"/>
      <c r="E82" s="806"/>
      <c r="F82" s="806"/>
      <c r="G82" s="806"/>
      <c r="H82" s="806"/>
      <c r="I82" s="806"/>
      <c r="J82" s="806"/>
      <c r="K82" s="806"/>
      <c r="L82" s="807"/>
      <c r="M82" s="111">
        <v>44576.227612645605</v>
      </c>
    </row>
    <row r="83" spans="2:13" ht="13.5" thickBot="1">
      <c r="B83" s="76"/>
      <c r="M83" s="67"/>
    </row>
    <row r="84" spans="2:13" ht="15.75" customHeight="1" thickBot="1">
      <c r="B84" s="800" t="s">
        <v>91</v>
      </c>
      <c r="C84" s="801"/>
      <c r="D84" s="801"/>
      <c r="E84" s="801"/>
      <c r="F84" s="801"/>
      <c r="G84" s="801"/>
      <c r="H84" s="801"/>
      <c r="I84" s="801"/>
      <c r="J84" s="801"/>
      <c r="K84" s="801"/>
      <c r="L84" s="802"/>
      <c r="M84" s="112">
        <v>193164</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6A896-46B3-47BD-8A48-94F54C587DA3}">
  <sheetPr codeName="Hoja164">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395</v>
      </c>
      <c r="C33" s="791" t="s">
        <v>513</v>
      </c>
      <c r="D33" s="792"/>
      <c r="E33" s="792"/>
      <c r="F33" s="792"/>
      <c r="G33" s="792"/>
      <c r="H33" s="792"/>
      <c r="I33" s="792"/>
      <c r="J33" s="793"/>
      <c r="K33" s="173">
        <v>11602</v>
      </c>
      <c r="L33" s="172" t="s">
        <v>26</v>
      </c>
      <c r="M33" s="174">
        <v>1386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172</v>
      </c>
      <c r="C36" s="116"/>
      <c r="D36" s="116"/>
      <c r="E36" s="99"/>
      <c r="F36" s="122"/>
      <c r="G36" s="332"/>
      <c r="H36" s="333"/>
      <c r="I36" s="332"/>
      <c r="J36" s="333"/>
      <c r="K36" s="81">
        <v>86555.871198258814</v>
      </c>
      <c r="L36" s="170">
        <v>30</v>
      </c>
      <c r="M36" s="82">
        <v>2885.195706608627</v>
      </c>
    </row>
    <row r="37" spans="2:13">
      <c r="B37" s="32" t="s">
        <v>190</v>
      </c>
      <c r="C37" s="116"/>
      <c r="D37" s="116"/>
      <c r="E37" s="123"/>
      <c r="F37" s="124"/>
      <c r="G37" s="86"/>
      <c r="H37" s="85"/>
      <c r="I37" s="86"/>
      <c r="J37" s="85"/>
      <c r="K37" s="81">
        <v>204047.1736217518</v>
      </c>
      <c r="L37" s="170">
        <v>30</v>
      </c>
      <c r="M37" s="82">
        <v>6801.5724540583933</v>
      </c>
    </row>
    <row r="38" spans="2:13">
      <c r="B38" s="32" t="s">
        <v>196</v>
      </c>
      <c r="C38" s="116"/>
      <c r="D38" s="116"/>
      <c r="E38" s="123"/>
      <c r="F38" s="124"/>
      <c r="G38" s="86"/>
      <c r="H38" s="85"/>
      <c r="I38" s="86"/>
      <c r="J38" s="85"/>
      <c r="K38" s="81">
        <v>134166.76704961088</v>
      </c>
      <c r="L38" s="170">
        <v>30</v>
      </c>
      <c r="M38" s="82">
        <v>4472.225568320363</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68.125183230724133</v>
      </c>
    </row>
    <row r="44" spans="2:13" ht="15.75" customHeight="1" thickBot="1">
      <c r="B44" s="797" t="s">
        <v>75</v>
      </c>
      <c r="C44" s="798"/>
      <c r="D44" s="798"/>
      <c r="E44" s="798"/>
      <c r="F44" s="798"/>
      <c r="G44" s="798"/>
      <c r="H44" s="798"/>
      <c r="I44" s="798"/>
      <c r="J44" s="798"/>
      <c r="K44" s="798"/>
      <c r="L44" s="799"/>
      <c r="M44" s="87">
        <v>14227.118912218106</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49</v>
      </c>
      <c r="C47" s="159"/>
      <c r="D47" s="159"/>
      <c r="E47" s="159"/>
      <c r="F47" s="159"/>
      <c r="G47" s="159"/>
      <c r="H47" s="159"/>
      <c r="I47" s="160"/>
      <c r="J47" s="126" t="s">
        <v>138</v>
      </c>
      <c r="K47" s="127">
        <v>22</v>
      </c>
      <c r="L47" s="165">
        <v>103.61311853110514</v>
      </c>
      <c r="M47" s="82">
        <v>2279.4886076843131</v>
      </c>
    </row>
    <row r="48" spans="2:13" ht="15.75" customHeight="1">
      <c r="B48" s="32" t="s">
        <v>223</v>
      </c>
      <c r="C48" s="163"/>
      <c r="D48" s="163"/>
      <c r="E48" s="163"/>
      <c r="F48" s="163"/>
      <c r="G48" s="163"/>
      <c r="H48" s="163"/>
      <c r="I48" s="164"/>
      <c r="J48" s="126" t="s">
        <v>26</v>
      </c>
      <c r="K48" s="127">
        <v>1.3</v>
      </c>
      <c r="L48" s="165">
        <v>75830.540619802807</v>
      </c>
      <c r="M48" s="82">
        <v>98579.702805743655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100859.19141342797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247</v>
      </c>
      <c r="C63" s="116"/>
      <c r="D63" s="116"/>
      <c r="E63" s="116"/>
      <c r="F63" s="116"/>
      <c r="G63" s="116"/>
      <c r="H63" s="116"/>
      <c r="I63" s="92">
        <v>1.3</v>
      </c>
      <c r="J63" s="93">
        <v>35</v>
      </c>
      <c r="K63" s="92">
        <v>45.5</v>
      </c>
      <c r="L63" s="170">
        <v>961.69167493202258</v>
      </c>
      <c r="M63" s="82">
        <v>43756.971209407027</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43756.971209407027</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240</v>
      </c>
      <c r="M69" s="103">
        <v>681.25183230724133</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681.25183230724133</v>
      </c>
    </row>
    <row r="75" spans="2:13" ht="13.5" thickBot="1">
      <c r="B75" s="76"/>
      <c r="M75" s="67"/>
    </row>
    <row r="76" spans="2:13" ht="15.75" customHeight="1" thickBot="1">
      <c r="B76" s="800" t="s">
        <v>85</v>
      </c>
      <c r="C76" s="801"/>
      <c r="D76" s="801"/>
      <c r="E76" s="801"/>
      <c r="F76" s="801"/>
      <c r="G76" s="801"/>
      <c r="H76" s="801"/>
      <c r="I76" s="801"/>
      <c r="J76" s="801"/>
      <c r="K76" s="801"/>
      <c r="L76" s="802"/>
      <c r="M76" s="104">
        <v>159524.53336736033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31904.906673472069</v>
      </c>
      <c r="M79" s="108"/>
    </row>
    <row r="80" spans="2:13">
      <c r="B80" s="83" t="s">
        <v>90</v>
      </c>
      <c r="C80" s="84"/>
      <c r="D80" s="84"/>
      <c r="E80" s="84"/>
      <c r="F80" s="84"/>
      <c r="G80" s="84"/>
      <c r="H80" s="84"/>
      <c r="I80" s="105"/>
      <c r="J80" s="106"/>
      <c r="K80" s="107">
        <v>0.05</v>
      </c>
      <c r="L80" s="167">
        <v>7976.2266683680173</v>
      </c>
      <c r="M80" s="108"/>
    </row>
    <row r="81" spans="2:13" ht="13.5" thickBot="1">
      <c r="B81" s="34" t="s">
        <v>59</v>
      </c>
      <c r="C81" s="57"/>
      <c r="D81" s="57"/>
      <c r="E81" s="57"/>
      <c r="F81" s="57"/>
      <c r="G81" s="57"/>
      <c r="H81" s="57"/>
      <c r="I81" s="109"/>
      <c r="J81" s="110"/>
      <c r="K81" s="107">
        <v>0.05</v>
      </c>
      <c r="L81" s="168">
        <v>7976.2266683680173</v>
      </c>
      <c r="M81" s="108"/>
    </row>
    <row r="82" spans="2:13" ht="15.75" customHeight="1" thickBot="1">
      <c r="B82" s="805" t="s">
        <v>466</v>
      </c>
      <c r="C82" s="806"/>
      <c r="D82" s="806"/>
      <c r="E82" s="806"/>
      <c r="F82" s="806"/>
      <c r="G82" s="806"/>
      <c r="H82" s="806"/>
      <c r="I82" s="806"/>
      <c r="J82" s="806"/>
      <c r="K82" s="806"/>
      <c r="L82" s="807"/>
      <c r="M82" s="111">
        <v>47857.360010208111</v>
      </c>
    </row>
    <row r="83" spans="2:13" ht="13.5" thickBot="1">
      <c r="B83" s="76"/>
      <c r="M83" s="67"/>
    </row>
    <row r="84" spans="2:13" ht="15.75" customHeight="1" thickBot="1">
      <c r="B84" s="800" t="s">
        <v>91</v>
      </c>
      <c r="C84" s="801"/>
      <c r="D84" s="801"/>
      <c r="E84" s="801"/>
      <c r="F84" s="801"/>
      <c r="G84" s="801"/>
      <c r="H84" s="801"/>
      <c r="I84" s="801"/>
      <c r="J84" s="801"/>
      <c r="K84" s="801"/>
      <c r="L84" s="802"/>
      <c r="M84" s="112">
        <v>207382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6AD71-F4FB-418D-8113-5FA8BAA1881F}">
  <sheetPr codeName="Hoja165">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396</v>
      </c>
      <c r="C33" s="791" t="s">
        <v>662</v>
      </c>
      <c r="D33" s="792"/>
      <c r="E33" s="792"/>
      <c r="F33" s="792"/>
      <c r="G33" s="792"/>
      <c r="H33" s="792"/>
      <c r="I33" s="792"/>
      <c r="J33" s="793"/>
      <c r="K33" s="173">
        <v>11603</v>
      </c>
      <c r="L33" s="172" t="s">
        <v>27</v>
      </c>
      <c r="M33" s="174">
        <v>626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173</v>
      </c>
      <c r="C36" s="116"/>
      <c r="D36" s="116"/>
      <c r="E36" s="99"/>
      <c r="F36" s="122"/>
      <c r="G36" s="332"/>
      <c r="H36" s="333"/>
      <c r="I36" s="332"/>
      <c r="J36" s="333"/>
      <c r="K36" s="81">
        <v>118336.21730265301</v>
      </c>
      <c r="L36" s="170">
        <v>485.37499999999994</v>
      </c>
      <c r="M36" s="82">
        <v>243.80369261427353</v>
      </c>
    </row>
    <row r="37" spans="2:13">
      <c r="B37" s="32" t="s">
        <v>47</v>
      </c>
      <c r="C37" s="116"/>
      <c r="D37" s="116"/>
      <c r="E37" s="123"/>
      <c r="F37" s="124"/>
      <c r="G37" s="86"/>
      <c r="H37" s="85"/>
      <c r="I37" s="86"/>
      <c r="J37" s="85"/>
      <c r="K37" s="81">
        <v>56319.097581853945</v>
      </c>
      <c r="L37" s="170">
        <v>485.37499999999994</v>
      </c>
      <c r="M37" s="82">
        <v>116.03213511584642</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8.4213463689795471</v>
      </c>
    </row>
    <row r="44" spans="2:13" ht="15.75" customHeight="1" thickBot="1">
      <c r="B44" s="797" t="s">
        <v>75</v>
      </c>
      <c r="C44" s="798"/>
      <c r="D44" s="798"/>
      <c r="E44" s="798"/>
      <c r="F44" s="798"/>
      <c r="G44" s="798"/>
      <c r="H44" s="798"/>
      <c r="I44" s="798"/>
      <c r="J44" s="798"/>
      <c r="K44" s="798"/>
      <c r="L44" s="799"/>
      <c r="M44" s="87">
        <v>368.25717409909947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208</v>
      </c>
      <c r="C47" s="159"/>
      <c r="D47" s="159"/>
      <c r="E47" s="159"/>
      <c r="F47" s="159"/>
      <c r="G47" s="159"/>
      <c r="H47" s="159"/>
      <c r="I47" s="160"/>
      <c r="J47" s="126" t="s">
        <v>138</v>
      </c>
      <c r="K47" s="127">
        <v>1.55</v>
      </c>
      <c r="L47" s="165">
        <v>1606.8785756222928</v>
      </c>
      <c r="M47" s="82">
        <v>2490.6617922145538</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2490.6617922145538</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3883</v>
      </c>
      <c r="M69" s="103">
        <v>84.213463689795475</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84.213463689795475</v>
      </c>
    </row>
    <row r="75" spans="2:13" ht="13.5" thickBot="1">
      <c r="B75" s="76"/>
      <c r="M75" s="67"/>
    </row>
    <row r="76" spans="2:13" ht="15.75" customHeight="1" thickBot="1">
      <c r="B76" s="800" t="s">
        <v>85</v>
      </c>
      <c r="C76" s="801"/>
      <c r="D76" s="801"/>
      <c r="E76" s="801"/>
      <c r="F76" s="801"/>
      <c r="G76" s="801"/>
      <c r="H76" s="801"/>
      <c r="I76" s="801"/>
      <c r="J76" s="801"/>
      <c r="K76" s="801"/>
      <c r="L76" s="802"/>
      <c r="M76" s="104">
        <v>2943.1324300034485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588.62648600068974</v>
      </c>
      <c r="M79" s="108"/>
    </row>
    <row r="80" spans="2:13">
      <c r="B80" s="83" t="s">
        <v>90</v>
      </c>
      <c r="C80" s="84"/>
      <c r="D80" s="84"/>
      <c r="E80" s="84"/>
      <c r="F80" s="84"/>
      <c r="G80" s="84"/>
      <c r="H80" s="84"/>
      <c r="I80" s="105"/>
      <c r="J80" s="106"/>
      <c r="K80" s="107">
        <v>0.05</v>
      </c>
      <c r="L80" s="167">
        <v>147.15662150017243</v>
      </c>
      <c r="M80" s="108"/>
    </row>
    <row r="81" spans="2:13" ht="13.5" thickBot="1">
      <c r="B81" s="34" t="s">
        <v>59</v>
      </c>
      <c r="C81" s="57"/>
      <c r="D81" s="57"/>
      <c r="E81" s="57"/>
      <c r="F81" s="57"/>
      <c r="G81" s="57"/>
      <c r="H81" s="57"/>
      <c r="I81" s="109"/>
      <c r="J81" s="110"/>
      <c r="K81" s="107">
        <v>0.05</v>
      </c>
      <c r="L81" s="168">
        <v>147.15662150017243</v>
      </c>
      <c r="M81" s="108"/>
    </row>
    <row r="82" spans="2:13" ht="15.75" customHeight="1" thickBot="1">
      <c r="B82" s="805" t="s">
        <v>466</v>
      </c>
      <c r="C82" s="806"/>
      <c r="D82" s="806"/>
      <c r="E82" s="806"/>
      <c r="F82" s="806"/>
      <c r="G82" s="806"/>
      <c r="H82" s="806"/>
      <c r="I82" s="806"/>
      <c r="J82" s="806"/>
      <c r="K82" s="806"/>
      <c r="L82" s="807"/>
      <c r="M82" s="111">
        <v>882.93972900103449</v>
      </c>
    </row>
    <row r="83" spans="2:13" ht="13.5" thickBot="1">
      <c r="B83" s="76"/>
      <c r="M83" s="67"/>
    </row>
    <row r="84" spans="2:13" ht="15.75" customHeight="1" thickBot="1">
      <c r="B84" s="800" t="s">
        <v>91</v>
      </c>
      <c r="C84" s="801"/>
      <c r="D84" s="801"/>
      <c r="E84" s="801"/>
      <c r="F84" s="801"/>
      <c r="G84" s="801"/>
      <c r="H84" s="801"/>
      <c r="I84" s="801"/>
      <c r="J84" s="801"/>
      <c r="K84" s="801"/>
      <c r="L84" s="802"/>
      <c r="M84" s="112">
        <v>3826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59846-8327-4744-8D81-F3483DBEFAAB}">
  <sheetPr codeName="Hoja166">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397</v>
      </c>
      <c r="C33" s="791" t="s">
        <v>663</v>
      </c>
      <c r="D33" s="792"/>
      <c r="E33" s="792"/>
      <c r="F33" s="792"/>
      <c r="G33" s="792"/>
      <c r="H33" s="792"/>
      <c r="I33" s="792"/>
      <c r="J33" s="793"/>
      <c r="K33" s="173">
        <v>11603</v>
      </c>
      <c r="L33" s="172" t="s">
        <v>27</v>
      </c>
      <c r="M33" s="174">
        <v>6136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173</v>
      </c>
      <c r="C36" s="116"/>
      <c r="D36" s="116"/>
      <c r="E36" s="99"/>
      <c r="F36" s="122"/>
      <c r="G36" s="332"/>
      <c r="H36" s="333"/>
      <c r="I36" s="332"/>
      <c r="J36" s="333"/>
      <c r="K36" s="81">
        <v>118336.21730265301</v>
      </c>
      <c r="L36" s="170">
        <v>485.37499999999994</v>
      </c>
      <c r="M36" s="82">
        <v>243.80369261427353</v>
      </c>
    </row>
    <row r="37" spans="2:13">
      <c r="B37" s="32" t="s">
        <v>47</v>
      </c>
      <c r="C37" s="116"/>
      <c r="D37" s="116"/>
      <c r="E37" s="123"/>
      <c r="F37" s="124"/>
      <c r="G37" s="86"/>
      <c r="H37" s="85"/>
      <c r="I37" s="86"/>
      <c r="J37" s="85"/>
      <c r="K37" s="81">
        <v>56319.097581853945</v>
      </c>
      <c r="L37" s="170">
        <v>485.37499999999994</v>
      </c>
      <c r="M37" s="82">
        <v>116.03213511584642</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8.4213463689795471</v>
      </c>
    </row>
    <row r="44" spans="2:13" ht="15.75" customHeight="1" thickBot="1">
      <c r="B44" s="797" t="s">
        <v>75</v>
      </c>
      <c r="C44" s="798"/>
      <c r="D44" s="798"/>
      <c r="E44" s="798"/>
      <c r="F44" s="798"/>
      <c r="G44" s="798"/>
      <c r="H44" s="798"/>
      <c r="I44" s="798"/>
      <c r="J44" s="798"/>
      <c r="K44" s="798"/>
      <c r="L44" s="799"/>
      <c r="M44" s="87">
        <v>368.25717409909947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209</v>
      </c>
      <c r="C47" s="159"/>
      <c r="D47" s="159"/>
      <c r="E47" s="159"/>
      <c r="F47" s="159"/>
      <c r="G47" s="159"/>
      <c r="H47" s="159"/>
      <c r="I47" s="160"/>
      <c r="J47" s="126" t="s">
        <v>138</v>
      </c>
      <c r="K47" s="127">
        <v>1.55</v>
      </c>
      <c r="L47" s="165">
        <v>2025.1711704545448</v>
      </c>
      <c r="M47" s="82">
        <v>3139.0153142045447</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3139.0153142045447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3883</v>
      </c>
      <c r="M69" s="103">
        <v>84.213463689795475</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84.213463689795475</v>
      </c>
    </row>
    <row r="75" spans="2:13" ht="13.5" thickBot="1">
      <c r="B75" s="76"/>
      <c r="M75" s="67"/>
    </row>
    <row r="76" spans="2:13" ht="15.75" customHeight="1" thickBot="1">
      <c r="B76" s="800" t="s">
        <v>85</v>
      </c>
      <c r="C76" s="801"/>
      <c r="D76" s="801"/>
      <c r="E76" s="801"/>
      <c r="F76" s="801"/>
      <c r="G76" s="801"/>
      <c r="H76" s="801"/>
      <c r="I76" s="801"/>
      <c r="J76" s="801"/>
      <c r="K76" s="801"/>
      <c r="L76" s="802"/>
      <c r="M76" s="104">
        <v>3591.4859519934394</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718.29719039868792</v>
      </c>
      <c r="M79" s="108"/>
    </row>
    <row r="80" spans="2:13">
      <c r="B80" s="83" t="s">
        <v>90</v>
      </c>
      <c r="C80" s="84"/>
      <c r="D80" s="84"/>
      <c r="E80" s="84"/>
      <c r="F80" s="84"/>
      <c r="G80" s="84"/>
      <c r="H80" s="84"/>
      <c r="I80" s="105"/>
      <c r="J80" s="106"/>
      <c r="K80" s="107">
        <v>0.05</v>
      </c>
      <c r="L80" s="167">
        <v>179.57429759967198</v>
      </c>
      <c r="M80" s="108"/>
    </row>
    <row r="81" spans="2:13" ht="13.5" thickBot="1">
      <c r="B81" s="34" t="s">
        <v>59</v>
      </c>
      <c r="C81" s="57"/>
      <c r="D81" s="57"/>
      <c r="E81" s="57"/>
      <c r="F81" s="57"/>
      <c r="G81" s="57"/>
      <c r="H81" s="57"/>
      <c r="I81" s="109"/>
      <c r="J81" s="110"/>
      <c r="K81" s="107">
        <v>0.05</v>
      </c>
      <c r="L81" s="168">
        <v>179.57429759967198</v>
      </c>
      <c r="M81" s="108"/>
    </row>
    <row r="82" spans="2:13" ht="15.75" customHeight="1" thickBot="1">
      <c r="B82" s="805" t="s">
        <v>466</v>
      </c>
      <c r="C82" s="806"/>
      <c r="D82" s="806"/>
      <c r="E82" s="806"/>
      <c r="F82" s="806"/>
      <c r="G82" s="806"/>
      <c r="H82" s="806"/>
      <c r="I82" s="806"/>
      <c r="J82" s="806"/>
      <c r="K82" s="806"/>
      <c r="L82" s="807"/>
      <c r="M82" s="111">
        <v>1077.445785598032</v>
      </c>
    </row>
    <row r="83" spans="2:13" ht="13.5" thickBot="1">
      <c r="B83" s="76"/>
      <c r="M83" s="67"/>
    </row>
    <row r="84" spans="2:13" ht="15.75" customHeight="1" thickBot="1">
      <c r="B84" s="800" t="s">
        <v>91</v>
      </c>
      <c r="C84" s="801"/>
      <c r="D84" s="801"/>
      <c r="E84" s="801"/>
      <c r="F84" s="801"/>
      <c r="G84" s="801"/>
      <c r="H84" s="801"/>
      <c r="I84" s="801"/>
      <c r="J84" s="801"/>
      <c r="K84" s="801"/>
      <c r="L84" s="802"/>
      <c r="M84" s="112">
        <v>4669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31946-155A-4DB1-B5E8-662A45E766DA}">
  <sheetPr codeName="Hoja167">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398</v>
      </c>
      <c r="C33" s="791" t="s">
        <v>515</v>
      </c>
      <c r="D33" s="792"/>
      <c r="E33" s="792"/>
      <c r="F33" s="792"/>
      <c r="G33" s="792"/>
      <c r="H33" s="792"/>
      <c r="I33" s="792"/>
      <c r="J33" s="793"/>
      <c r="K33" s="173">
        <v>11603</v>
      </c>
      <c r="L33" s="172" t="s">
        <v>27</v>
      </c>
      <c r="M33" s="174">
        <v>2940</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173</v>
      </c>
      <c r="C36" s="116"/>
      <c r="D36" s="116"/>
      <c r="E36" s="99"/>
      <c r="F36" s="122"/>
      <c r="G36" s="332"/>
      <c r="H36" s="333"/>
      <c r="I36" s="332"/>
      <c r="J36" s="333"/>
      <c r="K36" s="81">
        <v>118336.21730265301</v>
      </c>
      <c r="L36" s="170">
        <v>500</v>
      </c>
      <c r="M36" s="82">
        <v>236.67243460530602</v>
      </c>
    </row>
    <row r="37" spans="2:13">
      <c r="B37" s="32" t="s">
        <v>47</v>
      </c>
      <c r="C37" s="116"/>
      <c r="D37" s="116"/>
      <c r="E37" s="123"/>
      <c r="F37" s="124"/>
      <c r="G37" s="86"/>
      <c r="H37" s="85"/>
      <c r="I37" s="86"/>
      <c r="J37" s="85"/>
      <c r="K37" s="81">
        <v>56319.097581853945</v>
      </c>
      <c r="L37" s="170">
        <v>500</v>
      </c>
      <c r="M37" s="82">
        <v>112.63819516370789</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8.175021987686895</v>
      </c>
    </row>
    <row r="44" spans="2:13" ht="15.75" customHeight="1" thickBot="1">
      <c r="B44" s="797" t="s">
        <v>75</v>
      </c>
      <c r="C44" s="798"/>
      <c r="D44" s="798"/>
      <c r="E44" s="798"/>
      <c r="F44" s="798"/>
      <c r="G44" s="798"/>
      <c r="H44" s="798"/>
      <c r="I44" s="798"/>
      <c r="J44" s="798"/>
      <c r="K44" s="798"/>
      <c r="L44" s="799"/>
      <c r="M44" s="87">
        <v>357.4856517567008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210</v>
      </c>
      <c r="C47" s="159"/>
      <c r="D47" s="159"/>
      <c r="E47" s="159"/>
      <c r="F47" s="159"/>
      <c r="G47" s="159"/>
      <c r="H47" s="159"/>
      <c r="I47" s="160"/>
      <c r="J47" s="126" t="s">
        <v>138</v>
      </c>
      <c r="K47" s="127">
        <v>0.5867</v>
      </c>
      <c r="L47" s="165">
        <v>2120.9019886363631</v>
      </c>
      <c r="M47" s="82">
        <v>1244.3331967329541</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1244.3331967329541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4000</v>
      </c>
      <c r="M69" s="103">
        <v>81.750219876868954</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81.750219876868954</v>
      </c>
    </row>
    <row r="75" spans="2:13" ht="13.5" thickBot="1">
      <c r="B75" s="76"/>
      <c r="M75" s="67"/>
    </row>
    <row r="76" spans="2:13" ht="15.75" customHeight="1" thickBot="1">
      <c r="B76" s="800" t="s">
        <v>85</v>
      </c>
      <c r="C76" s="801"/>
      <c r="D76" s="801"/>
      <c r="E76" s="801"/>
      <c r="F76" s="801"/>
      <c r="G76" s="801"/>
      <c r="H76" s="801"/>
      <c r="I76" s="801"/>
      <c r="J76" s="801"/>
      <c r="K76" s="801"/>
      <c r="L76" s="802"/>
      <c r="M76" s="104">
        <v>1683.5690683665239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336.7138136733048</v>
      </c>
      <c r="M79" s="108"/>
    </row>
    <row r="80" spans="2:13">
      <c r="B80" s="83" t="s">
        <v>90</v>
      </c>
      <c r="C80" s="84"/>
      <c r="D80" s="84"/>
      <c r="E80" s="84"/>
      <c r="F80" s="84"/>
      <c r="G80" s="84"/>
      <c r="H80" s="84"/>
      <c r="I80" s="105"/>
      <c r="J80" s="106"/>
      <c r="K80" s="107">
        <v>0.05</v>
      </c>
      <c r="L80" s="167">
        <v>84.1784534183262</v>
      </c>
      <c r="M80" s="108"/>
    </row>
    <row r="81" spans="2:13" ht="13.5" thickBot="1">
      <c r="B81" s="34" t="s">
        <v>59</v>
      </c>
      <c r="C81" s="57"/>
      <c r="D81" s="57"/>
      <c r="E81" s="57"/>
      <c r="F81" s="57"/>
      <c r="G81" s="57"/>
      <c r="H81" s="57"/>
      <c r="I81" s="109"/>
      <c r="J81" s="110"/>
      <c r="K81" s="107">
        <v>0.05</v>
      </c>
      <c r="L81" s="168">
        <v>84.1784534183262</v>
      </c>
      <c r="M81" s="108"/>
    </row>
    <row r="82" spans="2:13" ht="15.75" customHeight="1" thickBot="1">
      <c r="B82" s="805" t="s">
        <v>466</v>
      </c>
      <c r="C82" s="806"/>
      <c r="D82" s="806"/>
      <c r="E82" s="806"/>
      <c r="F82" s="806"/>
      <c r="G82" s="806"/>
      <c r="H82" s="806"/>
      <c r="I82" s="806"/>
      <c r="J82" s="806"/>
      <c r="K82" s="806"/>
      <c r="L82" s="807"/>
      <c r="M82" s="111">
        <v>505.07072050995714</v>
      </c>
    </row>
    <row r="83" spans="2:13" ht="13.5" thickBot="1">
      <c r="B83" s="76"/>
      <c r="M83" s="67"/>
    </row>
    <row r="84" spans="2:13" ht="15.75" customHeight="1" thickBot="1">
      <c r="B84" s="800" t="s">
        <v>91</v>
      </c>
      <c r="C84" s="801"/>
      <c r="D84" s="801"/>
      <c r="E84" s="801"/>
      <c r="F84" s="801"/>
      <c r="G84" s="801"/>
      <c r="H84" s="801"/>
      <c r="I84" s="801"/>
      <c r="J84" s="801"/>
      <c r="K84" s="801"/>
      <c r="L84" s="802"/>
      <c r="M84" s="112">
        <v>2189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1264F2-EC1D-413E-8956-04E814E6A011}">
  <sheetPr codeName="Hoja168">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399</v>
      </c>
      <c r="C33" s="791" t="s">
        <v>517</v>
      </c>
      <c r="D33" s="792"/>
      <c r="E33" s="792"/>
      <c r="F33" s="792"/>
      <c r="G33" s="792"/>
      <c r="H33" s="792"/>
      <c r="I33" s="792"/>
      <c r="J33" s="793"/>
      <c r="K33" s="173">
        <v>11603</v>
      </c>
      <c r="L33" s="172" t="s">
        <v>26</v>
      </c>
      <c r="M33" s="174">
        <v>1331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179</v>
      </c>
      <c r="C36" s="116"/>
      <c r="D36" s="116"/>
      <c r="E36" s="99"/>
      <c r="F36" s="122"/>
      <c r="G36" s="332"/>
      <c r="H36" s="333"/>
      <c r="I36" s="332"/>
      <c r="J36" s="333"/>
      <c r="K36" s="81">
        <v>142414.96723532333</v>
      </c>
      <c r="L36" s="170">
        <v>15</v>
      </c>
      <c r="M36" s="82">
        <v>9494.3311490215547</v>
      </c>
    </row>
    <row r="37" spans="2:13">
      <c r="B37" s="32" t="s">
        <v>175</v>
      </c>
      <c r="C37" s="116"/>
      <c r="D37" s="116"/>
      <c r="E37" s="123"/>
      <c r="F37" s="124"/>
      <c r="G37" s="86"/>
      <c r="H37" s="85"/>
      <c r="I37" s="86"/>
      <c r="J37" s="85"/>
      <c r="K37" s="81">
        <v>118679.13936276942</v>
      </c>
      <c r="L37" s="170">
        <v>15</v>
      </c>
      <c r="M37" s="82">
        <v>7911.9426241846277</v>
      </c>
    </row>
    <row r="38" spans="2:13">
      <c r="B38" s="32" t="s">
        <v>194</v>
      </c>
      <c r="C38" s="116"/>
      <c r="D38" s="116"/>
      <c r="E38" s="123"/>
      <c r="F38" s="124"/>
      <c r="G38" s="86"/>
      <c r="H38" s="85"/>
      <c r="I38" s="86"/>
      <c r="J38" s="85"/>
      <c r="K38" s="81">
        <v>258594.06331752602</v>
      </c>
      <c r="L38" s="170">
        <v>15</v>
      </c>
      <c r="M38" s="82">
        <v>17239.6042211684</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1112.769748791985</v>
      </c>
    </row>
    <row r="44" spans="2:13" ht="15.75" customHeight="1" thickBot="1">
      <c r="B44" s="797" t="s">
        <v>75</v>
      </c>
      <c r="C44" s="798"/>
      <c r="D44" s="798"/>
      <c r="E44" s="798"/>
      <c r="F44" s="798"/>
      <c r="G44" s="798"/>
      <c r="H44" s="798"/>
      <c r="I44" s="798"/>
      <c r="J44" s="798"/>
      <c r="K44" s="798"/>
      <c r="L44" s="799"/>
      <c r="M44" s="87">
        <v>35758.64774316657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v>
      </c>
      <c r="C47" s="159"/>
      <c r="D47" s="159"/>
      <c r="E47" s="159"/>
      <c r="F47" s="159"/>
      <c r="G47" s="159"/>
      <c r="H47" s="159"/>
      <c r="I47" s="160"/>
      <c r="J47" s="126" t="s">
        <v>26</v>
      </c>
      <c r="K47" s="127">
        <v>1.25</v>
      </c>
      <c r="L47" s="165">
        <v>639273.49497945094</v>
      </c>
      <c r="M47" s="82">
        <v>799091.86872431368</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799091.86872431368</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253</v>
      </c>
      <c r="C63" s="116"/>
      <c r="D63" s="116"/>
      <c r="E63" s="116"/>
      <c r="F63" s="116"/>
      <c r="G63" s="116"/>
      <c r="H63" s="116"/>
      <c r="I63" s="92">
        <v>1.25</v>
      </c>
      <c r="J63" s="93">
        <v>70</v>
      </c>
      <c r="K63" s="92">
        <v>87.5</v>
      </c>
      <c r="L63" s="170">
        <v>1190.5931079059314</v>
      </c>
      <c r="M63" s="82">
        <v>104176.896941769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104176.896941769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264</v>
      </c>
      <c r="D69" s="99"/>
      <c r="E69" s="99"/>
      <c r="F69" s="99"/>
      <c r="G69" s="99"/>
      <c r="H69" s="147"/>
      <c r="I69" s="100">
        <v>353514.46433240629</v>
      </c>
      <c r="J69" s="101">
        <v>1.85</v>
      </c>
      <c r="K69" s="102">
        <v>654001.75901495165</v>
      </c>
      <c r="L69" s="169">
        <v>90</v>
      </c>
      <c r="M69" s="103">
        <v>7266.6862112772405</v>
      </c>
    </row>
    <row r="70" spans="2:13">
      <c r="B70" s="98" t="s">
        <v>256</v>
      </c>
      <c r="C70" s="99"/>
      <c r="D70" s="99"/>
      <c r="E70" s="99"/>
      <c r="F70" s="99"/>
      <c r="G70" s="99"/>
      <c r="H70" s="99"/>
      <c r="I70" s="100">
        <v>74897.694683432608</v>
      </c>
      <c r="J70" s="101">
        <v>1.85</v>
      </c>
      <c r="K70" s="102">
        <v>138560.73516435034</v>
      </c>
      <c r="L70" s="169">
        <v>90</v>
      </c>
      <c r="M70" s="103">
        <v>1539.563724048337</v>
      </c>
    </row>
    <row r="71" spans="2:13">
      <c r="B71" s="98" t="s">
        <v>267</v>
      </c>
      <c r="C71" s="99"/>
      <c r="D71" s="99"/>
      <c r="E71" s="99"/>
      <c r="F71" s="99"/>
      <c r="G71" s="99"/>
      <c r="H71" s="99"/>
      <c r="I71" s="100">
        <v>112935.28634242402</v>
      </c>
      <c r="J71" s="101">
        <v>1.85</v>
      </c>
      <c r="K71" s="102">
        <v>208930.27973348444</v>
      </c>
      <c r="L71" s="169">
        <v>90</v>
      </c>
      <c r="M71" s="103">
        <v>2321.4475525942717</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11127.69748791985</v>
      </c>
    </row>
    <row r="75" spans="2:13" ht="13.5" thickBot="1">
      <c r="B75" s="76"/>
      <c r="M75" s="67"/>
    </row>
    <row r="76" spans="2:13" ht="15.75" customHeight="1" thickBot="1">
      <c r="B76" s="800" t="s">
        <v>85</v>
      </c>
      <c r="C76" s="801"/>
      <c r="D76" s="801"/>
      <c r="E76" s="801"/>
      <c r="F76" s="801"/>
      <c r="G76" s="801"/>
      <c r="H76" s="801"/>
      <c r="I76" s="801"/>
      <c r="J76" s="801"/>
      <c r="K76" s="801"/>
      <c r="L76" s="802"/>
      <c r="M76" s="104">
        <v>950155.1108971691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190031.02217943384</v>
      </c>
      <c r="M79" s="108"/>
    </row>
    <row r="80" spans="2:13">
      <c r="B80" s="83" t="s">
        <v>90</v>
      </c>
      <c r="C80" s="84"/>
      <c r="D80" s="84"/>
      <c r="E80" s="84"/>
      <c r="F80" s="84"/>
      <c r="G80" s="84"/>
      <c r="H80" s="84"/>
      <c r="I80" s="105"/>
      <c r="J80" s="106"/>
      <c r="K80" s="107">
        <v>0.05</v>
      </c>
      <c r="L80" s="167">
        <v>47507.755544858461</v>
      </c>
      <c r="M80" s="108"/>
    </row>
    <row r="81" spans="2:13" ht="13.5" thickBot="1">
      <c r="B81" s="34" t="s">
        <v>59</v>
      </c>
      <c r="C81" s="57"/>
      <c r="D81" s="57"/>
      <c r="E81" s="57"/>
      <c r="F81" s="57"/>
      <c r="G81" s="57"/>
      <c r="H81" s="57"/>
      <c r="I81" s="109"/>
      <c r="J81" s="110"/>
      <c r="K81" s="107">
        <v>0.05</v>
      </c>
      <c r="L81" s="168">
        <v>47507.755544858461</v>
      </c>
      <c r="M81" s="108"/>
    </row>
    <row r="82" spans="2:13" ht="15.75" customHeight="1" thickBot="1">
      <c r="B82" s="805" t="s">
        <v>466</v>
      </c>
      <c r="C82" s="806"/>
      <c r="D82" s="806"/>
      <c r="E82" s="806"/>
      <c r="F82" s="806"/>
      <c r="G82" s="806"/>
      <c r="H82" s="806"/>
      <c r="I82" s="806"/>
      <c r="J82" s="806"/>
      <c r="K82" s="806"/>
      <c r="L82" s="807"/>
      <c r="M82" s="111">
        <v>285046.53326915076</v>
      </c>
    </row>
    <row r="83" spans="2:13" ht="13.5" thickBot="1">
      <c r="B83" s="76"/>
      <c r="M83" s="67"/>
    </row>
    <row r="84" spans="2:13" ht="15.75" customHeight="1" thickBot="1">
      <c r="B84" s="800" t="s">
        <v>91</v>
      </c>
      <c r="C84" s="801"/>
      <c r="D84" s="801"/>
      <c r="E84" s="801"/>
      <c r="F84" s="801"/>
      <c r="G84" s="801"/>
      <c r="H84" s="801"/>
      <c r="I84" s="801"/>
      <c r="J84" s="801"/>
      <c r="K84" s="801"/>
      <c r="L84" s="802"/>
      <c r="M84" s="112">
        <v>1235202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FD8EC-DCAA-4A8B-B61E-40E9ECAAEF5C}">
  <sheetPr codeName="Hoja169">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400</v>
      </c>
      <c r="C33" s="791" t="s">
        <v>148</v>
      </c>
      <c r="D33" s="792"/>
      <c r="E33" s="792"/>
      <c r="F33" s="792"/>
      <c r="G33" s="792"/>
      <c r="H33" s="792"/>
      <c r="I33" s="792"/>
      <c r="J33" s="793"/>
      <c r="K33" s="173">
        <v>11601</v>
      </c>
      <c r="L33" s="172" t="s">
        <v>26</v>
      </c>
      <c r="M33" s="174">
        <v>3249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166</v>
      </c>
      <c r="C36" s="116"/>
      <c r="D36" s="116"/>
      <c r="E36" s="99"/>
      <c r="F36" s="122"/>
      <c r="G36" s="332"/>
      <c r="H36" s="333"/>
      <c r="I36" s="332"/>
      <c r="J36" s="333"/>
      <c r="K36" s="81">
        <v>101627.14919632177</v>
      </c>
      <c r="L36" s="170">
        <v>18</v>
      </c>
      <c r="M36" s="82">
        <v>5645.9527331289873</v>
      </c>
    </row>
    <row r="37" spans="2:13">
      <c r="B37" s="32" t="s">
        <v>185</v>
      </c>
      <c r="C37" s="116"/>
      <c r="D37" s="116"/>
      <c r="E37" s="123"/>
      <c r="F37" s="124"/>
      <c r="G37" s="86"/>
      <c r="H37" s="85"/>
      <c r="I37" s="86"/>
      <c r="J37" s="85"/>
      <c r="K37" s="81">
        <v>321421.17575426737</v>
      </c>
      <c r="L37" s="170">
        <v>18</v>
      </c>
      <c r="M37" s="82">
        <v>17856.731986348186</v>
      </c>
    </row>
    <row r="38" spans="2:13">
      <c r="B38" s="32" t="s">
        <v>171</v>
      </c>
      <c r="C38" s="116"/>
      <c r="D38" s="116"/>
      <c r="E38" s="123"/>
      <c r="F38" s="124"/>
      <c r="G38" s="86"/>
      <c r="H38" s="85"/>
      <c r="I38" s="86"/>
      <c r="J38" s="85"/>
      <c r="K38" s="81">
        <v>166034.69320451465</v>
      </c>
      <c r="L38" s="170">
        <v>15</v>
      </c>
      <c r="M38" s="82">
        <v>11068.979546967643</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227.08394410241377</v>
      </c>
    </row>
    <row r="44" spans="2:13" ht="15.75" customHeight="1" thickBot="1">
      <c r="B44" s="797" t="s">
        <v>75</v>
      </c>
      <c r="C44" s="798"/>
      <c r="D44" s="798"/>
      <c r="E44" s="798"/>
      <c r="F44" s="798"/>
      <c r="G44" s="798"/>
      <c r="H44" s="798"/>
      <c r="I44" s="798"/>
      <c r="J44" s="798"/>
      <c r="K44" s="798"/>
      <c r="L44" s="799"/>
      <c r="M44" s="87">
        <v>34798.74821054723</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206</v>
      </c>
      <c r="C47" s="159"/>
      <c r="D47" s="159"/>
      <c r="E47" s="159"/>
      <c r="F47" s="159"/>
      <c r="G47" s="159"/>
      <c r="H47" s="159"/>
      <c r="I47" s="160"/>
      <c r="J47" s="126" t="s">
        <v>26</v>
      </c>
      <c r="K47" s="127">
        <v>1.25</v>
      </c>
      <c r="L47" s="165">
        <v>7270.472207326171</v>
      </c>
      <c r="M47" s="82">
        <v>9088.0902591577142</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9088.0902591577142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252</v>
      </c>
      <c r="C63" s="116"/>
      <c r="D63" s="116"/>
      <c r="E63" s="116"/>
      <c r="F63" s="116"/>
      <c r="G63" s="116"/>
      <c r="H63" s="116"/>
      <c r="I63" s="92">
        <v>1.25</v>
      </c>
      <c r="J63" s="93">
        <v>10</v>
      </c>
      <c r="K63" s="92">
        <v>12.5</v>
      </c>
      <c r="L63" s="170">
        <v>961.69167493202258</v>
      </c>
      <c r="M63" s="82">
        <v>12021.145936650282</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12021.145936650282</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144</v>
      </c>
      <c r="M69" s="103">
        <v>2270.8394410241376</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2270.8394410241376</v>
      </c>
    </row>
    <row r="75" spans="2:13" ht="13.5" thickBot="1">
      <c r="B75" s="76"/>
      <c r="M75" s="67"/>
    </row>
    <row r="76" spans="2:13" ht="15.75" customHeight="1" thickBot="1">
      <c r="B76" s="800" t="s">
        <v>85</v>
      </c>
      <c r="C76" s="801"/>
      <c r="D76" s="801"/>
      <c r="E76" s="801"/>
      <c r="F76" s="801"/>
      <c r="G76" s="801"/>
      <c r="H76" s="801"/>
      <c r="I76" s="801"/>
      <c r="J76" s="801"/>
      <c r="K76" s="801"/>
      <c r="L76" s="802"/>
      <c r="M76" s="104">
        <v>58178.823847379361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11635.764769475873</v>
      </c>
      <c r="M79" s="108"/>
    </row>
    <row r="80" spans="2:13">
      <c r="B80" s="83" t="s">
        <v>90</v>
      </c>
      <c r="C80" s="84"/>
      <c r="D80" s="84"/>
      <c r="E80" s="84"/>
      <c r="F80" s="84"/>
      <c r="G80" s="84"/>
      <c r="H80" s="84"/>
      <c r="I80" s="105"/>
      <c r="J80" s="106"/>
      <c r="K80" s="107">
        <v>0.05</v>
      </c>
      <c r="L80" s="167">
        <v>2908.9411923689681</v>
      </c>
      <c r="M80" s="108"/>
    </row>
    <row r="81" spans="2:13" ht="13.5" thickBot="1">
      <c r="B81" s="34" t="s">
        <v>59</v>
      </c>
      <c r="C81" s="57"/>
      <c r="D81" s="57"/>
      <c r="E81" s="57"/>
      <c r="F81" s="57"/>
      <c r="G81" s="57"/>
      <c r="H81" s="57"/>
      <c r="I81" s="109"/>
      <c r="J81" s="110"/>
      <c r="K81" s="107">
        <v>0.05</v>
      </c>
      <c r="L81" s="168">
        <v>2908.9411923689681</v>
      </c>
      <c r="M81" s="108"/>
    </row>
    <row r="82" spans="2:13" ht="15.75" customHeight="1" thickBot="1">
      <c r="B82" s="805" t="s">
        <v>466</v>
      </c>
      <c r="C82" s="806"/>
      <c r="D82" s="806"/>
      <c r="E82" s="806"/>
      <c r="F82" s="806"/>
      <c r="G82" s="806"/>
      <c r="H82" s="806"/>
      <c r="I82" s="806"/>
      <c r="J82" s="806"/>
      <c r="K82" s="806"/>
      <c r="L82" s="807"/>
      <c r="M82" s="111">
        <v>17453.64715421381</v>
      </c>
    </row>
    <row r="83" spans="2:13" ht="13.5" thickBot="1">
      <c r="B83" s="76"/>
      <c r="M83" s="67"/>
    </row>
    <row r="84" spans="2:13" ht="15.75" customHeight="1" thickBot="1">
      <c r="B84" s="800" t="s">
        <v>91</v>
      </c>
      <c r="C84" s="801"/>
      <c r="D84" s="801"/>
      <c r="E84" s="801"/>
      <c r="F84" s="801"/>
      <c r="G84" s="801"/>
      <c r="H84" s="801"/>
      <c r="I84" s="801"/>
      <c r="J84" s="801"/>
      <c r="K84" s="801"/>
      <c r="L84" s="802"/>
      <c r="M84" s="112">
        <v>75632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6C901-9404-47D7-B1AA-B26C9FE0C73E}">
  <sheetPr codeName="Hoja171">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401</v>
      </c>
      <c r="C33" s="791" t="s">
        <v>628</v>
      </c>
      <c r="D33" s="792"/>
      <c r="E33" s="792"/>
      <c r="F33" s="792"/>
      <c r="G33" s="792"/>
      <c r="H33" s="792"/>
      <c r="I33" s="792"/>
      <c r="J33" s="793"/>
      <c r="K33" s="173">
        <v>11603</v>
      </c>
      <c r="L33" s="172" t="s">
        <v>26</v>
      </c>
      <c r="M33" s="174">
        <v>130</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196</v>
      </c>
      <c r="C36" s="116"/>
      <c r="D36" s="116"/>
      <c r="E36" s="99"/>
      <c r="F36" s="122"/>
      <c r="G36" s="332"/>
      <c r="H36" s="333"/>
      <c r="I36" s="332"/>
      <c r="J36" s="333"/>
      <c r="K36" s="81">
        <v>134166.76704961088</v>
      </c>
      <c r="L36" s="170">
        <v>10</v>
      </c>
      <c r="M36" s="82">
        <v>13416.676704961088</v>
      </c>
    </row>
    <row r="37" spans="2:13">
      <c r="B37" s="32" t="s">
        <v>126</v>
      </c>
      <c r="C37" s="116"/>
      <c r="D37" s="116"/>
      <c r="E37" s="123"/>
      <c r="F37" s="124"/>
      <c r="G37" s="86"/>
      <c r="H37" s="85"/>
      <c r="I37" s="86"/>
      <c r="J37" s="85"/>
      <c r="K37" s="81">
        <v>104738.2696050019</v>
      </c>
      <c r="L37" s="170">
        <v>10</v>
      </c>
      <c r="M37" s="82">
        <v>10473.82696050019</v>
      </c>
    </row>
    <row r="38" spans="2:13">
      <c r="B38" s="32" t="s">
        <v>117</v>
      </c>
      <c r="C38" s="116"/>
      <c r="D38" s="116"/>
      <c r="E38" s="123"/>
      <c r="F38" s="124"/>
      <c r="G38" s="86"/>
      <c r="H38" s="85"/>
      <c r="I38" s="86"/>
      <c r="J38" s="85"/>
      <c r="K38" s="81">
        <v>13828.301745701547</v>
      </c>
      <c r="L38" s="170">
        <v>10</v>
      </c>
      <c r="M38" s="82">
        <v>1382.8301745701547</v>
      </c>
    </row>
    <row r="39" spans="2:13">
      <c r="B39" s="32" t="s">
        <v>192</v>
      </c>
      <c r="C39" s="123"/>
      <c r="D39" s="123"/>
      <c r="E39" s="123"/>
      <c r="F39" s="124"/>
      <c r="G39" s="86"/>
      <c r="H39" s="85"/>
      <c r="I39" s="86"/>
      <c r="J39" s="85"/>
      <c r="K39" s="81">
        <v>125883.94235786365</v>
      </c>
      <c r="L39" s="170">
        <v>10</v>
      </c>
      <c r="M39" s="82">
        <v>12588.394235786365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638.67359278803883</v>
      </c>
    </row>
    <row r="44" spans="2:13" ht="15.75" customHeight="1" thickBot="1">
      <c r="B44" s="797" t="s">
        <v>75</v>
      </c>
      <c r="C44" s="798"/>
      <c r="D44" s="798"/>
      <c r="E44" s="798"/>
      <c r="F44" s="798"/>
      <c r="G44" s="798"/>
      <c r="H44" s="798"/>
      <c r="I44" s="798"/>
      <c r="J44" s="798"/>
      <c r="K44" s="798"/>
      <c r="L44" s="799"/>
      <c r="M44" s="87">
        <v>38500.401668605831</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205</v>
      </c>
      <c r="C47" s="159"/>
      <c r="D47" s="159"/>
      <c r="E47" s="159"/>
      <c r="F47" s="159"/>
      <c r="G47" s="159"/>
      <c r="H47" s="159"/>
      <c r="I47" s="160"/>
      <c r="J47" s="126" t="s">
        <v>26</v>
      </c>
      <c r="K47" s="127">
        <v>1.25</v>
      </c>
      <c r="L47" s="165">
        <v>7270.472207326171</v>
      </c>
      <c r="M47" s="82">
        <v>9088.0902591577142</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9088.0902591577142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1.25</v>
      </c>
      <c r="J63" s="93">
        <v>5</v>
      </c>
      <c r="K63" s="92">
        <v>6.25</v>
      </c>
      <c r="L63" s="170">
        <v>961.69167493202258</v>
      </c>
      <c r="M63" s="82">
        <v>6010.5729683251411</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6010.5729683251411</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261</v>
      </c>
      <c r="D69" s="99"/>
      <c r="E69" s="99"/>
      <c r="F69" s="99"/>
      <c r="G69" s="99"/>
      <c r="H69" s="147"/>
      <c r="I69" s="100">
        <v>220946.54020775395</v>
      </c>
      <c r="J69" s="101">
        <v>1.85</v>
      </c>
      <c r="K69" s="102">
        <v>408751.09938434482</v>
      </c>
      <c r="L69" s="169">
        <v>64</v>
      </c>
      <c r="M69" s="103">
        <v>6386.7359278803879</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6386.7359278803879</v>
      </c>
    </row>
    <row r="75" spans="2:13" ht="13.5" thickBot="1">
      <c r="B75" s="76"/>
      <c r="M75" s="67"/>
    </row>
    <row r="76" spans="2:13" ht="15.75" customHeight="1" thickBot="1">
      <c r="B76" s="800" t="s">
        <v>85</v>
      </c>
      <c r="C76" s="801"/>
      <c r="D76" s="801"/>
      <c r="E76" s="801"/>
      <c r="F76" s="801"/>
      <c r="G76" s="801"/>
      <c r="H76" s="801"/>
      <c r="I76" s="801"/>
      <c r="J76" s="801"/>
      <c r="K76" s="801"/>
      <c r="L76" s="802"/>
      <c r="M76" s="104">
        <v>59985.800823969075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11997.160164793815</v>
      </c>
      <c r="M79" s="108"/>
    </row>
    <row r="80" spans="2:13">
      <c r="B80" s="83" t="s">
        <v>90</v>
      </c>
      <c r="C80" s="84"/>
      <c r="D80" s="84"/>
      <c r="E80" s="84"/>
      <c r="F80" s="84"/>
      <c r="G80" s="84"/>
      <c r="H80" s="84"/>
      <c r="I80" s="105"/>
      <c r="J80" s="106"/>
      <c r="K80" s="107">
        <v>0.05</v>
      </c>
      <c r="L80" s="167">
        <v>2999.2900411984538</v>
      </c>
      <c r="M80" s="108"/>
    </row>
    <row r="81" spans="2:13" ht="13.5" thickBot="1">
      <c r="B81" s="34" t="s">
        <v>59</v>
      </c>
      <c r="C81" s="57"/>
      <c r="D81" s="57"/>
      <c r="E81" s="57"/>
      <c r="F81" s="57"/>
      <c r="G81" s="57"/>
      <c r="H81" s="57"/>
      <c r="I81" s="109"/>
      <c r="J81" s="110"/>
      <c r="K81" s="107">
        <v>0.05</v>
      </c>
      <c r="L81" s="168">
        <v>2999.2900411984538</v>
      </c>
      <c r="M81" s="108"/>
    </row>
    <row r="82" spans="2:13" ht="15.75" customHeight="1" thickBot="1">
      <c r="B82" s="805" t="s">
        <v>466</v>
      </c>
      <c r="C82" s="806"/>
      <c r="D82" s="806"/>
      <c r="E82" s="806"/>
      <c r="F82" s="806"/>
      <c r="G82" s="806"/>
      <c r="H82" s="806"/>
      <c r="I82" s="806"/>
      <c r="J82" s="806"/>
      <c r="K82" s="806"/>
      <c r="L82" s="807"/>
      <c r="M82" s="111">
        <v>17995.740247190723</v>
      </c>
    </row>
    <row r="83" spans="2:13" ht="13.5" thickBot="1">
      <c r="B83" s="76"/>
      <c r="M83" s="67"/>
    </row>
    <row r="84" spans="2:13" ht="15.75" customHeight="1" thickBot="1">
      <c r="B84" s="800" t="s">
        <v>91</v>
      </c>
      <c r="C84" s="801"/>
      <c r="D84" s="801"/>
      <c r="E84" s="801"/>
      <c r="F84" s="801"/>
      <c r="G84" s="801"/>
      <c r="H84" s="801"/>
      <c r="I84" s="801"/>
      <c r="J84" s="801"/>
      <c r="K84" s="801"/>
      <c r="L84" s="802"/>
      <c r="M84" s="112">
        <v>77982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18CD9-31DA-4368-843F-AAD1BB88D596}">
  <sheetPr codeName="Hoja174">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402</v>
      </c>
      <c r="C33" s="791" t="s">
        <v>605</v>
      </c>
      <c r="D33" s="792"/>
      <c r="E33" s="792"/>
      <c r="F33" s="792"/>
      <c r="G33" s="792"/>
      <c r="H33" s="792"/>
      <c r="I33" s="792"/>
      <c r="J33" s="793"/>
      <c r="K33" s="173">
        <v>11603</v>
      </c>
      <c r="L33" s="172" t="s">
        <v>28</v>
      </c>
      <c r="M33" s="174">
        <v>282</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181</v>
      </c>
      <c r="C36" s="116"/>
      <c r="D36" s="116"/>
      <c r="E36" s="99"/>
      <c r="F36" s="122"/>
      <c r="G36" s="332"/>
      <c r="H36" s="333"/>
      <c r="I36" s="332"/>
      <c r="J36" s="333"/>
      <c r="K36" s="81">
        <v>3515.4617552802374</v>
      </c>
      <c r="L36" s="170">
        <v>60</v>
      </c>
      <c r="M36" s="82">
        <v>58.591029254670623</v>
      </c>
    </row>
    <row r="37" spans="2:13">
      <c r="B37" s="32" t="s">
        <v>47</v>
      </c>
      <c r="C37" s="116"/>
      <c r="D37" s="116"/>
      <c r="E37" s="123"/>
      <c r="F37" s="124"/>
      <c r="G37" s="86"/>
      <c r="H37" s="85"/>
      <c r="I37" s="86"/>
      <c r="J37" s="85"/>
      <c r="K37" s="81">
        <v>56319.097581853945</v>
      </c>
      <c r="L37" s="170">
        <v>60</v>
      </c>
      <c r="M37" s="82">
        <v>938.65162636423236</v>
      </c>
    </row>
    <row r="38" spans="2:13">
      <c r="B38" s="32" t="s">
        <v>169</v>
      </c>
      <c r="C38" s="116"/>
      <c r="D38" s="116"/>
      <c r="E38" s="123"/>
      <c r="F38" s="124"/>
      <c r="G38" s="86"/>
      <c r="H38" s="85"/>
      <c r="I38" s="86"/>
      <c r="J38" s="85"/>
      <c r="K38" s="81">
        <v>43943.358046297268</v>
      </c>
      <c r="L38" s="170">
        <v>60</v>
      </c>
      <c r="M38" s="82">
        <v>732.38930077162115</v>
      </c>
    </row>
    <row r="39" spans="2:13">
      <c r="B39" s="32" t="s">
        <v>136</v>
      </c>
      <c r="C39" s="123"/>
      <c r="D39" s="123"/>
      <c r="E39" s="123"/>
      <c r="F39" s="124"/>
      <c r="G39" s="86"/>
      <c r="H39" s="85"/>
      <c r="I39" s="86"/>
      <c r="J39" s="85"/>
      <c r="K39" s="81">
        <v>70086.965985342322</v>
      </c>
      <c r="L39" s="170">
        <v>60</v>
      </c>
      <c r="M39" s="82">
        <v>1168.1160997557054</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62.9294114412684</v>
      </c>
    </row>
    <row r="44" spans="2:13" ht="15.75" customHeight="1" thickBot="1">
      <c r="B44" s="797" t="s">
        <v>75</v>
      </c>
      <c r="C44" s="798"/>
      <c r="D44" s="798"/>
      <c r="E44" s="798"/>
      <c r="F44" s="798"/>
      <c r="G44" s="798"/>
      <c r="H44" s="798"/>
      <c r="I44" s="798"/>
      <c r="J44" s="798"/>
      <c r="K44" s="798"/>
      <c r="L44" s="799"/>
      <c r="M44" s="87">
        <v>2960.6774675874976</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137</v>
      </c>
      <c r="C47" s="159"/>
      <c r="D47" s="159"/>
      <c r="E47" s="159"/>
      <c r="F47" s="159"/>
      <c r="G47" s="159"/>
      <c r="H47" s="159"/>
      <c r="I47" s="160"/>
      <c r="J47" s="126" t="s">
        <v>138</v>
      </c>
      <c r="K47" s="127">
        <v>0.12</v>
      </c>
      <c r="L47" s="165">
        <v>78169.248009375748</v>
      </c>
      <c r="M47" s="82">
        <v>9380.3097611250887</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9380.3097611250887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480</v>
      </c>
      <c r="M69" s="103">
        <v>340.62591615362066</v>
      </c>
    </row>
    <row r="70" spans="2:13">
      <c r="B70" s="98" t="s">
        <v>256</v>
      </c>
      <c r="C70" s="99"/>
      <c r="D70" s="99"/>
      <c r="E70" s="99"/>
      <c r="F70" s="99"/>
      <c r="G70" s="99"/>
      <c r="H70" s="99"/>
      <c r="I70" s="100">
        <v>74897.694683432608</v>
      </c>
      <c r="J70" s="101">
        <v>1.85</v>
      </c>
      <c r="K70" s="102">
        <v>138560.73516435034</v>
      </c>
      <c r="L70" s="169">
        <v>480</v>
      </c>
      <c r="M70" s="103">
        <v>288.66819825906322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629.29411441268394</v>
      </c>
    </row>
    <row r="75" spans="2:13" ht="13.5" thickBot="1">
      <c r="B75" s="76"/>
      <c r="M75" s="67"/>
    </row>
    <row r="76" spans="2:13" ht="15.75" customHeight="1" thickBot="1">
      <c r="B76" s="800" t="s">
        <v>85</v>
      </c>
      <c r="C76" s="801"/>
      <c r="D76" s="801"/>
      <c r="E76" s="801"/>
      <c r="F76" s="801"/>
      <c r="G76" s="801"/>
      <c r="H76" s="801"/>
      <c r="I76" s="801"/>
      <c r="J76" s="801"/>
      <c r="K76" s="801"/>
      <c r="L76" s="802"/>
      <c r="M76" s="104">
        <v>12970.281343125269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2594.0562686250541</v>
      </c>
      <c r="M79" s="108"/>
    </row>
    <row r="80" spans="2:13">
      <c r="B80" s="83" t="s">
        <v>90</v>
      </c>
      <c r="C80" s="84"/>
      <c r="D80" s="84"/>
      <c r="E80" s="84"/>
      <c r="F80" s="84"/>
      <c r="G80" s="84"/>
      <c r="H80" s="84"/>
      <c r="I80" s="105"/>
      <c r="J80" s="106"/>
      <c r="K80" s="107">
        <v>0.05</v>
      </c>
      <c r="L80" s="167">
        <v>648.51406715626354</v>
      </c>
      <c r="M80" s="108"/>
    </row>
    <row r="81" spans="2:13" ht="13.5" thickBot="1">
      <c r="B81" s="34" t="s">
        <v>59</v>
      </c>
      <c r="C81" s="57"/>
      <c r="D81" s="57"/>
      <c r="E81" s="57"/>
      <c r="F81" s="57"/>
      <c r="G81" s="57"/>
      <c r="H81" s="57"/>
      <c r="I81" s="109"/>
      <c r="J81" s="110"/>
      <c r="K81" s="107">
        <v>0.05</v>
      </c>
      <c r="L81" s="168">
        <v>648.51406715626354</v>
      </c>
      <c r="M81" s="108"/>
    </row>
    <row r="82" spans="2:13" ht="15.75" customHeight="1" thickBot="1">
      <c r="B82" s="805" t="s">
        <v>466</v>
      </c>
      <c r="C82" s="806"/>
      <c r="D82" s="806"/>
      <c r="E82" s="806"/>
      <c r="F82" s="806"/>
      <c r="G82" s="806"/>
      <c r="H82" s="806"/>
      <c r="I82" s="806"/>
      <c r="J82" s="806"/>
      <c r="K82" s="806"/>
      <c r="L82" s="807"/>
      <c r="M82" s="111">
        <v>3891.0844029375812</v>
      </c>
    </row>
    <row r="83" spans="2:13" ht="13.5" thickBot="1">
      <c r="B83" s="76"/>
      <c r="M83" s="67"/>
    </row>
    <row r="84" spans="2:13" ht="15.75" customHeight="1" thickBot="1">
      <c r="B84" s="800" t="s">
        <v>91</v>
      </c>
      <c r="C84" s="801"/>
      <c r="D84" s="801"/>
      <c r="E84" s="801"/>
      <c r="F84" s="801"/>
      <c r="G84" s="801"/>
      <c r="H84" s="801"/>
      <c r="I84" s="801"/>
      <c r="J84" s="801"/>
      <c r="K84" s="801"/>
      <c r="L84" s="802"/>
      <c r="M84" s="112">
        <v>16861</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00523-6102-4FFF-9FD5-685F48EB1A4D}">
  <sheetPr codeName="Hoja175">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403</v>
      </c>
      <c r="C33" s="791" t="s">
        <v>606</v>
      </c>
      <c r="D33" s="792"/>
      <c r="E33" s="792"/>
      <c r="F33" s="792"/>
      <c r="G33" s="792"/>
      <c r="H33" s="792"/>
      <c r="I33" s="792"/>
      <c r="J33" s="793"/>
      <c r="K33" s="173">
        <v>11603</v>
      </c>
      <c r="L33" s="172" t="s">
        <v>27</v>
      </c>
      <c r="M33" s="174">
        <v>52</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178</v>
      </c>
      <c r="C36" s="116"/>
      <c r="D36" s="116"/>
      <c r="E36" s="99"/>
      <c r="F36" s="122"/>
      <c r="G36" s="332"/>
      <c r="H36" s="333"/>
      <c r="I36" s="332"/>
      <c r="J36" s="333"/>
      <c r="K36" s="81">
        <v>6545</v>
      </c>
      <c r="L36" s="170">
        <v>37.5</v>
      </c>
      <c r="M36" s="82">
        <v>174.53333333333333</v>
      </c>
    </row>
    <row r="37" spans="2:13">
      <c r="B37" s="32" t="s">
        <v>180</v>
      </c>
      <c r="C37" s="116"/>
      <c r="D37" s="116"/>
      <c r="E37" s="123"/>
      <c r="F37" s="124"/>
      <c r="G37" s="86"/>
      <c r="H37" s="85"/>
      <c r="I37" s="86"/>
      <c r="J37" s="85"/>
      <c r="K37" s="81">
        <v>9668.75</v>
      </c>
      <c r="L37" s="170">
        <v>12.5</v>
      </c>
      <c r="M37" s="82">
        <v>773.5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931.12322934365238</v>
      </c>
    </row>
    <row r="44" spans="2:13" ht="15.75" customHeight="1" thickBot="1">
      <c r="B44" s="797" t="s">
        <v>75</v>
      </c>
      <c r="C44" s="798"/>
      <c r="D44" s="798"/>
      <c r="E44" s="798"/>
      <c r="F44" s="798"/>
      <c r="G44" s="798"/>
      <c r="H44" s="798"/>
      <c r="I44" s="798"/>
      <c r="J44" s="798"/>
      <c r="K44" s="798"/>
      <c r="L44" s="799"/>
      <c r="M44" s="87">
        <v>1879.1565626769857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197</v>
      </c>
      <c r="C47" s="159"/>
      <c r="D47" s="159"/>
      <c r="E47" s="159"/>
      <c r="F47" s="159"/>
      <c r="G47" s="159"/>
      <c r="H47" s="159"/>
      <c r="I47" s="160"/>
      <c r="J47" s="126" t="s">
        <v>27</v>
      </c>
      <c r="K47" s="127">
        <v>1.03</v>
      </c>
      <c r="L47" s="165">
        <v>67069.376121813504</v>
      </c>
      <c r="M47" s="82">
        <v>69081.457405467911</v>
      </c>
    </row>
    <row r="48" spans="2:13" ht="15.75" customHeight="1">
      <c r="B48" s="32" t="s">
        <v>199</v>
      </c>
      <c r="C48" s="163"/>
      <c r="D48" s="163"/>
      <c r="E48" s="163"/>
      <c r="F48" s="163"/>
      <c r="G48" s="163"/>
      <c r="H48" s="163"/>
      <c r="I48" s="164"/>
      <c r="J48" s="126" t="s">
        <v>26</v>
      </c>
      <c r="K48" s="127">
        <v>0.01</v>
      </c>
      <c r="L48" s="165">
        <v>117750.88064225443</v>
      </c>
      <c r="M48" s="82">
        <v>1177.5088064225442</v>
      </c>
    </row>
    <row r="49" spans="2:13" ht="15.75" customHeight="1">
      <c r="B49" s="32" t="s">
        <v>200</v>
      </c>
      <c r="C49" s="163"/>
      <c r="D49" s="163"/>
      <c r="E49" s="163"/>
      <c r="F49" s="163"/>
      <c r="G49" s="163"/>
      <c r="H49" s="163"/>
      <c r="I49" s="164"/>
      <c r="J49" s="126" t="s">
        <v>26</v>
      </c>
      <c r="K49" s="127">
        <v>0.05</v>
      </c>
      <c r="L49" s="165">
        <v>75307.959116361642</v>
      </c>
      <c r="M49" s="82">
        <v>3765.3979558180822</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74024.36416770854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156</v>
      </c>
      <c r="C63" s="116"/>
      <c r="D63" s="116"/>
      <c r="E63" s="116"/>
      <c r="F63" s="116"/>
      <c r="G63" s="116"/>
      <c r="H63" s="116"/>
      <c r="I63" s="92">
        <v>6.3600000000000004E-2</v>
      </c>
      <c r="J63" s="93">
        <v>50</v>
      </c>
      <c r="K63" s="92">
        <v>3.18</v>
      </c>
      <c r="L63" s="170">
        <v>961.69167493202258</v>
      </c>
      <c r="M63" s="82">
        <v>3058.1795262838318</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3058.1795262838318</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50</v>
      </c>
      <c r="M69" s="103">
        <v>6540.0175901495168</v>
      </c>
    </row>
    <row r="70" spans="2:13">
      <c r="B70" s="98" t="s">
        <v>256</v>
      </c>
      <c r="C70" s="99"/>
      <c r="D70" s="99"/>
      <c r="E70" s="99"/>
      <c r="F70" s="99"/>
      <c r="G70" s="99"/>
      <c r="H70" s="99"/>
      <c r="I70" s="100">
        <v>74897.694683432608</v>
      </c>
      <c r="J70" s="101">
        <v>1.85</v>
      </c>
      <c r="K70" s="102">
        <v>138560.73516435034</v>
      </c>
      <c r="L70" s="169">
        <v>50</v>
      </c>
      <c r="M70" s="103">
        <v>2771.2147032870066</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9311.2322934365238</v>
      </c>
    </row>
    <row r="75" spans="2:13" ht="13.5" thickBot="1">
      <c r="B75" s="76"/>
      <c r="M75" s="67"/>
    </row>
    <row r="76" spans="2:13" ht="15.75" customHeight="1" thickBot="1">
      <c r="B76" s="800" t="s">
        <v>85</v>
      </c>
      <c r="C76" s="801"/>
      <c r="D76" s="801"/>
      <c r="E76" s="801"/>
      <c r="F76" s="801"/>
      <c r="G76" s="801"/>
      <c r="H76" s="801"/>
      <c r="I76" s="801"/>
      <c r="J76" s="801"/>
      <c r="K76" s="801"/>
      <c r="L76" s="802"/>
      <c r="M76" s="104">
        <v>88272.932550105877</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17654.586510021178</v>
      </c>
      <c r="M79" s="108"/>
    </row>
    <row r="80" spans="2:13">
      <c r="B80" s="83" t="s">
        <v>90</v>
      </c>
      <c r="C80" s="84"/>
      <c r="D80" s="84"/>
      <c r="E80" s="84"/>
      <c r="F80" s="84"/>
      <c r="G80" s="84"/>
      <c r="H80" s="84"/>
      <c r="I80" s="105"/>
      <c r="J80" s="106"/>
      <c r="K80" s="107">
        <v>0.05</v>
      </c>
      <c r="L80" s="167">
        <v>4413.6466275052944</v>
      </c>
      <c r="M80" s="108"/>
    </row>
    <row r="81" spans="2:13" ht="13.5" thickBot="1">
      <c r="B81" s="34" t="s">
        <v>59</v>
      </c>
      <c r="C81" s="57"/>
      <c r="D81" s="57"/>
      <c r="E81" s="57"/>
      <c r="F81" s="57"/>
      <c r="G81" s="57"/>
      <c r="H81" s="57"/>
      <c r="I81" s="109"/>
      <c r="J81" s="110"/>
      <c r="K81" s="107">
        <v>0.05</v>
      </c>
      <c r="L81" s="168">
        <v>4413.6466275052944</v>
      </c>
      <c r="M81" s="108"/>
    </row>
    <row r="82" spans="2:13" ht="15.75" customHeight="1" thickBot="1">
      <c r="B82" s="805" t="s">
        <v>466</v>
      </c>
      <c r="C82" s="806"/>
      <c r="D82" s="806"/>
      <c r="E82" s="806"/>
      <c r="F82" s="806"/>
      <c r="G82" s="806"/>
      <c r="H82" s="806"/>
      <c r="I82" s="806"/>
      <c r="J82" s="806"/>
      <c r="K82" s="806"/>
      <c r="L82" s="807"/>
      <c r="M82" s="111">
        <v>26481.879765031768</v>
      </c>
    </row>
    <row r="83" spans="2:13" ht="13.5" thickBot="1">
      <c r="B83" s="76"/>
      <c r="M83" s="67"/>
    </row>
    <row r="84" spans="2:13" ht="15.75" customHeight="1" thickBot="1">
      <c r="B84" s="800" t="s">
        <v>91</v>
      </c>
      <c r="C84" s="801"/>
      <c r="D84" s="801"/>
      <c r="E84" s="801"/>
      <c r="F84" s="801"/>
      <c r="G84" s="801"/>
      <c r="H84" s="801"/>
      <c r="I84" s="801"/>
      <c r="J84" s="801"/>
      <c r="K84" s="801"/>
      <c r="L84" s="802"/>
      <c r="M84" s="112">
        <v>114755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B6B238-489E-42F8-AE2A-D003B0D3EA26}">
  <sheetPr codeName="Hoja179">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404</v>
      </c>
      <c r="C33" s="791" t="s">
        <v>526</v>
      </c>
      <c r="D33" s="792"/>
      <c r="E33" s="792"/>
      <c r="F33" s="792"/>
      <c r="G33" s="792"/>
      <c r="H33" s="792"/>
      <c r="I33" s="792"/>
      <c r="J33" s="793"/>
      <c r="K33" s="173">
        <v>11604</v>
      </c>
      <c r="L33" s="172" t="s">
        <v>26</v>
      </c>
      <c r="M33" s="174">
        <v>94</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126</v>
      </c>
      <c r="C36" s="116"/>
      <c r="D36" s="116"/>
      <c r="E36" s="99"/>
      <c r="F36" s="122"/>
      <c r="G36" s="332"/>
      <c r="H36" s="333"/>
      <c r="I36" s="332"/>
      <c r="J36" s="333"/>
      <c r="K36" s="81">
        <v>104738.2696050019</v>
      </c>
      <c r="L36" s="170">
        <v>10</v>
      </c>
      <c r="M36" s="82">
        <v>10473.82696050019</v>
      </c>
    </row>
    <row r="37" spans="2:13">
      <c r="B37" s="32" t="s">
        <v>193</v>
      </c>
      <c r="C37" s="116"/>
      <c r="D37" s="116"/>
      <c r="E37" s="123"/>
      <c r="F37" s="124"/>
      <c r="G37" s="86"/>
      <c r="H37" s="85"/>
      <c r="I37" s="86"/>
      <c r="J37" s="85"/>
      <c r="K37" s="81">
        <v>251390.58693974966</v>
      </c>
      <c r="L37" s="170">
        <v>16</v>
      </c>
      <c r="M37" s="82">
        <v>15711.911683734354</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386.00689441618891</v>
      </c>
    </row>
    <row r="44" spans="2:13" ht="15.75" customHeight="1" thickBot="1">
      <c r="B44" s="797" t="s">
        <v>75</v>
      </c>
      <c r="C44" s="798"/>
      <c r="D44" s="798"/>
      <c r="E44" s="798"/>
      <c r="F44" s="798"/>
      <c r="G44" s="798"/>
      <c r="H44" s="798"/>
      <c r="I44" s="798"/>
      <c r="J44" s="798"/>
      <c r="K44" s="798"/>
      <c r="L44" s="799"/>
      <c r="M44" s="87">
        <v>26571.745538650735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110</v>
      </c>
      <c r="C47" s="159"/>
      <c r="D47" s="159"/>
      <c r="E47" s="159"/>
      <c r="F47" s="159"/>
      <c r="G47" s="159"/>
      <c r="H47" s="159"/>
      <c r="I47" s="160"/>
      <c r="J47" s="126" t="s">
        <v>30</v>
      </c>
      <c r="K47" s="127">
        <v>0.3</v>
      </c>
      <c r="L47" s="165">
        <v>8814.8129136550979</v>
      </c>
      <c r="M47" s="82">
        <v>2644.4438740965293</v>
      </c>
    </row>
    <row r="48" spans="2:13" ht="15.75" customHeight="1">
      <c r="B48" s="32" t="s">
        <v>51</v>
      </c>
      <c r="C48" s="163"/>
      <c r="D48" s="163"/>
      <c r="E48" s="163"/>
      <c r="F48" s="163"/>
      <c r="G48" s="163"/>
      <c r="H48" s="163"/>
      <c r="I48" s="164"/>
      <c r="J48" s="126" t="s">
        <v>28</v>
      </c>
      <c r="K48" s="127">
        <v>3</v>
      </c>
      <c r="L48" s="165">
        <v>2583.3015670317945</v>
      </c>
      <c r="M48" s="82">
        <v>7749.9047010953836</v>
      </c>
    </row>
    <row r="49" spans="2:13" ht="15.75" customHeight="1">
      <c r="B49" s="32" t="s">
        <v>212</v>
      </c>
      <c r="C49" s="163"/>
      <c r="D49" s="163"/>
      <c r="E49" s="163"/>
      <c r="F49" s="163"/>
      <c r="G49" s="163"/>
      <c r="H49" s="163"/>
      <c r="I49" s="164"/>
      <c r="J49" s="126" t="s">
        <v>153</v>
      </c>
      <c r="K49" s="127">
        <v>0.25</v>
      </c>
      <c r="L49" s="165">
        <v>10029.271712199705</v>
      </c>
      <c r="M49" s="82">
        <v>2507.3179280499262</v>
      </c>
    </row>
    <row r="50" spans="2:13" ht="15.75" customHeight="1">
      <c r="B50" s="32" t="s">
        <v>154</v>
      </c>
      <c r="C50" s="163"/>
      <c r="D50" s="163"/>
      <c r="E50" s="163"/>
      <c r="F50" s="163"/>
      <c r="G50" s="163"/>
      <c r="H50" s="163"/>
      <c r="I50" s="164"/>
      <c r="J50" s="126" t="s">
        <v>29</v>
      </c>
      <c r="K50" s="127">
        <v>1</v>
      </c>
      <c r="L50" s="165">
        <v>998.95977874271807</v>
      </c>
      <c r="M50" s="82">
        <v>998.95977874271807</v>
      </c>
    </row>
    <row r="51" spans="2:13" ht="15.75" customHeight="1">
      <c r="B51" s="32" t="s">
        <v>52</v>
      </c>
      <c r="C51" s="163"/>
      <c r="D51" s="163"/>
      <c r="E51" s="163"/>
      <c r="F51" s="163"/>
      <c r="G51" s="163"/>
      <c r="H51" s="163"/>
      <c r="I51" s="164"/>
      <c r="J51" s="126" t="s">
        <v>28</v>
      </c>
      <c r="K51" s="127">
        <v>1</v>
      </c>
      <c r="L51" s="165">
        <v>1601.2716735112333</v>
      </c>
      <c r="M51" s="82">
        <v>1601.2716735112333</v>
      </c>
    </row>
    <row r="52" spans="2:13" ht="15.75" customHeight="1">
      <c r="B52" s="32" t="s">
        <v>205</v>
      </c>
      <c r="C52" s="163"/>
      <c r="D52" s="163"/>
      <c r="E52" s="163"/>
      <c r="F52" s="163"/>
      <c r="G52" s="163"/>
      <c r="H52" s="163"/>
      <c r="I52" s="164"/>
      <c r="J52" s="126" t="s">
        <v>26</v>
      </c>
      <c r="K52" s="127">
        <v>1.4</v>
      </c>
      <c r="L52" s="165">
        <v>7270.472207326171</v>
      </c>
      <c r="M52" s="82">
        <v>10178.661090256639</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25680.55904575243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1.4</v>
      </c>
      <c r="J63" s="93">
        <v>10</v>
      </c>
      <c r="K63" s="92">
        <v>14</v>
      </c>
      <c r="L63" s="170">
        <v>961.69167493202258</v>
      </c>
      <c r="M63" s="82">
        <v>13463.683449048316</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13463.683449048316</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128</v>
      </c>
      <c r="M69" s="103">
        <v>2554.6943711521549</v>
      </c>
    </row>
    <row r="70" spans="2:13">
      <c r="B70" s="98" t="s">
        <v>266</v>
      </c>
      <c r="C70" s="99"/>
      <c r="D70" s="99"/>
      <c r="E70" s="99"/>
      <c r="F70" s="99"/>
      <c r="G70" s="99"/>
      <c r="H70" s="99"/>
      <c r="I70" s="100">
        <v>90317.808294727554</v>
      </c>
      <c r="J70" s="101">
        <v>1.85</v>
      </c>
      <c r="K70" s="102">
        <v>167087.94534524597</v>
      </c>
      <c r="L70" s="169">
        <v>128</v>
      </c>
      <c r="M70" s="103">
        <v>1305.3745730097341</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3860.0689441618888</v>
      </c>
    </row>
    <row r="75" spans="2:13" ht="13.5" thickBot="1">
      <c r="B75" s="76"/>
      <c r="M75" s="67"/>
    </row>
    <row r="76" spans="2:13" ht="15.75" customHeight="1" thickBot="1">
      <c r="B76" s="800" t="s">
        <v>85</v>
      </c>
      <c r="C76" s="801"/>
      <c r="D76" s="801"/>
      <c r="E76" s="801"/>
      <c r="F76" s="801"/>
      <c r="G76" s="801"/>
      <c r="H76" s="801"/>
      <c r="I76" s="801"/>
      <c r="J76" s="801"/>
      <c r="K76" s="801"/>
      <c r="L76" s="802"/>
      <c r="M76" s="104">
        <v>69576.056977613363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13915.211395522674</v>
      </c>
      <c r="M79" s="108"/>
    </row>
    <row r="80" spans="2:13">
      <c r="B80" s="83" t="s">
        <v>90</v>
      </c>
      <c r="C80" s="84"/>
      <c r="D80" s="84"/>
      <c r="E80" s="84"/>
      <c r="F80" s="84"/>
      <c r="G80" s="84"/>
      <c r="H80" s="84"/>
      <c r="I80" s="105"/>
      <c r="J80" s="106"/>
      <c r="K80" s="107">
        <v>0.05</v>
      </c>
      <c r="L80" s="167">
        <v>3478.8028488806685</v>
      </c>
      <c r="M80" s="108"/>
    </row>
    <row r="81" spans="2:13" ht="13.5" thickBot="1">
      <c r="B81" s="34" t="s">
        <v>59</v>
      </c>
      <c r="C81" s="57"/>
      <c r="D81" s="57"/>
      <c r="E81" s="57"/>
      <c r="F81" s="57"/>
      <c r="G81" s="57"/>
      <c r="H81" s="57"/>
      <c r="I81" s="109"/>
      <c r="J81" s="110"/>
      <c r="K81" s="107">
        <v>0.05</v>
      </c>
      <c r="L81" s="168">
        <v>3478.8028488806685</v>
      </c>
      <c r="M81" s="108"/>
    </row>
    <row r="82" spans="2:13" ht="15.75" customHeight="1" thickBot="1">
      <c r="B82" s="805" t="s">
        <v>466</v>
      </c>
      <c r="C82" s="806"/>
      <c r="D82" s="806"/>
      <c r="E82" s="806"/>
      <c r="F82" s="806"/>
      <c r="G82" s="806"/>
      <c r="H82" s="806"/>
      <c r="I82" s="806"/>
      <c r="J82" s="806"/>
      <c r="K82" s="806"/>
      <c r="L82" s="807"/>
      <c r="M82" s="111">
        <v>20872.817093284008</v>
      </c>
    </row>
    <row r="83" spans="2:13" ht="13.5" thickBot="1">
      <c r="B83" s="76"/>
      <c r="M83" s="67"/>
    </row>
    <row r="84" spans="2:13" ht="15.75" customHeight="1" thickBot="1">
      <c r="B84" s="800" t="s">
        <v>91</v>
      </c>
      <c r="C84" s="801"/>
      <c r="D84" s="801"/>
      <c r="E84" s="801"/>
      <c r="F84" s="801"/>
      <c r="G84" s="801"/>
      <c r="H84" s="801"/>
      <c r="I84" s="801"/>
      <c r="J84" s="801"/>
      <c r="K84" s="801"/>
      <c r="L84" s="802"/>
      <c r="M84" s="112">
        <v>90449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DD766-C82D-4969-9A07-9D591B98F695}">
  <sheetPr codeName="Hoja180">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405</v>
      </c>
      <c r="C33" s="791" t="s">
        <v>609</v>
      </c>
      <c r="D33" s="792"/>
      <c r="E33" s="792"/>
      <c r="F33" s="792"/>
      <c r="G33" s="792"/>
      <c r="H33" s="792"/>
      <c r="I33" s="792"/>
      <c r="J33" s="793"/>
      <c r="K33" s="173">
        <v>11604</v>
      </c>
      <c r="L33" s="172" t="s">
        <v>26</v>
      </c>
      <c r="M33" s="174">
        <v>13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126</v>
      </c>
      <c r="C36" s="116"/>
      <c r="D36" s="116"/>
      <c r="E36" s="99"/>
      <c r="F36" s="122"/>
      <c r="G36" s="332"/>
      <c r="H36" s="333"/>
      <c r="I36" s="332"/>
      <c r="J36" s="333"/>
      <c r="K36" s="81">
        <v>104738.2696050019</v>
      </c>
      <c r="L36" s="170">
        <v>2.5</v>
      </c>
      <c r="M36" s="82">
        <v>41895.307842000759</v>
      </c>
    </row>
    <row r="37" spans="2:13">
      <c r="B37" s="32" t="s">
        <v>193</v>
      </c>
      <c r="C37" s="116"/>
      <c r="D37" s="116"/>
      <c r="E37" s="123"/>
      <c r="F37" s="124"/>
      <c r="G37" s="86"/>
      <c r="H37" s="85"/>
      <c r="I37" s="86"/>
      <c r="J37" s="85"/>
      <c r="K37" s="81">
        <v>251390.58693974966</v>
      </c>
      <c r="L37" s="170">
        <v>8</v>
      </c>
      <c r="M37" s="82">
        <v>31423.823367468707</v>
      </c>
    </row>
    <row r="38" spans="2:13">
      <c r="B38" s="32" t="s">
        <v>188</v>
      </c>
      <c r="C38" s="116"/>
      <c r="D38" s="116"/>
      <c r="E38" s="123"/>
      <c r="F38" s="124"/>
      <c r="G38" s="86"/>
      <c r="H38" s="85"/>
      <c r="I38" s="86"/>
      <c r="J38" s="85"/>
      <c r="K38" s="81">
        <v>6541.1209889086449</v>
      </c>
      <c r="L38" s="170">
        <v>8</v>
      </c>
      <c r="M38" s="82">
        <v>817.64012361358061</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3287.946323032299</v>
      </c>
    </row>
    <row r="44" spans="2:13" ht="15.75" customHeight="1" thickBot="1">
      <c r="B44" s="797" t="s">
        <v>75</v>
      </c>
      <c r="C44" s="798"/>
      <c r="D44" s="798"/>
      <c r="E44" s="798"/>
      <c r="F44" s="798"/>
      <c r="G44" s="798"/>
      <c r="H44" s="798"/>
      <c r="I44" s="798"/>
      <c r="J44" s="798"/>
      <c r="K44" s="798"/>
      <c r="L44" s="799"/>
      <c r="M44" s="87">
        <v>77424.717656115346</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110</v>
      </c>
      <c r="C47" s="159"/>
      <c r="D47" s="159"/>
      <c r="E47" s="159"/>
      <c r="F47" s="159"/>
      <c r="G47" s="159"/>
      <c r="H47" s="159"/>
      <c r="I47" s="160"/>
      <c r="J47" s="126" t="s">
        <v>30</v>
      </c>
      <c r="K47" s="127">
        <v>0.3</v>
      </c>
      <c r="L47" s="165">
        <v>8814.8129136550979</v>
      </c>
      <c r="M47" s="82">
        <v>2644.4438740965293</v>
      </c>
    </row>
    <row r="48" spans="2:13" ht="15.75" customHeight="1">
      <c r="B48" s="32" t="s">
        <v>51</v>
      </c>
      <c r="C48" s="163"/>
      <c r="D48" s="163"/>
      <c r="E48" s="163"/>
      <c r="F48" s="163"/>
      <c r="G48" s="163"/>
      <c r="H48" s="163"/>
      <c r="I48" s="164"/>
      <c r="J48" s="126" t="s">
        <v>28</v>
      </c>
      <c r="K48" s="127">
        <v>3</v>
      </c>
      <c r="L48" s="165">
        <v>2583.3015670317945</v>
      </c>
      <c r="M48" s="82">
        <v>7749.9047010953836</v>
      </c>
    </row>
    <row r="49" spans="2:13" ht="15.75" customHeight="1">
      <c r="B49" s="32" t="s">
        <v>212</v>
      </c>
      <c r="C49" s="163"/>
      <c r="D49" s="163"/>
      <c r="E49" s="163"/>
      <c r="F49" s="163"/>
      <c r="G49" s="163"/>
      <c r="H49" s="163"/>
      <c r="I49" s="164"/>
      <c r="J49" s="126" t="s">
        <v>153</v>
      </c>
      <c r="K49" s="127">
        <v>0.25</v>
      </c>
      <c r="L49" s="165">
        <v>10029.271712199705</v>
      </c>
      <c r="M49" s="82">
        <v>2507.3179280499262</v>
      </c>
    </row>
    <row r="50" spans="2:13" ht="15.75" customHeight="1">
      <c r="B50" s="32" t="s">
        <v>154</v>
      </c>
      <c r="C50" s="163"/>
      <c r="D50" s="163"/>
      <c r="E50" s="163"/>
      <c r="F50" s="163"/>
      <c r="G50" s="163"/>
      <c r="H50" s="163"/>
      <c r="I50" s="164"/>
      <c r="J50" s="126" t="s">
        <v>29</v>
      </c>
      <c r="K50" s="127">
        <v>1</v>
      </c>
      <c r="L50" s="165">
        <v>998.95977874271807</v>
      </c>
      <c r="M50" s="82">
        <v>998.95977874271807</v>
      </c>
    </row>
    <row r="51" spans="2:13" ht="15.75" customHeight="1">
      <c r="B51" s="32" t="s">
        <v>52</v>
      </c>
      <c r="C51" s="163"/>
      <c r="D51" s="163"/>
      <c r="E51" s="163"/>
      <c r="F51" s="163"/>
      <c r="G51" s="163"/>
      <c r="H51" s="163"/>
      <c r="I51" s="164"/>
      <c r="J51" s="126" t="s">
        <v>28</v>
      </c>
      <c r="K51" s="127">
        <v>1</v>
      </c>
      <c r="L51" s="165">
        <v>1601.2716735112333</v>
      </c>
      <c r="M51" s="82">
        <v>1601.2716735112333</v>
      </c>
    </row>
    <row r="52" spans="2:13" ht="15.75" customHeight="1">
      <c r="B52" s="32" t="s">
        <v>205</v>
      </c>
      <c r="C52" s="163"/>
      <c r="D52" s="163"/>
      <c r="E52" s="163"/>
      <c r="F52" s="163"/>
      <c r="G52" s="163"/>
      <c r="H52" s="163"/>
      <c r="I52" s="164"/>
      <c r="J52" s="126" t="s">
        <v>26</v>
      </c>
      <c r="K52" s="127">
        <v>1.4</v>
      </c>
      <c r="L52" s="165">
        <v>7270.472207326171</v>
      </c>
      <c r="M52" s="82">
        <v>10178.661090256639</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25680.55904575243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1.4</v>
      </c>
      <c r="J63" s="93">
        <v>10</v>
      </c>
      <c r="K63" s="92">
        <v>14</v>
      </c>
      <c r="L63" s="170">
        <v>961.69167493202258</v>
      </c>
      <c r="M63" s="82">
        <v>13463.683449048316</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13463.683449048316</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20</v>
      </c>
      <c r="M69" s="103">
        <v>24525.065963060686</v>
      </c>
    </row>
    <row r="70" spans="2:13">
      <c r="B70" s="98" t="s">
        <v>266</v>
      </c>
      <c r="C70" s="99"/>
      <c r="D70" s="99"/>
      <c r="E70" s="99"/>
      <c r="F70" s="99"/>
      <c r="G70" s="99"/>
      <c r="H70" s="99"/>
      <c r="I70" s="100">
        <v>90317.808294727554</v>
      </c>
      <c r="J70" s="101">
        <v>1.85</v>
      </c>
      <c r="K70" s="102">
        <v>167087.94534524597</v>
      </c>
      <c r="L70" s="169">
        <v>20</v>
      </c>
      <c r="M70" s="103">
        <v>8354.3972672622986</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32879.463230322988</v>
      </c>
    </row>
    <row r="75" spans="2:13" ht="13.5" thickBot="1">
      <c r="B75" s="76"/>
      <c r="M75" s="67"/>
    </row>
    <row r="76" spans="2:13" ht="15.75" customHeight="1" thickBot="1">
      <c r="B76" s="800" t="s">
        <v>85</v>
      </c>
      <c r="C76" s="801"/>
      <c r="D76" s="801"/>
      <c r="E76" s="801"/>
      <c r="F76" s="801"/>
      <c r="G76" s="801"/>
      <c r="H76" s="801"/>
      <c r="I76" s="801"/>
      <c r="J76" s="801"/>
      <c r="K76" s="801"/>
      <c r="L76" s="802"/>
      <c r="M76" s="104">
        <v>149448.42338123906</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29889.684676247813</v>
      </c>
      <c r="M79" s="108"/>
    </row>
    <row r="80" spans="2:13">
      <c r="B80" s="83" t="s">
        <v>90</v>
      </c>
      <c r="C80" s="84"/>
      <c r="D80" s="84"/>
      <c r="E80" s="84"/>
      <c r="F80" s="84"/>
      <c r="G80" s="84"/>
      <c r="H80" s="84"/>
      <c r="I80" s="105"/>
      <c r="J80" s="106"/>
      <c r="K80" s="107">
        <v>0.05</v>
      </c>
      <c r="L80" s="167">
        <v>7472.4211690619532</v>
      </c>
      <c r="M80" s="108"/>
    </row>
    <row r="81" spans="2:13" ht="13.5" thickBot="1">
      <c r="B81" s="34" t="s">
        <v>59</v>
      </c>
      <c r="C81" s="57"/>
      <c r="D81" s="57"/>
      <c r="E81" s="57"/>
      <c r="F81" s="57"/>
      <c r="G81" s="57"/>
      <c r="H81" s="57"/>
      <c r="I81" s="109"/>
      <c r="J81" s="110"/>
      <c r="K81" s="107">
        <v>0.05</v>
      </c>
      <c r="L81" s="168">
        <v>7472.4211690619532</v>
      </c>
      <c r="M81" s="108"/>
    </row>
    <row r="82" spans="2:13" ht="15.75" customHeight="1" thickBot="1">
      <c r="B82" s="805" t="s">
        <v>466</v>
      </c>
      <c r="C82" s="806"/>
      <c r="D82" s="806"/>
      <c r="E82" s="806"/>
      <c r="F82" s="806"/>
      <c r="G82" s="806"/>
      <c r="H82" s="806"/>
      <c r="I82" s="806"/>
      <c r="J82" s="806"/>
      <c r="K82" s="806"/>
      <c r="L82" s="807"/>
      <c r="M82" s="111">
        <v>44834.527014371721</v>
      </c>
    </row>
    <row r="83" spans="2:13" ht="13.5" thickBot="1">
      <c r="B83" s="76"/>
      <c r="M83" s="67"/>
    </row>
    <row r="84" spans="2:13" ht="15.75" customHeight="1" thickBot="1">
      <c r="B84" s="800" t="s">
        <v>91</v>
      </c>
      <c r="C84" s="801"/>
      <c r="D84" s="801"/>
      <c r="E84" s="801"/>
      <c r="F84" s="801"/>
      <c r="G84" s="801"/>
      <c r="H84" s="801"/>
      <c r="I84" s="801"/>
      <c r="J84" s="801"/>
      <c r="K84" s="801"/>
      <c r="L84" s="802"/>
      <c r="M84" s="112">
        <v>194283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48BFA-832B-4FB0-98D0-2421A2F626BF}">
  <sheetPr codeName="Hoja181">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406</v>
      </c>
      <c r="C33" s="791" t="s">
        <v>610</v>
      </c>
      <c r="D33" s="792"/>
      <c r="E33" s="792"/>
      <c r="F33" s="792"/>
      <c r="G33" s="792"/>
      <c r="H33" s="792"/>
      <c r="I33" s="792"/>
      <c r="J33" s="793"/>
      <c r="K33" s="173">
        <v>11604</v>
      </c>
      <c r="L33" s="172" t="s">
        <v>26</v>
      </c>
      <c r="M33" s="174">
        <v>466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193</v>
      </c>
      <c r="C36" s="116"/>
      <c r="D36" s="116"/>
      <c r="E36" s="99"/>
      <c r="F36" s="122"/>
      <c r="G36" s="332"/>
      <c r="H36" s="333"/>
      <c r="I36" s="332"/>
      <c r="J36" s="333"/>
      <c r="K36" s="81">
        <v>251390.58693974966</v>
      </c>
      <c r="L36" s="170">
        <v>35</v>
      </c>
      <c r="M36" s="82">
        <v>7182.5881982785613</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107.87899104217436</v>
      </c>
    </row>
    <row r="44" spans="2:13" ht="15.75" customHeight="1" thickBot="1">
      <c r="B44" s="797" t="s">
        <v>75</v>
      </c>
      <c r="C44" s="798"/>
      <c r="D44" s="798"/>
      <c r="E44" s="798"/>
      <c r="F44" s="798"/>
      <c r="G44" s="798"/>
      <c r="H44" s="798"/>
      <c r="I44" s="798"/>
      <c r="J44" s="798"/>
      <c r="K44" s="798"/>
      <c r="L44" s="799"/>
      <c r="M44" s="87">
        <v>7290.467189320736</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205</v>
      </c>
      <c r="C47" s="159"/>
      <c r="D47" s="159"/>
      <c r="E47" s="159"/>
      <c r="F47" s="159"/>
      <c r="G47" s="159"/>
      <c r="H47" s="159"/>
      <c r="I47" s="160"/>
      <c r="J47" s="126" t="s">
        <v>26</v>
      </c>
      <c r="K47" s="127">
        <v>1.3</v>
      </c>
      <c r="L47" s="165">
        <v>7270.472207326171</v>
      </c>
      <c r="M47" s="82">
        <v>9451.6138695240224</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9451.6138695240224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1.3</v>
      </c>
      <c r="J63" s="93">
        <v>10</v>
      </c>
      <c r="K63" s="92">
        <v>13</v>
      </c>
      <c r="L63" s="170">
        <v>961.69167493202258</v>
      </c>
      <c r="M63" s="82">
        <v>12501.991774116294</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12501.991774116294</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256</v>
      </c>
      <c r="D69" s="99"/>
      <c r="E69" s="99"/>
      <c r="F69" s="99"/>
      <c r="G69" s="99"/>
      <c r="H69" s="147"/>
      <c r="I69" s="100">
        <v>74897.694683432608</v>
      </c>
      <c r="J69" s="101">
        <v>1.85</v>
      </c>
      <c r="K69" s="102">
        <v>138560.73516435034</v>
      </c>
      <c r="L69" s="169">
        <v>280</v>
      </c>
      <c r="M69" s="103">
        <v>494.85976844410834</v>
      </c>
    </row>
    <row r="70" spans="2:13">
      <c r="B70" s="98" t="s">
        <v>258</v>
      </c>
      <c r="C70" s="99"/>
      <c r="D70" s="99"/>
      <c r="E70" s="99"/>
      <c r="F70" s="99"/>
      <c r="G70" s="99"/>
      <c r="H70" s="99"/>
      <c r="I70" s="100">
        <v>88378.616083101573</v>
      </c>
      <c r="J70" s="101">
        <v>1.85</v>
      </c>
      <c r="K70" s="102">
        <v>163500.43975373791</v>
      </c>
      <c r="L70" s="169">
        <v>280</v>
      </c>
      <c r="M70" s="103">
        <v>583.93014197763534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1078.7899104217436</v>
      </c>
    </row>
    <row r="75" spans="2:13" ht="13.5" thickBot="1">
      <c r="B75" s="76"/>
      <c r="M75" s="67"/>
    </row>
    <row r="76" spans="2:13" ht="15.75" customHeight="1" thickBot="1">
      <c r="B76" s="800" t="s">
        <v>85</v>
      </c>
      <c r="C76" s="801"/>
      <c r="D76" s="801"/>
      <c r="E76" s="801"/>
      <c r="F76" s="801"/>
      <c r="G76" s="801"/>
      <c r="H76" s="801"/>
      <c r="I76" s="801"/>
      <c r="J76" s="801"/>
      <c r="K76" s="801"/>
      <c r="L76" s="802"/>
      <c r="M76" s="104">
        <v>30322.862743382793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6064.5725486765587</v>
      </c>
      <c r="M79" s="108"/>
    </row>
    <row r="80" spans="2:13">
      <c r="B80" s="83" t="s">
        <v>90</v>
      </c>
      <c r="C80" s="84"/>
      <c r="D80" s="84"/>
      <c r="E80" s="84"/>
      <c r="F80" s="84"/>
      <c r="G80" s="84"/>
      <c r="H80" s="84"/>
      <c r="I80" s="105"/>
      <c r="J80" s="106"/>
      <c r="K80" s="107">
        <v>0.05</v>
      </c>
      <c r="L80" s="167">
        <v>1516.1431371691397</v>
      </c>
      <c r="M80" s="108"/>
    </row>
    <row r="81" spans="2:13" ht="13.5" thickBot="1">
      <c r="B81" s="34" t="s">
        <v>59</v>
      </c>
      <c r="C81" s="57"/>
      <c r="D81" s="57"/>
      <c r="E81" s="57"/>
      <c r="F81" s="57"/>
      <c r="G81" s="57"/>
      <c r="H81" s="57"/>
      <c r="I81" s="109"/>
      <c r="J81" s="110"/>
      <c r="K81" s="107">
        <v>0.05</v>
      </c>
      <c r="L81" s="168">
        <v>1516.1431371691397</v>
      </c>
      <c r="M81" s="108"/>
    </row>
    <row r="82" spans="2:13" ht="15.75" customHeight="1" thickBot="1">
      <c r="B82" s="805" t="s">
        <v>466</v>
      </c>
      <c r="C82" s="806"/>
      <c r="D82" s="806"/>
      <c r="E82" s="806"/>
      <c r="F82" s="806"/>
      <c r="G82" s="806"/>
      <c r="H82" s="806"/>
      <c r="I82" s="806"/>
      <c r="J82" s="806"/>
      <c r="K82" s="806"/>
      <c r="L82" s="807"/>
      <c r="M82" s="111">
        <v>9096.858823014838</v>
      </c>
    </row>
    <row r="83" spans="2:13" ht="13.5" thickBot="1">
      <c r="B83" s="76"/>
      <c r="M83" s="67"/>
    </row>
    <row r="84" spans="2:13" ht="15.75" customHeight="1" thickBot="1">
      <c r="B84" s="800" t="s">
        <v>91</v>
      </c>
      <c r="C84" s="801"/>
      <c r="D84" s="801"/>
      <c r="E84" s="801"/>
      <c r="F84" s="801"/>
      <c r="G84" s="801"/>
      <c r="H84" s="801"/>
      <c r="I84" s="801"/>
      <c r="J84" s="801"/>
      <c r="K84" s="801"/>
      <c r="L84" s="802"/>
      <c r="M84" s="112">
        <v>39420</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0F84-FC3D-4AF1-BFC3-7B8277549291}">
  <sheetPr codeName="Hoja182">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407</v>
      </c>
      <c r="C33" s="791" t="s">
        <v>611</v>
      </c>
      <c r="D33" s="792"/>
      <c r="E33" s="792"/>
      <c r="F33" s="792"/>
      <c r="G33" s="792"/>
      <c r="H33" s="792"/>
      <c r="I33" s="792"/>
      <c r="J33" s="793"/>
      <c r="K33" s="173">
        <v>11604</v>
      </c>
      <c r="L33" s="172" t="s">
        <v>26</v>
      </c>
      <c r="M33" s="174">
        <v>13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189</v>
      </c>
      <c r="C36" s="116"/>
      <c r="D36" s="116"/>
      <c r="E36" s="99"/>
      <c r="F36" s="122"/>
      <c r="G36" s="332"/>
      <c r="H36" s="333"/>
      <c r="I36" s="332"/>
      <c r="J36" s="333"/>
      <c r="K36" s="81">
        <v>10684.361859184904</v>
      </c>
      <c r="L36" s="170">
        <v>21</v>
      </c>
      <c r="M36" s="82">
        <v>508.7791361516621</v>
      </c>
    </row>
    <row r="37" spans="2:13">
      <c r="B37" s="32" t="s">
        <v>193</v>
      </c>
      <c r="C37" s="116"/>
      <c r="D37" s="116"/>
      <c r="E37" s="123"/>
      <c r="F37" s="124"/>
      <c r="G37" s="86"/>
      <c r="H37" s="85"/>
      <c r="I37" s="86"/>
      <c r="J37" s="85"/>
      <c r="K37" s="81">
        <v>251390.58693974966</v>
      </c>
      <c r="L37" s="170">
        <v>21</v>
      </c>
      <c r="M37" s="82">
        <v>11970.98033046427</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179.79831840362397</v>
      </c>
    </row>
    <row r="44" spans="2:13" ht="15.75" customHeight="1" thickBot="1">
      <c r="B44" s="797" t="s">
        <v>75</v>
      </c>
      <c r="C44" s="798"/>
      <c r="D44" s="798"/>
      <c r="E44" s="798"/>
      <c r="F44" s="798"/>
      <c r="G44" s="798"/>
      <c r="H44" s="798"/>
      <c r="I44" s="798"/>
      <c r="J44" s="798"/>
      <c r="K44" s="798"/>
      <c r="L44" s="799"/>
      <c r="M44" s="87">
        <v>12659.557785019557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205</v>
      </c>
      <c r="C47" s="159"/>
      <c r="D47" s="159"/>
      <c r="E47" s="159"/>
      <c r="F47" s="159"/>
      <c r="G47" s="159"/>
      <c r="H47" s="159"/>
      <c r="I47" s="160"/>
      <c r="J47" s="126" t="s">
        <v>26</v>
      </c>
      <c r="K47" s="127">
        <v>1.3</v>
      </c>
      <c r="L47" s="165">
        <v>7270.472207326171</v>
      </c>
      <c r="M47" s="82">
        <v>9451.6138695240224</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9451.6138695240224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1.3</v>
      </c>
      <c r="J63" s="93">
        <v>10</v>
      </c>
      <c r="K63" s="92">
        <v>13</v>
      </c>
      <c r="L63" s="170">
        <v>961.69167493202258</v>
      </c>
      <c r="M63" s="82">
        <v>12501.991774116294</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12501.991774116294</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168</v>
      </c>
      <c r="M69" s="103">
        <v>973.21690329605894</v>
      </c>
    </row>
    <row r="70" spans="2:13">
      <c r="B70" s="98" t="s">
        <v>256</v>
      </c>
      <c r="C70" s="99"/>
      <c r="D70" s="99"/>
      <c r="E70" s="99"/>
      <c r="F70" s="99"/>
      <c r="G70" s="99"/>
      <c r="H70" s="99"/>
      <c r="I70" s="100">
        <v>74897.694683432608</v>
      </c>
      <c r="J70" s="101">
        <v>1.85</v>
      </c>
      <c r="K70" s="102">
        <v>138560.73516435034</v>
      </c>
      <c r="L70" s="169">
        <v>168</v>
      </c>
      <c r="M70" s="103">
        <v>824.7662807401806</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1797.9831840362394</v>
      </c>
    </row>
    <row r="75" spans="2:13" ht="13.5" thickBot="1">
      <c r="B75" s="76"/>
      <c r="M75" s="67"/>
    </row>
    <row r="76" spans="2:13" ht="15.75" customHeight="1" thickBot="1">
      <c r="B76" s="800" t="s">
        <v>85</v>
      </c>
      <c r="C76" s="801"/>
      <c r="D76" s="801"/>
      <c r="E76" s="801"/>
      <c r="F76" s="801"/>
      <c r="G76" s="801"/>
      <c r="H76" s="801"/>
      <c r="I76" s="801"/>
      <c r="J76" s="801"/>
      <c r="K76" s="801"/>
      <c r="L76" s="802"/>
      <c r="M76" s="104">
        <v>36411.14661269611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7282.2293225392223</v>
      </c>
      <c r="M79" s="108"/>
    </row>
    <row r="80" spans="2:13">
      <c r="B80" s="83" t="s">
        <v>90</v>
      </c>
      <c r="C80" s="84"/>
      <c r="D80" s="84"/>
      <c r="E80" s="84"/>
      <c r="F80" s="84"/>
      <c r="G80" s="84"/>
      <c r="H80" s="84"/>
      <c r="I80" s="105"/>
      <c r="J80" s="106"/>
      <c r="K80" s="107">
        <v>0.05</v>
      </c>
      <c r="L80" s="167">
        <v>1820.5573306348056</v>
      </c>
      <c r="M80" s="108"/>
    </row>
    <row r="81" spans="2:13" ht="13.5" thickBot="1">
      <c r="B81" s="34" t="s">
        <v>59</v>
      </c>
      <c r="C81" s="57"/>
      <c r="D81" s="57"/>
      <c r="E81" s="57"/>
      <c r="F81" s="57"/>
      <c r="G81" s="57"/>
      <c r="H81" s="57"/>
      <c r="I81" s="109"/>
      <c r="J81" s="110"/>
      <c r="K81" s="107">
        <v>0.05</v>
      </c>
      <c r="L81" s="168">
        <v>1820.5573306348056</v>
      </c>
      <c r="M81" s="108"/>
    </row>
    <row r="82" spans="2:13" ht="15.75" customHeight="1" thickBot="1">
      <c r="B82" s="805" t="s">
        <v>466</v>
      </c>
      <c r="C82" s="806"/>
      <c r="D82" s="806"/>
      <c r="E82" s="806"/>
      <c r="F82" s="806"/>
      <c r="G82" s="806"/>
      <c r="H82" s="806"/>
      <c r="I82" s="806"/>
      <c r="J82" s="806"/>
      <c r="K82" s="806"/>
      <c r="L82" s="807"/>
      <c r="M82" s="111">
        <v>10923.343983808832</v>
      </c>
    </row>
    <row r="83" spans="2:13" ht="13.5" thickBot="1">
      <c r="B83" s="76"/>
      <c r="M83" s="67"/>
    </row>
    <row r="84" spans="2:13" ht="15.75" customHeight="1" thickBot="1">
      <c r="B84" s="800" t="s">
        <v>91</v>
      </c>
      <c r="C84" s="801"/>
      <c r="D84" s="801"/>
      <c r="E84" s="801"/>
      <c r="F84" s="801"/>
      <c r="G84" s="801"/>
      <c r="H84" s="801"/>
      <c r="I84" s="801"/>
      <c r="J84" s="801"/>
      <c r="K84" s="801"/>
      <c r="L84" s="802"/>
      <c r="M84" s="112">
        <v>47334</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BF3E7-3C6A-4097-AAA1-91B22A87FCDE}">
  <sheetPr codeName="Hoja183">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408</v>
      </c>
      <c r="C33" s="791" t="s">
        <v>527</v>
      </c>
      <c r="D33" s="792"/>
      <c r="E33" s="792"/>
      <c r="F33" s="792"/>
      <c r="G33" s="792"/>
      <c r="H33" s="792"/>
      <c r="I33" s="792"/>
      <c r="J33" s="793"/>
      <c r="K33" s="173">
        <v>11604</v>
      </c>
      <c r="L33" s="172" t="s">
        <v>26</v>
      </c>
      <c r="M33" s="174">
        <v>31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176</v>
      </c>
      <c r="C36" s="116"/>
      <c r="D36" s="116"/>
      <c r="E36" s="99"/>
      <c r="F36" s="122"/>
      <c r="G36" s="332"/>
      <c r="H36" s="333"/>
      <c r="I36" s="332"/>
      <c r="J36" s="333"/>
      <c r="K36" s="81">
        <v>15296.316618545299</v>
      </c>
      <c r="L36" s="170">
        <v>2.6702269692923899</v>
      </c>
      <c r="M36" s="82">
        <v>5728.4705736452142</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2216.9600698658392</v>
      </c>
    </row>
    <row r="44" spans="2:13" ht="15.75" customHeight="1" thickBot="1">
      <c r="B44" s="797" t="s">
        <v>75</v>
      </c>
      <c r="C44" s="798"/>
      <c r="D44" s="798"/>
      <c r="E44" s="798"/>
      <c r="F44" s="798"/>
      <c r="G44" s="798"/>
      <c r="H44" s="798"/>
      <c r="I44" s="798"/>
      <c r="J44" s="798"/>
      <c r="K44" s="798"/>
      <c r="L44" s="799"/>
      <c r="M44" s="87">
        <v>7945.4306435110539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230</v>
      </c>
      <c r="C47" s="159"/>
      <c r="D47" s="159"/>
      <c r="E47" s="159"/>
      <c r="F47" s="159"/>
      <c r="G47" s="159"/>
      <c r="H47" s="159"/>
      <c r="I47" s="160"/>
      <c r="J47" s="126" t="s">
        <v>26</v>
      </c>
      <c r="K47" s="127">
        <v>1.3</v>
      </c>
      <c r="L47" s="165">
        <v>49113.125986966195</v>
      </c>
      <c r="M47" s="82">
        <v>63847.063783056059</v>
      </c>
    </row>
    <row r="48" spans="2:13" ht="15.75" customHeight="1">
      <c r="B48" s="32" t="s">
        <v>49</v>
      </c>
      <c r="C48" s="163"/>
      <c r="D48" s="163"/>
      <c r="E48" s="163"/>
      <c r="F48" s="163"/>
      <c r="G48" s="163"/>
      <c r="H48" s="163"/>
      <c r="I48" s="164"/>
      <c r="J48" s="126" t="s">
        <v>138</v>
      </c>
      <c r="K48" s="127">
        <v>30</v>
      </c>
      <c r="L48" s="165">
        <v>103.61311853110514</v>
      </c>
      <c r="M48" s="82">
        <v>3108.3935559331544</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66955.457338989218</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249</v>
      </c>
      <c r="C63" s="116"/>
      <c r="D63" s="116"/>
      <c r="E63" s="116"/>
      <c r="F63" s="116"/>
      <c r="G63" s="116"/>
      <c r="H63" s="116"/>
      <c r="I63" s="92">
        <v>1.3</v>
      </c>
      <c r="J63" s="93">
        <v>5</v>
      </c>
      <c r="K63" s="92">
        <v>6.5</v>
      </c>
      <c r="L63" s="170">
        <v>1190.5931079059314</v>
      </c>
      <c r="M63" s="82">
        <v>7738.8552013885546</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7738.8552013885546</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21</v>
      </c>
      <c r="M69" s="103">
        <v>15571.470452736943</v>
      </c>
    </row>
    <row r="70" spans="2:13">
      <c r="B70" s="98" t="s">
        <v>256</v>
      </c>
      <c r="C70" s="99"/>
      <c r="D70" s="99"/>
      <c r="E70" s="99"/>
      <c r="F70" s="99"/>
      <c r="G70" s="99"/>
      <c r="H70" s="99"/>
      <c r="I70" s="100">
        <v>74897.694683432608</v>
      </c>
      <c r="J70" s="101">
        <v>1.85</v>
      </c>
      <c r="K70" s="102">
        <v>138560.73516435034</v>
      </c>
      <c r="L70" s="169">
        <v>21</v>
      </c>
      <c r="M70" s="103">
        <v>6598.1302459214448</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22169.600698658389</v>
      </c>
    </row>
    <row r="75" spans="2:13" ht="13.5" thickBot="1">
      <c r="B75" s="76"/>
      <c r="M75" s="67"/>
    </row>
    <row r="76" spans="2:13" ht="15.75" customHeight="1" thickBot="1">
      <c r="B76" s="800" t="s">
        <v>85</v>
      </c>
      <c r="C76" s="801"/>
      <c r="D76" s="801"/>
      <c r="E76" s="801"/>
      <c r="F76" s="801"/>
      <c r="G76" s="801"/>
      <c r="H76" s="801"/>
      <c r="I76" s="801"/>
      <c r="J76" s="801"/>
      <c r="K76" s="801"/>
      <c r="L76" s="802"/>
      <c r="M76" s="104">
        <v>104809.34388254721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20961.868776509444</v>
      </c>
      <c r="M79" s="108"/>
    </row>
    <row r="80" spans="2:13">
      <c r="B80" s="83" t="s">
        <v>90</v>
      </c>
      <c r="C80" s="84"/>
      <c r="D80" s="84"/>
      <c r="E80" s="84"/>
      <c r="F80" s="84"/>
      <c r="G80" s="84"/>
      <c r="H80" s="84"/>
      <c r="I80" s="105"/>
      <c r="J80" s="106"/>
      <c r="K80" s="107">
        <v>0.05</v>
      </c>
      <c r="L80" s="167">
        <v>5240.4671941273609</v>
      </c>
      <c r="M80" s="108"/>
    </row>
    <row r="81" spans="2:13" ht="13.5" thickBot="1">
      <c r="B81" s="34" t="s">
        <v>59</v>
      </c>
      <c r="C81" s="57"/>
      <c r="D81" s="57"/>
      <c r="E81" s="57"/>
      <c r="F81" s="57"/>
      <c r="G81" s="57"/>
      <c r="H81" s="57"/>
      <c r="I81" s="109"/>
      <c r="J81" s="110"/>
      <c r="K81" s="107">
        <v>0.05</v>
      </c>
      <c r="L81" s="168">
        <v>5240.4671941273609</v>
      </c>
      <c r="M81" s="108"/>
    </row>
    <row r="82" spans="2:13" ht="15.75" customHeight="1" thickBot="1">
      <c r="B82" s="805" t="s">
        <v>466</v>
      </c>
      <c r="C82" s="806"/>
      <c r="D82" s="806"/>
      <c r="E82" s="806"/>
      <c r="F82" s="806"/>
      <c r="G82" s="806"/>
      <c r="H82" s="806"/>
      <c r="I82" s="806"/>
      <c r="J82" s="806"/>
      <c r="K82" s="806"/>
      <c r="L82" s="807"/>
      <c r="M82" s="111">
        <v>31442.803164764169</v>
      </c>
    </row>
    <row r="83" spans="2:13" ht="13.5" thickBot="1">
      <c r="B83" s="76"/>
      <c r="M83" s="67"/>
    </row>
    <row r="84" spans="2:13" ht="15.75" customHeight="1" thickBot="1">
      <c r="B84" s="800" t="s">
        <v>91</v>
      </c>
      <c r="C84" s="801"/>
      <c r="D84" s="801"/>
      <c r="E84" s="801"/>
      <c r="F84" s="801"/>
      <c r="G84" s="801"/>
      <c r="H84" s="801"/>
      <c r="I84" s="801"/>
      <c r="J84" s="801"/>
      <c r="K84" s="801"/>
      <c r="L84" s="802"/>
      <c r="M84" s="112">
        <v>136252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3B7FF-0431-4FFE-B53D-F270C6752804}">
  <sheetPr codeName="Hoja184">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409</v>
      </c>
      <c r="C33" s="791" t="s">
        <v>619</v>
      </c>
      <c r="D33" s="792"/>
      <c r="E33" s="792"/>
      <c r="F33" s="792"/>
      <c r="G33" s="792"/>
      <c r="H33" s="792"/>
      <c r="I33" s="792"/>
      <c r="J33" s="793"/>
      <c r="K33" s="173">
        <v>11604</v>
      </c>
      <c r="L33" s="172" t="s">
        <v>26</v>
      </c>
      <c r="M33" s="174">
        <v>290</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176</v>
      </c>
      <c r="C36" s="116"/>
      <c r="D36" s="116"/>
      <c r="E36" s="99"/>
      <c r="F36" s="122"/>
      <c r="G36" s="332"/>
      <c r="H36" s="333"/>
      <c r="I36" s="332"/>
      <c r="J36" s="333"/>
      <c r="K36" s="81">
        <v>15296.316618545299</v>
      </c>
      <c r="L36" s="170">
        <v>2.7370000000000001</v>
      </c>
      <c r="M36" s="82">
        <v>5588.7163385258673</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1167.8602839552707</v>
      </c>
    </row>
    <row r="44" spans="2:13" ht="15.75" customHeight="1" thickBot="1">
      <c r="B44" s="797" t="s">
        <v>75</v>
      </c>
      <c r="C44" s="798"/>
      <c r="D44" s="798"/>
      <c r="E44" s="798"/>
      <c r="F44" s="798"/>
      <c r="G44" s="798"/>
      <c r="H44" s="798"/>
      <c r="I44" s="798"/>
      <c r="J44" s="798"/>
      <c r="K44" s="798"/>
      <c r="L44" s="799"/>
      <c r="M44" s="87">
        <v>6756.5766224811377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225</v>
      </c>
      <c r="C47" s="159"/>
      <c r="D47" s="159"/>
      <c r="E47" s="159"/>
      <c r="F47" s="159"/>
      <c r="G47" s="159"/>
      <c r="H47" s="159"/>
      <c r="I47" s="160"/>
      <c r="J47" s="126" t="s">
        <v>26</v>
      </c>
      <c r="K47" s="127">
        <v>1.3</v>
      </c>
      <c r="L47" s="165">
        <v>50581.276880629717</v>
      </c>
      <c r="M47" s="82">
        <v>65755.659944818632</v>
      </c>
    </row>
    <row r="48" spans="2:13" ht="15.75" customHeight="1">
      <c r="B48" s="32" t="s">
        <v>49</v>
      </c>
      <c r="C48" s="163"/>
      <c r="D48" s="163"/>
      <c r="E48" s="163"/>
      <c r="F48" s="163"/>
      <c r="G48" s="163"/>
      <c r="H48" s="163"/>
      <c r="I48" s="164"/>
      <c r="J48" s="126" t="s">
        <v>138</v>
      </c>
      <c r="K48" s="127">
        <v>45</v>
      </c>
      <c r="L48" s="165">
        <v>103.61311853110514</v>
      </c>
      <c r="M48" s="82">
        <v>4662.5903338997314</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70418.250278718362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249</v>
      </c>
      <c r="C63" s="116"/>
      <c r="D63" s="116"/>
      <c r="E63" s="116"/>
      <c r="F63" s="116"/>
      <c r="G63" s="116"/>
      <c r="H63" s="116"/>
      <c r="I63" s="92">
        <v>1.3</v>
      </c>
      <c r="J63" s="93">
        <v>35</v>
      </c>
      <c r="K63" s="92">
        <v>45.5</v>
      </c>
      <c r="L63" s="170">
        <v>1190.5931079059314</v>
      </c>
      <c r="M63" s="82">
        <v>54171.986409719881</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54171.986409719881</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21</v>
      </c>
      <c r="M69" s="103">
        <v>11678.602839552706</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11678.602839552706</v>
      </c>
    </row>
    <row r="75" spans="2:13" ht="13.5" thickBot="1">
      <c r="B75" s="76"/>
      <c r="M75" s="67"/>
    </row>
    <row r="76" spans="2:13" ht="15.75" customHeight="1" thickBot="1">
      <c r="B76" s="800" t="s">
        <v>85</v>
      </c>
      <c r="C76" s="801"/>
      <c r="D76" s="801"/>
      <c r="E76" s="801"/>
      <c r="F76" s="801"/>
      <c r="G76" s="801"/>
      <c r="H76" s="801"/>
      <c r="I76" s="801"/>
      <c r="J76" s="801"/>
      <c r="K76" s="801"/>
      <c r="L76" s="802"/>
      <c r="M76" s="104">
        <v>143025.4161504721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28605.08323009442</v>
      </c>
      <c r="M79" s="108"/>
    </row>
    <row r="80" spans="2:13">
      <c r="B80" s="83" t="s">
        <v>90</v>
      </c>
      <c r="C80" s="84"/>
      <c r="D80" s="84"/>
      <c r="E80" s="84"/>
      <c r="F80" s="84"/>
      <c r="G80" s="84"/>
      <c r="H80" s="84"/>
      <c r="I80" s="105"/>
      <c r="J80" s="106"/>
      <c r="K80" s="107">
        <v>0.05</v>
      </c>
      <c r="L80" s="167">
        <v>7151.2708075236051</v>
      </c>
      <c r="M80" s="108"/>
    </row>
    <row r="81" spans="2:13" ht="13.5" thickBot="1">
      <c r="B81" s="34" t="s">
        <v>59</v>
      </c>
      <c r="C81" s="57"/>
      <c r="D81" s="57"/>
      <c r="E81" s="57"/>
      <c r="F81" s="57"/>
      <c r="G81" s="57"/>
      <c r="H81" s="57"/>
      <c r="I81" s="109"/>
      <c r="J81" s="110"/>
      <c r="K81" s="107">
        <v>0.05</v>
      </c>
      <c r="L81" s="168">
        <v>7151.2708075236051</v>
      </c>
      <c r="M81" s="108"/>
    </row>
    <row r="82" spans="2:13" ht="15.75" customHeight="1" thickBot="1">
      <c r="B82" s="805" t="s">
        <v>466</v>
      </c>
      <c r="C82" s="806"/>
      <c r="D82" s="806"/>
      <c r="E82" s="806"/>
      <c r="F82" s="806"/>
      <c r="G82" s="806"/>
      <c r="H82" s="806"/>
      <c r="I82" s="806"/>
      <c r="J82" s="806"/>
      <c r="K82" s="806"/>
      <c r="L82" s="807"/>
      <c r="M82" s="111">
        <v>42907.624845141632</v>
      </c>
    </row>
    <row r="83" spans="2:13" ht="13.5" thickBot="1">
      <c r="B83" s="76"/>
      <c r="M83" s="67"/>
    </row>
    <row r="84" spans="2:13" ht="15.75" customHeight="1" thickBot="1">
      <c r="B84" s="800" t="s">
        <v>91</v>
      </c>
      <c r="C84" s="801"/>
      <c r="D84" s="801"/>
      <c r="E84" s="801"/>
      <c r="F84" s="801"/>
      <c r="G84" s="801"/>
      <c r="H84" s="801"/>
      <c r="I84" s="801"/>
      <c r="J84" s="801"/>
      <c r="K84" s="801"/>
      <c r="L84" s="802"/>
      <c r="M84" s="112">
        <v>185933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D35DA-B920-4FAA-8623-DE239F596622}">
  <sheetPr codeName="Hoja185">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285</v>
      </c>
      <c r="C33" s="791" t="s">
        <v>630</v>
      </c>
      <c r="D33" s="792"/>
      <c r="E33" s="792"/>
      <c r="F33" s="792"/>
      <c r="G33" s="792"/>
      <c r="H33" s="792"/>
      <c r="I33" s="792"/>
      <c r="J33" s="793"/>
      <c r="K33" s="173">
        <v>11603</v>
      </c>
      <c r="L33" s="172" t="s">
        <v>26</v>
      </c>
      <c r="M33" s="174">
        <v>38</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3620.1492188380803</v>
      </c>
      <c r="L36" s="170">
        <v>2</v>
      </c>
      <c r="M36" s="82">
        <v>1810.0746094190401</v>
      </c>
    </row>
    <row r="37" spans="2:13">
      <c r="B37" s="32" t="s">
        <v>465</v>
      </c>
      <c r="C37" s="116"/>
      <c r="D37" s="116"/>
      <c r="E37" s="123"/>
      <c r="F37" s="124"/>
      <c r="G37" s="86"/>
      <c r="H37" s="85"/>
      <c r="I37" s="86"/>
      <c r="J37" s="85"/>
      <c r="K37" s="81" t="s">
        <v>465</v>
      </c>
      <c r="L37" s="170" t="s">
        <v>96</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3931.6378401597754</v>
      </c>
    </row>
    <row r="44" spans="2:13" ht="15.75" customHeight="1" thickBot="1">
      <c r="B44" s="797" t="s">
        <v>75</v>
      </c>
      <c r="C44" s="798"/>
      <c r="D44" s="798"/>
      <c r="E44" s="798"/>
      <c r="F44" s="798"/>
      <c r="G44" s="798"/>
      <c r="H44" s="798"/>
      <c r="I44" s="798"/>
      <c r="J44" s="798"/>
      <c r="K44" s="798"/>
      <c r="L44" s="799"/>
      <c r="M44" s="87">
        <v>5741.7124495788157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540</v>
      </c>
      <c r="C47" s="159"/>
      <c r="D47" s="159"/>
      <c r="E47" s="159"/>
      <c r="F47" s="159"/>
      <c r="G47" s="159"/>
      <c r="H47" s="159"/>
      <c r="I47" s="160"/>
      <c r="J47" s="126" t="s">
        <v>26</v>
      </c>
      <c r="K47" s="127">
        <v>1.05</v>
      </c>
      <c r="L47" s="165">
        <v>441416.35100479476</v>
      </c>
      <c r="M47" s="82">
        <v>463487.1685550345</v>
      </c>
    </row>
    <row r="48" spans="2:13" ht="15.75" customHeight="1">
      <c r="B48" s="32" t="s">
        <v>123</v>
      </c>
      <c r="C48" s="163"/>
      <c r="D48" s="163"/>
      <c r="E48" s="163"/>
      <c r="F48" s="163"/>
      <c r="G48" s="163"/>
      <c r="H48" s="163"/>
      <c r="I48" s="164"/>
      <c r="J48" s="126" t="s">
        <v>30</v>
      </c>
      <c r="K48" s="127">
        <v>1</v>
      </c>
      <c r="L48" s="165">
        <v>7967.7110647462041</v>
      </c>
      <c r="M48" s="82">
        <v>7967.7110647462041</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471454.8796197807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1.05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16</v>
      </c>
      <c r="M69" s="103">
        <v>30656.332453825857</v>
      </c>
    </row>
    <row r="70" spans="2:13">
      <c r="B70" s="98" t="s">
        <v>256</v>
      </c>
      <c r="C70" s="99"/>
      <c r="D70" s="99"/>
      <c r="E70" s="99"/>
      <c r="F70" s="99"/>
      <c r="G70" s="99"/>
      <c r="H70" s="99"/>
      <c r="I70" s="100">
        <v>74897.694683432608</v>
      </c>
      <c r="J70" s="101">
        <v>1.85</v>
      </c>
      <c r="K70" s="102">
        <v>138560.73516435034</v>
      </c>
      <c r="L70" s="169">
        <v>16</v>
      </c>
      <c r="M70" s="103">
        <v>8660.045947771896</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39316.378401597751</v>
      </c>
    </row>
    <row r="75" spans="2:13" ht="13.5" thickBot="1">
      <c r="B75" s="76"/>
      <c r="M75" s="67"/>
    </row>
    <row r="76" spans="2:13" ht="15.75" customHeight="1" thickBot="1">
      <c r="B76" s="800" t="s">
        <v>85</v>
      </c>
      <c r="C76" s="801"/>
      <c r="D76" s="801"/>
      <c r="E76" s="801"/>
      <c r="F76" s="801"/>
      <c r="G76" s="801"/>
      <c r="H76" s="801"/>
      <c r="I76" s="801"/>
      <c r="J76" s="801"/>
      <c r="K76" s="801"/>
      <c r="L76" s="802"/>
      <c r="M76" s="104">
        <v>516512.97047095723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103302.59409419145</v>
      </c>
      <c r="M79" s="108"/>
    </row>
    <row r="80" spans="2:13">
      <c r="B80" s="83" t="s">
        <v>90</v>
      </c>
      <c r="C80" s="84"/>
      <c r="D80" s="84"/>
      <c r="E80" s="84"/>
      <c r="F80" s="84"/>
      <c r="G80" s="84"/>
      <c r="H80" s="84"/>
      <c r="I80" s="105"/>
      <c r="J80" s="106"/>
      <c r="K80" s="107">
        <v>0.05</v>
      </c>
      <c r="L80" s="167">
        <v>25825.648523547861</v>
      </c>
      <c r="M80" s="108"/>
    </row>
    <row r="81" spans="2:13" ht="13.5" thickBot="1">
      <c r="B81" s="34" t="s">
        <v>59</v>
      </c>
      <c r="C81" s="57"/>
      <c r="D81" s="57"/>
      <c r="E81" s="57"/>
      <c r="F81" s="57"/>
      <c r="G81" s="57"/>
      <c r="H81" s="57"/>
      <c r="I81" s="109"/>
      <c r="J81" s="110"/>
      <c r="K81" s="107">
        <v>0.05</v>
      </c>
      <c r="L81" s="168">
        <v>25825.648523547861</v>
      </c>
      <c r="M81" s="108"/>
    </row>
    <row r="82" spans="2:13" ht="15.75" customHeight="1" thickBot="1">
      <c r="B82" s="805" t="s">
        <v>466</v>
      </c>
      <c r="C82" s="806"/>
      <c r="D82" s="806"/>
      <c r="E82" s="806"/>
      <c r="F82" s="806"/>
      <c r="G82" s="806"/>
      <c r="H82" s="806"/>
      <c r="I82" s="806"/>
      <c r="J82" s="806"/>
      <c r="K82" s="806"/>
      <c r="L82" s="807"/>
      <c r="M82" s="111">
        <v>154953.89114128717</v>
      </c>
    </row>
    <row r="83" spans="2:13" ht="13.5" thickBot="1">
      <c r="B83" s="76"/>
      <c r="M83" s="67"/>
    </row>
    <row r="84" spans="2:13" ht="15.75" customHeight="1" thickBot="1">
      <c r="B84" s="800" t="s">
        <v>91</v>
      </c>
      <c r="C84" s="801"/>
      <c r="D84" s="801"/>
      <c r="E84" s="801"/>
      <c r="F84" s="801"/>
      <c r="G84" s="801"/>
      <c r="H84" s="801"/>
      <c r="I84" s="801"/>
      <c r="J84" s="801"/>
      <c r="K84" s="801"/>
      <c r="L84" s="802"/>
      <c r="M84" s="112">
        <v>671467</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B22C5-2D00-4E09-880F-E2E1375DF628}">
  <sheetPr codeName="Hoja186">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410</v>
      </c>
      <c r="C33" s="791" t="s">
        <v>629</v>
      </c>
      <c r="D33" s="792"/>
      <c r="E33" s="792"/>
      <c r="F33" s="792"/>
      <c r="G33" s="792"/>
      <c r="H33" s="792"/>
      <c r="I33" s="792"/>
      <c r="J33" s="793"/>
      <c r="K33" s="173">
        <v>11603</v>
      </c>
      <c r="L33" s="172" t="s">
        <v>26</v>
      </c>
      <c r="M33" s="174">
        <v>111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3620.1492188380803</v>
      </c>
      <c r="L36" s="170">
        <v>2</v>
      </c>
      <c r="M36" s="82">
        <v>1810.0746094190401</v>
      </c>
    </row>
    <row r="37" spans="2:13">
      <c r="B37" s="32" t="s">
        <v>121</v>
      </c>
      <c r="C37" s="116"/>
      <c r="D37" s="116"/>
      <c r="E37" s="123"/>
      <c r="F37" s="124"/>
      <c r="G37" s="86"/>
      <c r="H37" s="85"/>
      <c r="I37" s="86"/>
      <c r="J37" s="85"/>
      <c r="K37" s="81">
        <v>8972.7433390536644</v>
      </c>
      <c r="L37" s="170">
        <v>2</v>
      </c>
      <c r="M37" s="82">
        <v>4486.3716695268322</v>
      </c>
    </row>
    <row r="38" spans="2:13">
      <c r="B38" s="32" t="s">
        <v>184</v>
      </c>
      <c r="C38" s="116"/>
      <c r="D38" s="116"/>
      <c r="E38" s="123"/>
      <c r="F38" s="124"/>
      <c r="G38" s="86"/>
      <c r="H38" s="85"/>
      <c r="I38" s="86"/>
      <c r="J38" s="85"/>
      <c r="K38" s="81">
        <v>700.57019224735268</v>
      </c>
      <c r="L38" s="170">
        <v>0.01</v>
      </c>
      <c r="M38" s="82">
        <v>70057.019224735268</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7863.2756803195507</v>
      </c>
    </row>
    <row r="44" spans="2:13" ht="15.75" customHeight="1" thickBot="1">
      <c r="B44" s="797" t="s">
        <v>75</v>
      </c>
      <c r="C44" s="798"/>
      <c r="D44" s="798"/>
      <c r="E44" s="798"/>
      <c r="F44" s="798"/>
      <c r="G44" s="798"/>
      <c r="H44" s="798"/>
      <c r="I44" s="798"/>
      <c r="J44" s="798"/>
      <c r="K44" s="798"/>
      <c r="L44" s="799"/>
      <c r="M44" s="87">
        <v>84216.741184000697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678</v>
      </c>
      <c r="C47" s="159"/>
      <c r="D47" s="159"/>
      <c r="E47" s="159"/>
      <c r="F47" s="159"/>
      <c r="G47" s="159"/>
      <c r="H47" s="159"/>
      <c r="I47" s="160"/>
      <c r="J47" s="126" t="s">
        <v>26</v>
      </c>
      <c r="K47" s="127">
        <v>1.05</v>
      </c>
      <c r="L47" s="165">
        <v>466535.24549196236</v>
      </c>
      <c r="M47" s="82">
        <v>489862.00776656048</v>
      </c>
    </row>
    <row r="48" spans="2:13" ht="15.75" customHeight="1">
      <c r="B48" s="32" t="s">
        <v>123</v>
      </c>
      <c r="C48" s="163"/>
      <c r="D48" s="163"/>
      <c r="E48" s="163"/>
      <c r="F48" s="163"/>
      <c r="G48" s="163"/>
      <c r="H48" s="163"/>
      <c r="I48" s="164"/>
      <c r="J48" s="126" t="s">
        <v>30</v>
      </c>
      <c r="K48" s="127">
        <v>1</v>
      </c>
      <c r="L48" s="165">
        <v>7967.7110647462041</v>
      </c>
      <c r="M48" s="82">
        <v>7967.7110647462041</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497829.71883130667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8</v>
      </c>
      <c r="M69" s="103">
        <v>61312.664907651713</v>
      </c>
    </row>
    <row r="70" spans="2:13">
      <c r="B70" s="98" t="s">
        <v>256</v>
      </c>
      <c r="C70" s="99"/>
      <c r="D70" s="99"/>
      <c r="E70" s="99"/>
      <c r="F70" s="99"/>
      <c r="G70" s="99"/>
      <c r="H70" s="99"/>
      <c r="I70" s="100">
        <v>74897.694683432608</v>
      </c>
      <c r="J70" s="101">
        <v>1.85</v>
      </c>
      <c r="K70" s="102">
        <v>138560.73516435034</v>
      </c>
      <c r="L70" s="169">
        <v>8</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78632.756803195502</v>
      </c>
    </row>
    <row r="75" spans="2:13" ht="13.5" thickBot="1">
      <c r="B75" s="76"/>
      <c r="M75" s="67"/>
    </row>
    <row r="76" spans="2:13" ht="15.75" customHeight="1" thickBot="1">
      <c r="B76" s="800" t="s">
        <v>85</v>
      </c>
      <c r="C76" s="801"/>
      <c r="D76" s="801"/>
      <c r="E76" s="801"/>
      <c r="F76" s="801"/>
      <c r="G76" s="801"/>
      <c r="H76" s="801"/>
      <c r="I76" s="801"/>
      <c r="J76" s="801"/>
      <c r="K76" s="801"/>
      <c r="L76" s="802"/>
      <c r="M76" s="104">
        <v>660679.21681850287</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132135.84336370058</v>
      </c>
      <c r="M79" s="108"/>
    </row>
    <row r="80" spans="2:13">
      <c r="B80" s="83" t="s">
        <v>90</v>
      </c>
      <c r="C80" s="84"/>
      <c r="D80" s="84"/>
      <c r="E80" s="84"/>
      <c r="F80" s="84"/>
      <c r="G80" s="84"/>
      <c r="H80" s="84"/>
      <c r="I80" s="105"/>
      <c r="J80" s="106"/>
      <c r="K80" s="107">
        <v>0.05</v>
      </c>
      <c r="L80" s="167">
        <v>33033.960840925145</v>
      </c>
      <c r="M80" s="108"/>
    </row>
    <row r="81" spans="2:13" ht="13.5" thickBot="1">
      <c r="B81" s="34" t="s">
        <v>59</v>
      </c>
      <c r="C81" s="57"/>
      <c r="D81" s="57"/>
      <c r="E81" s="57"/>
      <c r="F81" s="57"/>
      <c r="G81" s="57"/>
      <c r="H81" s="57"/>
      <c r="I81" s="109"/>
      <c r="J81" s="110"/>
      <c r="K81" s="107">
        <v>0.05</v>
      </c>
      <c r="L81" s="168">
        <v>33033.960840925145</v>
      </c>
      <c r="M81" s="108"/>
    </row>
    <row r="82" spans="2:13" ht="15.75" customHeight="1" thickBot="1">
      <c r="B82" s="805" t="s">
        <v>466</v>
      </c>
      <c r="C82" s="806"/>
      <c r="D82" s="806"/>
      <c r="E82" s="806"/>
      <c r="F82" s="806"/>
      <c r="G82" s="806"/>
      <c r="H82" s="806"/>
      <c r="I82" s="806"/>
      <c r="J82" s="806"/>
      <c r="K82" s="806"/>
      <c r="L82" s="807"/>
      <c r="M82" s="111">
        <v>198203.76504555086</v>
      </c>
    </row>
    <row r="83" spans="2:13" ht="13.5" thickBot="1">
      <c r="B83" s="76"/>
      <c r="M83" s="67"/>
    </row>
    <row r="84" spans="2:13" ht="15.75" customHeight="1" thickBot="1">
      <c r="B84" s="800" t="s">
        <v>91</v>
      </c>
      <c r="C84" s="801"/>
      <c r="D84" s="801"/>
      <c r="E84" s="801"/>
      <c r="F84" s="801"/>
      <c r="G84" s="801"/>
      <c r="H84" s="801"/>
      <c r="I84" s="801"/>
      <c r="J84" s="801"/>
      <c r="K84" s="801"/>
      <c r="L84" s="802"/>
      <c r="M84" s="112">
        <v>858883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911B6-CE77-4753-893A-E99A65A48B93}">
  <sheetPr codeName="Hoja187">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411</v>
      </c>
      <c r="C33" s="791" t="s">
        <v>631</v>
      </c>
      <c r="D33" s="792"/>
      <c r="E33" s="792"/>
      <c r="F33" s="792"/>
      <c r="G33" s="792"/>
      <c r="H33" s="792"/>
      <c r="I33" s="792"/>
      <c r="J33" s="793"/>
      <c r="K33" s="173">
        <v>11603</v>
      </c>
      <c r="L33" s="172" t="s">
        <v>26</v>
      </c>
      <c r="M33" s="174">
        <v>12</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3620.1492188380803</v>
      </c>
      <c r="L36" s="170">
        <v>2</v>
      </c>
      <c r="M36" s="82">
        <v>1810.0746094190401</v>
      </c>
    </row>
    <row r="37" spans="2:13">
      <c r="B37" s="32" t="s">
        <v>121</v>
      </c>
      <c r="C37" s="116"/>
      <c r="D37" s="116"/>
      <c r="E37" s="123"/>
      <c r="F37" s="124"/>
      <c r="G37" s="86"/>
      <c r="H37" s="85"/>
      <c r="I37" s="86"/>
      <c r="J37" s="85"/>
      <c r="K37" s="81">
        <v>8972.7433390536644</v>
      </c>
      <c r="L37" s="170">
        <v>2</v>
      </c>
      <c r="M37" s="82">
        <v>4486.3716695268322</v>
      </c>
    </row>
    <row r="38" spans="2:13">
      <c r="B38" s="32" t="s">
        <v>184</v>
      </c>
      <c r="C38" s="116"/>
      <c r="D38" s="116"/>
      <c r="E38" s="123"/>
      <c r="F38" s="124"/>
      <c r="G38" s="86"/>
      <c r="H38" s="85"/>
      <c r="I38" s="86"/>
      <c r="J38" s="85"/>
      <c r="K38" s="81">
        <v>700.57019224735268</v>
      </c>
      <c r="L38" s="170">
        <v>6.0000000000000001E-3</v>
      </c>
      <c r="M38" s="82">
        <v>116761.69870789211</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7863.2756803195507</v>
      </c>
    </row>
    <row r="44" spans="2:13" ht="15.75" customHeight="1" thickBot="1">
      <c r="B44" s="797" t="s">
        <v>75</v>
      </c>
      <c r="C44" s="798"/>
      <c r="D44" s="798"/>
      <c r="E44" s="798"/>
      <c r="F44" s="798"/>
      <c r="G44" s="798"/>
      <c r="H44" s="798"/>
      <c r="I44" s="798"/>
      <c r="J44" s="798"/>
      <c r="K44" s="798"/>
      <c r="L44" s="799"/>
      <c r="M44" s="87">
        <v>130921.42066715754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530</v>
      </c>
      <c r="C47" s="159"/>
      <c r="D47" s="159"/>
      <c r="E47" s="159"/>
      <c r="F47" s="159"/>
      <c r="G47" s="159"/>
      <c r="H47" s="159"/>
      <c r="I47" s="160"/>
      <c r="J47" s="126" t="s">
        <v>26</v>
      </c>
      <c r="K47" s="127">
        <v>1.05</v>
      </c>
      <c r="L47" s="165">
        <v>522568.65344287961</v>
      </c>
      <c r="M47" s="82">
        <v>548697.08611502359</v>
      </c>
    </row>
    <row r="48" spans="2:13" ht="15.75" customHeight="1">
      <c r="B48" s="32" t="s">
        <v>123</v>
      </c>
      <c r="C48" s="163"/>
      <c r="D48" s="163"/>
      <c r="E48" s="163"/>
      <c r="F48" s="163"/>
      <c r="G48" s="163"/>
      <c r="H48" s="163"/>
      <c r="I48" s="164"/>
      <c r="J48" s="126" t="s">
        <v>30</v>
      </c>
      <c r="K48" s="127">
        <v>1</v>
      </c>
      <c r="L48" s="165">
        <v>7967.7110647462041</v>
      </c>
      <c r="M48" s="82">
        <v>7967.7110647462041</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556664.79717976984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8</v>
      </c>
      <c r="M69" s="103">
        <v>61312.664907651713</v>
      </c>
    </row>
    <row r="70" spans="2:13">
      <c r="B70" s="98" t="s">
        <v>256</v>
      </c>
      <c r="C70" s="99"/>
      <c r="D70" s="99"/>
      <c r="E70" s="99"/>
      <c r="F70" s="99"/>
      <c r="G70" s="99"/>
      <c r="H70" s="99"/>
      <c r="I70" s="100">
        <v>74897.694683432608</v>
      </c>
      <c r="J70" s="101">
        <v>1.85</v>
      </c>
      <c r="K70" s="102">
        <v>138560.73516435034</v>
      </c>
      <c r="L70" s="169">
        <v>8</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78632.756803195502</v>
      </c>
    </row>
    <row r="75" spans="2:13" ht="13.5" thickBot="1">
      <c r="B75" s="76"/>
      <c r="M75" s="67"/>
    </row>
    <row r="76" spans="2:13" ht="15.75" customHeight="1" thickBot="1">
      <c r="B76" s="800" t="s">
        <v>85</v>
      </c>
      <c r="C76" s="801"/>
      <c r="D76" s="801"/>
      <c r="E76" s="801"/>
      <c r="F76" s="801"/>
      <c r="G76" s="801"/>
      <c r="H76" s="801"/>
      <c r="I76" s="801"/>
      <c r="J76" s="801"/>
      <c r="K76" s="801"/>
      <c r="L76" s="802"/>
      <c r="M76" s="104">
        <v>766218.97465012281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153243.79493002457</v>
      </c>
      <c r="M79" s="108"/>
    </row>
    <row r="80" spans="2:13">
      <c r="B80" s="83" t="s">
        <v>90</v>
      </c>
      <c r="C80" s="84"/>
      <c r="D80" s="84"/>
      <c r="E80" s="84"/>
      <c r="F80" s="84"/>
      <c r="G80" s="84"/>
      <c r="H80" s="84"/>
      <c r="I80" s="105"/>
      <c r="J80" s="106"/>
      <c r="K80" s="107">
        <v>0.05</v>
      </c>
      <c r="L80" s="167">
        <v>38310.948732506142</v>
      </c>
      <c r="M80" s="108"/>
    </row>
    <row r="81" spans="2:13" ht="13.5" thickBot="1">
      <c r="B81" s="34" t="s">
        <v>59</v>
      </c>
      <c r="C81" s="57"/>
      <c r="D81" s="57"/>
      <c r="E81" s="57"/>
      <c r="F81" s="57"/>
      <c r="G81" s="57"/>
      <c r="H81" s="57"/>
      <c r="I81" s="109"/>
      <c r="J81" s="110"/>
      <c r="K81" s="107">
        <v>0.05</v>
      </c>
      <c r="L81" s="168">
        <v>38310.948732506142</v>
      </c>
      <c r="M81" s="108"/>
    </row>
    <row r="82" spans="2:13" ht="15.75" customHeight="1" thickBot="1">
      <c r="B82" s="805" t="s">
        <v>466</v>
      </c>
      <c r="C82" s="806"/>
      <c r="D82" s="806"/>
      <c r="E82" s="806"/>
      <c r="F82" s="806"/>
      <c r="G82" s="806"/>
      <c r="H82" s="806"/>
      <c r="I82" s="806"/>
      <c r="J82" s="806"/>
      <c r="K82" s="806"/>
      <c r="L82" s="807"/>
      <c r="M82" s="111">
        <v>229865.69239503684</v>
      </c>
    </row>
    <row r="83" spans="2:13" ht="13.5" thickBot="1">
      <c r="B83" s="76"/>
      <c r="M83" s="67"/>
    </row>
    <row r="84" spans="2:13" ht="15.75" customHeight="1" thickBot="1">
      <c r="B84" s="800" t="s">
        <v>91</v>
      </c>
      <c r="C84" s="801"/>
      <c r="D84" s="801"/>
      <c r="E84" s="801"/>
      <c r="F84" s="801"/>
      <c r="G84" s="801"/>
      <c r="H84" s="801"/>
      <c r="I84" s="801"/>
      <c r="J84" s="801"/>
      <c r="K84" s="801"/>
      <c r="L84" s="802"/>
      <c r="M84" s="112">
        <v>996085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1CAC4-46C7-44D0-8B7D-6C5A14AC7F4F}">
  <sheetPr codeName="Hoja188">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412</v>
      </c>
      <c r="C33" s="791" t="s">
        <v>550</v>
      </c>
      <c r="D33" s="792"/>
      <c r="E33" s="792"/>
      <c r="F33" s="792"/>
      <c r="G33" s="792"/>
      <c r="H33" s="792"/>
      <c r="I33" s="792"/>
      <c r="J33" s="793"/>
      <c r="K33" s="173">
        <v>11403</v>
      </c>
      <c r="L33" s="172" t="s">
        <v>30</v>
      </c>
      <c r="M33" s="174">
        <v>3583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174</v>
      </c>
      <c r="C36" s="116"/>
      <c r="D36" s="116"/>
      <c r="E36" s="99"/>
      <c r="F36" s="122"/>
      <c r="G36" s="332"/>
      <c r="H36" s="333"/>
      <c r="I36" s="332"/>
      <c r="J36" s="333"/>
      <c r="K36" s="81">
        <v>1872.3159620089946</v>
      </c>
      <c r="L36" s="170">
        <v>38.125</v>
      </c>
      <c r="M36" s="82">
        <v>49.109926872367069</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72.23310001351453</v>
      </c>
    </row>
    <row r="44" spans="2:13" ht="15.75" customHeight="1" thickBot="1">
      <c r="B44" s="797" t="s">
        <v>75</v>
      </c>
      <c r="C44" s="798"/>
      <c r="D44" s="798"/>
      <c r="E44" s="798"/>
      <c r="F44" s="798"/>
      <c r="G44" s="798"/>
      <c r="H44" s="798"/>
      <c r="I44" s="798"/>
      <c r="J44" s="798"/>
      <c r="K44" s="798"/>
      <c r="L44" s="799"/>
      <c r="M44" s="87">
        <v>121.3430268858816</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553</v>
      </c>
      <c r="C47" s="159"/>
      <c r="D47" s="159"/>
      <c r="E47" s="159"/>
      <c r="F47" s="159"/>
      <c r="G47" s="159"/>
      <c r="H47" s="159"/>
      <c r="I47" s="160"/>
      <c r="J47" s="126" t="s">
        <v>30</v>
      </c>
      <c r="K47" s="127">
        <v>1.0509999999999999</v>
      </c>
      <c r="L47" s="165">
        <v>4369.1472220971182</v>
      </c>
      <c r="M47" s="82">
        <v>4591.9737304240707</v>
      </c>
    </row>
    <row r="48" spans="2:13" ht="15.75" customHeight="1">
      <c r="B48" s="32" t="s">
        <v>130</v>
      </c>
      <c r="C48" s="163"/>
      <c r="D48" s="163"/>
      <c r="E48" s="163"/>
      <c r="F48" s="163"/>
      <c r="G48" s="163"/>
      <c r="H48" s="163"/>
      <c r="I48" s="164"/>
      <c r="J48" s="126" t="s">
        <v>30</v>
      </c>
      <c r="K48" s="127">
        <v>3.7600000000000001E-2</v>
      </c>
      <c r="L48" s="165">
        <v>6531.3752633162812</v>
      </c>
      <c r="M48" s="82">
        <v>245.57970990069219</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4837.553440324763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1.05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305</v>
      </c>
      <c r="M69" s="103">
        <v>268.03350779301297</v>
      </c>
    </row>
    <row r="70" spans="2:13">
      <c r="B70" s="98" t="s">
        <v>256</v>
      </c>
      <c r="C70" s="99"/>
      <c r="D70" s="99"/>
      <c r="E70" s="99"/>
      <c r="F70" s="99"/>
      <c r="G70" s="99"/>
      <c r="H70" s="99"/>
      <c r="I70" s="100">
        <v>74897.694683432608</v>
      </c>
      <c r="J70" s="101">
        <v>1.85</v>
      </c>
      <c r="K70" s="102">
        <v>138560.73516435034</v>
      </c>
      <c r="L70" s="169">
        <v>305</v>
      </c>
      <c r="M70" s="103">
        <v>454.29749234213227</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722.33100013514525</v>
      </c>
    </row>
    <row r="75" spans="2:13" ht="13.5" thickBot="1">
      <c r="B75" s="76"/>
      <c r="M75" s="67"/>
    </row>
    <row r="76" spans="2:13" ht="15.75" customHeight="1" thickBot="1">
      <c r="B76" s="800" t="s">
        <v>85</v>
      </c>
      <c r="C76" s="801"/>
      <c r="D76" s="801"/>
      <c r="E76" s="801"/>
      <c r="F76" s="801"/>
      <c r="G76" s="801"/>
      <c r="H76" s="801"/>
      <c r="I76" s="801"/>
      <c r="J76" s="801"/>
      <c r="K76" s="801"/>
      <c r="L76" s="802"/>
      <c r="M76" s="104">
        <v>5681.2274673457905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1136.2454934691582</v>
      </c>
      <c r="M79" s="108"/>
    </row>
    <row r="80" spans="2:13">
      <c r="B80" s="83" t="s">
        <v>90</v>
      </c>
      <c r="C80" s="84"/>
      <c r="D80" s="84"/>
      <c r="E80" s="84"/>
      <c r="F80" s="84"/>
      <c r="G80" s="84"/>
      <c r="H80" s="84"/>
      <c r="I80" s="105"/>
      <c r="J80" s="106"/>
      <c r="K80" s="107">
        <v>0.05</v>
      </c>
      <c r="L80" s="167">
        <v>284.06137336728955</v>
      </c>
      <c r="M80" s="108"/>
    </row>
    <row r="81" spans="2:13" ht="13.5" thickBot="1">
      <c r="B81" s="34" t="s">
        <v>59</v>
      </c>
      <c r="C81" s="57"/>
      <c r="D81" s="57"/>
      <c r="E81" s="57"/>
      <c r="F81" s="57"/>
      <c r="G81" s="57"/>
      <c r="H81" s="57"/>
      <c r="I81" s="109"/>
      <c r="J81" s="110"/>
      <c r="K81" s="107">
        <v>0.05</v>
      </c>
      <c r="L81" s="168">
        <v>284.06137336728955</v>
      </c>
      <c r="M81" s="108"/>
    </row>
    <row r="82" spans="2:13" ht="15.75" customHeight="1" thickBot="1">
      <c r="B82" s="805" t="s">
        <v>466</v>
      </c>
      <c r="C82" s="806"/>
      <c r="D82" s="806"/>
      <c r="E82" s="806"/>
      <c r="F82" s="806"/>
      <c r="G82" s="806"/>
      <c r="H82" s="806"/>
      <c r="I82" s="806"/>
      <c r="J82" s="806"/>
      <c r="K82" s="806"/>
      <c r="L82" s="807"/>
      <c r="M82" s="111">
        <v>1704.3682402037371</v>
      </c>
    </row>
    <row r="83" spans="2:13" ht="13.5" thickBot="1">
      <c r="B83" s="76"/>
      <c r="M83" s="67"/>
    </row>
    <row r="84" spans="2:13" ht="15.75" customHeight="1" thickBot="1">
      <c r="B84" s="800" t="s">
        <v>91</v>
      </c>
      <c r="C84" s="801"/>
      <c r="D84" s="801"/>
      <c r="E84" s="801"/>
      <c r="F84" s="801"/>
      <c r="G84" s="801"/>
      <c r="H84" s="801"/>
      <c r="I84" s="801"/>
      <c r="J84" s="801"/>
      <c r="K84" s="801"/>
      <c r="L84" s="802"/>
      <c r="M84" s="112">
        <v>7386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A4C98-FFF5-434A-9AB4-17E17A41B80A}">
  <sheetPr codeName="Hoja190">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413</v>
      </c>
      <c r="C33" s="791" t="s">
        <v>564</v>
      </c>
      <c r="D33" s="792"/>
      <c r="E33" s="792"/>
      <c r="F33" s="792"/>
      <c r="G33" s="792"/>
      <c r="H33" s="792"/>
      <c r="I33" s="792"/>
      <c r="J33" s="793"/>
      <c r="K33" s="173">
        <v>11603</v>
      </c>
      <c r="L33" s="172" t="s">
        <v>26</v>
      </c>
      <c r="M33" s="174">
        <v>129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121</v>
      </c>
      <c r="C36" s="116"/>
      <c r="D36" s="116"/>
      <c r="E36" s="99"/>
      <c r="F36" s="122"/>
      <c r="G36" s="332"/>
      <c r="H36" s="333"/>
      <c r="I36" s="332"/>
      <c r="J36" s="333"/>
      <c r="K36" s="81">
        <v>8972.7433390536644</v>
      </c>
      <c r="L36" s="170">
        <v>1</v>
      </c>
      <c r="M36" s="82">
        <v>8972.7433390536644</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3838.1139479495719</v>
      </c>
    </row>
    <row r="44" spans="2:13" ht="15.75" customHeight="1" thickBot="1">
      <c r="B44" s="797" t="s">
        <v>75</v>
      </c>
      <c r="C44" s="798"/>
      <c r="D44" s="798"/>
      <c r="E44" s="798"/>
      <c r="F44" s="798"/>
      <c r="G44" s="798"/>
      <c r="H44" s="798"/>
      <c r="I44" s="798"/>
      <c r="J44" s="798"/>
      <c r="K44" s="798"/>
      <c r="L44" s="799"/>
      <c r="M44" s="87">
        <v>12810.857287003237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678</v>
      </c>
      <c r="C47" s="159"/>
      <c r="D47" s="159"/>
      <c r="E47" s="159"/>
      <c r="F47" s="159"/>
      <c r="G47" s="159"/>
      <c r="H47" s="159"/>
      <c r="I47" s="160"/>
      <c r="J47" s="126" t="s">
        <v>26</v>
      </c>
      <c r="K47" s="127">
        <v>1.01</v>
      </c>
      <c r="L47" s="165">
        <v>466535.24549196236</v>
      </c>
      <c r="M47" s="82">
        <v>471200.59794688196</v>
      </c>
    </row>
    <row r="48" spans="2:13" ht="15.75" customHeight="1">
      <c r="B48" s="32" t="s">
        <v>214</v>
      </c>
      <c r="C48" s="163"/>
      <c r="D48" s="163"/>
      <c r="E48" s="163"/>
      <c r="F48" s="163"/>
      <c r="G48" s="163"/>
      <c r="H48" s="163"/>
      <c r="I48" s="164"/>
      <c r="J48" s="126" t="s">
        <v>27</v>
      </c>
      <c r="K48" s="127">
        <v>0.3</v>
      </c>
      <c r="L48" s="165">
        <v>12732.397727909552</v>
      </c>
      <c r="M48" s="82">
        <v>3819.7193183728655</v>
      </c>
    </row>
    <row r="49" spans="2:13" ht="15.75" customHeight="1">
      <c r="B49" s="32" t="s">
        <v>203</v>
      </c>
      <c r="C49" s="163"/>
      <c r="D49" s="163"/>
      <c r="E49" s="163"/>
      <c r="F49" s="163"/>
      <c r="G49" s="163"/>
      <c r="H49" s="163"/>
      <c r="I49" s="164"/>
      <c r="J49" s="126" t="s">
        <v>30</v>
      </c>
      <c r="K49" s="127">
        <v>0.5</v>
      </c>
      <c r="L49" s="165">
        <v>3327.9556818181809</v>
      </c>
      <c r="M49" s="82">
        <v>1663.9778409090904</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476684.29510616389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1.01</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10</v>
      </c>
      <c r="M69" s="103">
        <v>24525.065963060686</v>
      </c>
    </row>
    <row r="70" spans="2:13">
      <c r="B70" s="98" t="s">
        <v>256</v>
      </c>
      <c r="C70" s="99"/>
      <c r="D70" s="99"/>
      <c r="E70" s="99"/>
      <c r="F70" s="99"/>
      <c r="G70" s="99"/>
      <c r="H70" s="99"/>
      <c r="I70" s="100">
        <v>74897.694683432608</v>
      </c>
      <c r="J70" s="101">
        <v>1.85</v>
      </c>
      <c r="K70" s="102">
        <v>138560.73516435034</v>
      </c>
      <c r="L70" s="169">
        <v>10</v>
      </c>
      <c r="M70" s="103">
        <v>13856.073516435034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38381.139479495716</v>
      </c>
    </row>
    <row r="75" spans="2:13" ht="13.5" thickBot="1">
      <c r="B75" s="76"/>
      <c r="M75" s="67"/>
    </row>
    <row r="76" spans="2:13" ht="15.75" customHeight="1" thickBot="1">
      <c r="B76" s="800" t="s">
        <v>85</v>
      </c>
      <c r="C76" s="801"/>
      <c r="D76" s="801"/>
      <c r="E76" s="801"/>
      <c r="F76" s="801"/>
      <c r="G76" s="801"/>
      <c r="H76" s="801"/>
      <c r="I76" s="801"/>
      <c r="J76" s="801"/>
      <c r="K76" s="801"/>
      <c r="L76" s="802"/>
      <c r="M76" s="104">
        <v>527876.29187266284</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105575.25837453257</v>
      </c>
      <c r="M79" s="108"/>
    </row>
    <row r="80" spans="2:13">
      <c r="B80" s="83" t="s">
        <v>90</v>
      </c>
      <c r="C80" s="84"/>
      <c r="D80" s="84"/>
      <c r="E80" s="84"/>
      <c r="F80" s="84"/>
      <c r="G80" s="84"/>
      <c r="H80" s="84"/>
      <c r="I80" s="105"/>
      <c r="J80" s="106"/>
      <c r="K80" s="107">
        <v>0.05</v>
      </c>
      <c r="L80" s="167">
        <v>26393.814593633142</v>
      </c>
      <c r="M80" s="108"/>
    </row>
    <row r="81" spans="2:13" ht="13.5" thickBot="1">
      <c r="B81" s="34" t="s">
        <v>59</v>
      </c>
      <c r="C81" s="57"/>
      <c r="D81" s="57"/>
      <c r="E81" s="57"/>
      <c r="F81" s="57"/>
      <c r="G81" s="57"/>
      <c r="H81" s="57"/>
      <c r="I81" s="109"/>
      <c r="J81" s="110"/>
      <c r="K81" s="107">
        <v>0.05</v>
      </c>
      <c r="L81" s="168">
        <v>26393.814593633142</v>
      </c>
      <c r="M81" s="108"/>
    </row>
    <row r="82" spans="2:13" ht="15.75" customHeight="1" thickBot="1">
      <c r="B82" s="805" t="s">
        <v>466</v>
      </c>
      <c r="C82" s="806"/>
      <c r="D82" s="806"/>
      <c r="E82" s="806"/>
      <c r="F82" s="806"/>
      <c r="G82" s="806"/>
      <c r="H82" s="806"/>
      <c r="I82" s="806"/>
      <c r="J82" s="806"/>
      <c r="K82" s="806"/>
      <c r="L82" s="807"/>
      <c r="M82" s="111">
        <v>158362.88756179885</v>
      </c>
    </row>
    <row r="83" spans="2:13" ht="13.5" thickBot="1">
      <c r="B83" s="76"/>
      <c r="M83" s="67"/>
    </row>
    <row r="84" spans="2:13" ht="15.75" customHeight="1" thickBot="1">
      <c r="B84" s="800" t="s">
        <v>91</v>
      </c>
      <c r="C84" s="801"/>
      <c r="D84" s="801"/>
      <c r="E84" s="801"/>
      <c r="F84" s="801"/>
      <c r="G84" s="801"/>
      <c r="H84" s="801"/>
      <c r="I84" s="801"/>
      <c r="J84" s="801"/>
      <c r="K84" s="801"/>
      <c r="L84" s="802"/>
      <c r="M84" s="112">
        <v>686239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09DC2-7C2B-467C-84CD-E346978BEF47}">
  <sheetPr codeName="Hoja191">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414</v>
      </c>
      <c r="C33" s="791" t="s">
        <v>566</v>
      </c>
      <c r="D33" s="792"/>
      <c r="E33" s="792"/>
      <c r="F33" s="792"/>
      <c r="G33" s="792"/>
      <c r="H33" s="792"/>
      <c r="I33" s="792"/>
      <c r="J33" s="793"/>
      <c r="K33" s="173">
        <v>11604</v>
      </c>
      <c r="L33" s="172" t="s">
        <v>27</v>
      </c>
      <c r="M33" s="174">
        <v>112</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68.125183230724133</v>
      </c>
    </row>
    <row r="44" spans="2:13" ht="15.75" customHeight="1" thickBot="1">
      <c r="B44" s="797" t="s">
        <v>75</v>
      </c>
      <c r="C44" s="798"/>
      <c r="D44" s="798"/>
      <c r="E44" s="798"/>
      <c r="F44" s="798"/>
      <c r="G44" s="798"/>
      <c r="H44" s="798"/>
      <c r="I44" s="798"/>
      <c r="J44" s="798"/>
      <c r="K44" s="798"/>
      <c r="L44" s="799"/>
      <c r="M44" s="87">
        <v>68.125183230724133</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216</v>
      </c>
      <c r="C47" s="159"/>
      <c r="D47" s="159"/>
      <c r="E47" s="159"/>
      <c r="F47" s="159"/>
      <c r="G47" s="159"/>
      <c r="H47" s="159"/>
      <c r="I47" s="160"/>
      <c r="J47" s="126" t="s">
        <v>27</v>
      </c>
      <c r="K47" s="127">
        <v>1.1000000000000001</v>
      </c>
      <c r="L47" s="165">
        <v>7655.7756243502272</v>
      </c>
      <c r="M47" s="82">
        <v>8421.3531867852507</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8421.3531867852507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240</v>
      </c>
      <c r="M69" s="103">
        <v>681.25183230724133</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681.25183230724133</v>
      </c>
    </row>
    <row r="75" spans="2:13" ht="13.5" thickBot="1">
      <c r="B75" s="76"/>
      <c r="M75" s="67"/>
    </row>
    <row r="76" spans="2:13" ht="15.75" customHeight="1" thickBot="1">
      <c r="B76" s="800" t="s">
        <v>85</v>
      </c>
      <c r="C76" s="801"/>
      <c r="D76" s="801"/>
      <c r="E76" s="801"/>
      <c r="F76" s="801"/>
      <c r="G76" s="801"/>
      <c r="H76" s="801"/>
      <c r="I76" s="801"/>
      <c r="J76" s="801"/>
      <c r="K76" s="801"/>
      <c r="L76" s="802"/>
      <c r="M76" s="104">
        <v>9170.7302023232169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1834.1460404646434</v>
      </c>
      <c r="M79" s="108"/>
    </row>
    <row r="80" spans="2:13">
      <c r="B80" s="83" t="s">
        <v>90</v>
      </c>
      <c r="C80" s="84"/>
      <c r="D80" s="84"/>
      <c r="E80" s="84"/>
      <c r="F80" s="84"/>
      <c r="G80" s="84"/>
      <c r="H80" s="84"/>
      <c r="I80" s="105"/>
      <c r="J80" s="106"/>
      <c r="K80" s="107">
        <v>0.05</v>
      </c>
      <c r="L80" s="167">
        <v>458.53651011616085</v>
      </c>
      <c r="M80" s="108"/>
    </row>
    <row r="81" spans="2:13" ht="13.5" thickBot="1">
      <c r="B81" s="34" t="s">
        <v>59</v>
      </c>
      <c r="C81" s="57"/>
      <c r="D81" s="57"/>
      <c r="E81" s="57"/>
      <c r="F81" s="57"/>
      <c r="G81" s="57"/>
      <c r="H81" s="57"/>
      <c r="I81" s="109"/>
      <c r="J81" s="110"/>
      <c r="K81" s="107">
        <v>0.05</v>
      </c>
      <c r="L81" s="168">
        <v>458.53651011616085</v>
      </c>
      <c r="M81" s="108"/>
    </row>
    <row r="82" spans="2:13" ht="15.75" customHeight="1" thickBot="1">
      <c r="B82" s="805" t="s">
        <v>466</v>
      </c>
      <c r="C82" s="806"/>
      <c r="D82" s="806"/>
      <c r="E82" s="806"/>
      <c r="F82" s="806"/>
      <c r="G82" s="806"/>
      <c r="H82" s="806"/>
      <c r="I82" s="806"/>
      <c r="J82" s="806"/>
      <c r="K82" s="806"/>
      <c r="L82" s="807"/>
      <c r="M82" s="111">
        <v>2751.2190606969652</v>
      </c>
    </row>
    <row r="83" spans="2:13" ht="13.5" thickBot="1">
      <c r="B83" s="76"/>
      <c r="M83" s="67"/>
    </row>
    <row r="84" spans="2:13" ht="15.75" customHeight="1" thickBot="1">
      <c r="B84" s="800" t="s">
        <v>91</v>
      </c>
      <c r="C84" s="801"/>
      <c r="D84" s="801"/>
      <c r="E84" s="801"/>
      <c r="F84" s="801"/>
      <c r="G84" s="801"/>
      <c r="H84" s="801"/>
      <c r="I84" s="801"/>
      <c r="J84" s="801"/>
      <c r="K84" s="801"/>
      <c r="L84" s="802"/>
      <c r="M84" s="112">
        <v>11922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E03EF-FE59-499E-A4F4-64016098C2FA}">
  <sheetPr codeName="Hoja192">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415</v>
      </c>
      <c r="C33" s="791" t="s">
        <v>567</v>
      </c>
      <c r="D33" s="792"/>
      <c r="E33" s="792"/>
      <c r="F33" s="792"/>
      <c r="G33" s="792"/>
      <c r="H33" s="792"/>
      <c r="I33" s="792"/>
      <c r="J33" s="793"/>
      <c r="K33" s="173">
        <v>11604</v>
      </c>
      <c r="L33" s="172" t="s">
        <v>26</v>
      </c>
      <c r="M33" s="174">
        <v>73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1226.2532981530344</v>
      </c>
    </row>
    <row r="44" spans="2:13" ht="15.75" customHeight="1" thickBot="1">
      <c r="B44" s="797" t="s">
        <v>75</v>
      </c>
      <c r="C44" s="798"/>
      <c r="D44" s="798"/>
      <c r="E44" s="798"/>
      <c r="F44" s="798"/>
      <c r="G44" s="798"/>
      <c r="H44" s="798"/>
      <c r="I44" s="798"/>
      <c r="J44" s="798"/>
      <c r="K44" s="798"/>
      <c r="L44" s="799"/>
      <c r="M44" s="87">
        <v>1226.2532981530344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229</v>
      </c>
      <c r="C47" s="159"/>
      <c r="D47" s="159"/>
      <c r="E47" s="159"/>
      <c r="F47" s="159"/>
      <c r="G47" s="159"/>
      <c r="H47" s="159"/>
      <c r="I47" s="160"/>
      <c r="J47" s="126" t="s">
        <v>26</v>
      </c>
      <c r="K47" s="127">
        <v>1.06</v>
      </c>
      <c r="L47" s="165">
        <v>63953.467992604805</v>
      </c>
      <c r="M47" s="82">
        <v>67790.676072161092</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67790.676072161092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251</v>
      </c>
      <c r="C63" s="116"/>
      <c r="D63" s="116"/>
      <c r="E63" s="116"/>
      <c r="F63" s="116"/>
      <c r="G63" s="116"/>
      <c r="H63" s="116"/>
      <c r="I63" s="92">
        <v>1.06</v>
      </c>
      <c r="J63" s="93">
        <v>45</v>
      </c>
      <c r="K63" s="92">
        <v>47.7</v>
      </c>
      <c r="L63" s="170">
        <v>961.69167493202258</v>
      </c>
      <c r="M63" s="82">
        <v>45872.692894257481</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45872.692894257481</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20</v>
      </c>
      <c r="M69" s="103">
        <v>12262.532981530343</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12262.532981530343</v>
      </c>
    </row>
    <row r="75" spans="2:13" ht="13.5" thickBot="1">
      <c r="B75" s="76"/>
      <c r="M75" s="67"/>
    </row>
    <row r="76" spans="2:13" ht="15.75" customHeight="1" thickBot="1">
      <c r="B76" s="800" t="s">
        <v>85</v>
      </c>
      <c r="C76" s="801"/>
      <c r="D76" s="801"/>
      <c r="E76" s="801"/>
      <c r="F76" s="801"/>
      <c r="G76" s="801"/>
      <c r="H76" s="801"/>
      <c r="I76" s="801"/>
      <c r="J76" s="801"/>
      <c r="K76" s="801"/>
      <c r="L76" s="802"/>
      <c r="M76" s="104">
        <v>127152.15524610195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25430.431049220391</v>
      </c>
      <c r="M79" s="108"/>
    </row>
    <row r="80" spans="2:13">
      <c r="B80" s="83" t="s">
        <v>90</v>
      </c>
      <c r="C80" s="84"/>
      <c r="D80" s="84"/>
      <c r="E80" s="84"/>
      <c r="F80" s="84"/>
      <c r="G80" s="84"/>
      <c r="H80" s="84"/>
      <c r="I80" s="105"/>
      <c r="J80" s="106"/>
      <c r="K80" s="107">
        <v>0.05</v>
      </c>
      <c r="L80" s="167">
        <v>6357.6077623050978</v>
      </c>
      <c r="M80" s="108"/>
    </row>
    <row r="81" spans="2:13" ht="13.5" thickBot="1">
      <c r="B81" s="34" t="s">
        <v>59</v>
      </c>
      <c r="C81" s="57"/>
      <c r="D81" s="57"/>
      <c r="E81" s="57"/>
      <c r="F81" s="57"/>
      <c r="G81" s="57"/>
      <c r="H81" s="57"/>
      <c r="I81" s="109"/>
      <c r="J81" s="110"/>
      <c r="K81" s="107">
        <v>0.05</v>
      </c>
      <c r="L81" s="168">
        <v>6357.6077623050978</v>
      </c>
      <c r="M81" s="108"/>
    </row>
    <row r="82" spans="2:13" ht="15.75" customHeight="1" thickBot="1">
      <c r="B82" s="805" t="s">
        <v>466</v>
      </c>
      <c r="C82" s="806"/>
      <c r="D82" s="806"/>
      <c r="E82" s="806"/>
      <c r="F82" s="806"/>
      <c r="G82" s="806"/>
      <c r="H82" s="806"/>
      <c r="I82" s="806"/>
      <c r="J82" s="806"/>
      <c r="K82" s="806"/>
      <c r="L82" s="807"/>
      <c r="M82" s="111">
        <v>38145.646573830585</v>
      </c>
    </row>
    <row r="83" spans="2:13" ht="13.5" thickBot="1">
      <c r="B83" s="76"/>
      <c r="M83" s="67"/>
    </row>
    <row r="84" spans="2:13" ht="15.75" customHeight="1" thickBot="1">
      <c r="B84" s="800" t="s">
        <v>91</v>
      </c>
      <c r="C84" s="801"/>
      <c r="D84" s="801"/>
      <c r="E84" s="801"/>
      <c r="F84" s="801"/>
      <c r="G84" s="801"/>
      <c r="H84" s="801"/>
      <c r="I84" s="801"/>
      <c r="J84" s="801"/>
      <c r="K84" s="801"/>
      <c r="L84" s="802"/>
      <c r="M84" s="112">
        <v>165298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BE679-A9F4-4DAD-90AB-51DBBB6C8F57}">
  <sheetPr codeName="Hoja193">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416</v>
      </c>
      <c r="C33" s="791" t="s">
        <v>569</v>
      </c>
      <c r="D33" s="792"/>
      <c r="E33" s="792"/>
      <c r="F33" s="792"/>
      <c r="G33" s="792"/>
      <c r="H33" s="792"/>
      <c r="I33" s="792"/>
      <c r="J33" s="793"/>
      <c r="K33" s="173">
        <v>11405</v>
      </c>
      <c r="L33" s="172" t="s">
        <v>28</v>
      </c>
      <c r="M33" s="174">
        <v>79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127</v>
      </c>
      <c r="C36" s="116"/>
      <c r="D36" s="116"/>
      <c r="E36" s="99"/>
      <c r="F36" s="122"/>
      <c r="G36" s="332"/>
      <c r="H36" s="333"/>
      <c r="I36" s="332"/>
      <c r="J36" s="333"/>
      <c r="K36" s="81">
        <v>227603.40913171836</v>
      </c>
      <c r="L36" s="170">
        <v>2.5</v>
      </c>
      <c r="M36" s="82">
        <v>91041.363652687345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1101.5547752060963</v>
      </c>
    </row>
    <row r="44" spans="2:13" ht="15.75" customHeight="1" thickBot="1">
      <c r="B44" s="797" t="s">
        <v>75</v>
      </c>
      <c r="C44" s="798"/>
      <c r="D44" s="798"/>
      <c r="E44" s="798"/>
      <c r="F44" s="798"/>
      <c r="G44" s="798"/>
      <c r="H44" s="798"/>
      <c r="I44" s="798"/>
      <c r="J44" s="798"/>
      <c r="K44" s="798"/>
      <c r="L44" s="799"/>
      <c r="M44" s="87">
        <v>92142.918427893441</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467</v>
      </c>
      <c r="C47" s="159"/>
      <c r="D47" s="159"/>
      <c r="E47" s="159"/>
      <c r="F47" s="159"/>
      <c r="G47" s="159"/>
      <c r="H47" s="159"/>
      <c r="I47" s="160"/>
      <c r="J47" s="126" t="s">
        <v>28</v>
      </c>
      <c r="K47" s="127">
        <v>1.01</v>
      </c>
      <c r="L47" s="165">
        <v>18278.106928232104</v>
      </c>
      <c r="M47" s="82">
        <v>18460.887997514426</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18460.887997514426</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20</v>
      </c>
      <c r="M69" s="103">
        <v>4087.510993843448</v>
      </c>
    </row>
    <row r="70" spans="2:13">
      <c r="B70" s="98" t="s">
        <v>256</v>
      </c>
      <c r="C70" s="99"/>
      <c r="D70" s="99"/>
      <c r="E70" s="99"/>
      <c r="F70" s="99"/>
      <c r="G70" s="99"/>
      <c r="H70" s="99"/>
      <c r="I70" s="100">
        <v>74897.694683432608</v>
      </c>
      <c r="J70" s="101">
        <v>1.85</v>
      </c>
      <c r="K70" s="102">
        <v>138560.73516435034</v>
      </c>
      <c r="L70" s="169">
        <v>20</v>
      </c>
      <c r="M70" s="103">
        <v>6928.0367582175168</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11015.547752060964</v>
      </c>
    </row>
    <row r="75" spans="2:13" ht="13.5" thickBot="1">
      <c r="B75" s="76"/>
      <c r="M75" s="67"/>
    </row>
    <row r="76" spans="2:13" ht="15.75" customHeight="1" thickBot="1">
      <c r="B76" s="800" t="s">
        <v>85</v>
      </c>
      <c r="C76" s="801"/>
      <c r="D76" s="801"/>
      <c r="E76" s="801"/>
      <c r="F76" s="801"/>
      <c r="G76" s="801"/>
      <c r="H76" s="801"/>
      <c r="I76" s="801"/>
      <c r="J76" s="801"/>
      <c r="K76" s="801"/>
      <c r="L76" s="802"/>
      <c r="M76" s="104">
        <v>121619.35417746883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24323.87083549377</v>
      </c>
      <c r="M79" s="108"/>
    </row>
    <row r="80" spans="2:13">
      <c r="B80" s="83" t="s">
        <v>90</v>
      </c>
      <c r="C80" s="84"/>
      <c r="D80" s="84"/>
      <c r="E80" s="84"/>
      <c r="F80" s="84"/>
      <c r="G80" s="84"/>
      <c r="H80" s="84"/>
      <c r="I80" s="105"/>
      <c r="J80" s="106"/>
      <c r="K80" s="107">
        <v>0.05</v>
      </c>
      <c r="L80" s="167">
        <v>6080.9677088734425</v>
      </c>
      <c r="M80" s="108"/>
    </row>
    <row r="81" spans="2:13" ht="13.5" thickBot="1">
      <c r="B81" s="34" t="s">
        <v>59</v>
      </c>
      <c r="C81" s="57"/>
      <c r="D81" s="57"/>
      <c r="E81" s="57"/>
      <c r="F81" s="57"/>
      <c r="G81" s="57"/>
      <c r="H81" s="57"/>
      <c r="I81" s="109"/>
      <c r="J81" s="110"/>
      <c r="K81" s="107">
        <v>0.05</v>
      </c>
      <c r="L81" s="168">
        <v>6080.9677088734425</v>
      </c>
      <c r="M81" s="108"/>
    </row>
    <row r="82" spans="2:13" ht="15.75" customHeight="1" thickBot="1">
      <c r="B82" s="805" t="s">
        <v>466</v>
      </c>
      <c r="C82" s="806"/>
      <c r="D82" s="806"/>
      <c r="E82" s="806"/>
      <c r="F82" s="806"/>
      <c r="G82" s="806"/>
      <c r="H82" s="806"/>
      <c r="I82" s="806"/>
      <c r="J82" s="806"/>
      <c r="K82" s="806"/>
      <c r="L82" s="807"/>
      <c r="M82" s="111">
        <v>36485.806253240655</v>
      </c>
    </row>
    <row r="83" spans="2:13" ht="13.5" thickBot="1">
      <c r="B83" s="76"/>
      <c r="M83" s="67"/>
    </row>
    <row r="84" spans="2:13" ht="15.75" customHeight="1" thickBot="1">
      <c r="B84" s="800" t="s">
        <v>91</v>
      </c>
      <c r="C84" s="801"/>
      <c r="D84" s="801"/>
      <c r="E84" s="801"/>
      <c r="F84" s="801"/>
      <c r="G84" s="801"/>
      <c r="H84" s="801"/>
      <c r="I84" s="801"/>
      <c r="J84" s="801"/>
      <c r="K84" s="801"/>
      <c r="L84" s="802"/>
      <c r="M84" s="112">
        <v>158105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3EE14-5A6D-4184-A00A-5A96B9F2E163}">
  <sheetPr codeName="Hoja194">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417</v>
      </c>
      <c r="C33" s="791" t="s">
        <v>570</v>
      </c>
      <c r="D33" s="792"/>
      <c r="E33" s="792"/>
      <c r="F33" s="792"/>
      <c r="G33" s="792"/>
      <c r="H33" s="792"/>
      <c r="I33" s="792"/>
      <c r="J33" s="793"/>
      <c r="K33" s="173">
        <v>11606</v>
      </c>
      <c r="L33" s="172" t="s">
        <v>26</v>
      </c>
      <c r="M33" s="174">
        <v>106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3838.1139479495719</v>
      </c>
    </row>
    <row r="44" spans="2:13" ht="15.75" customHeight="1" thickBot="1">
      <c r="B44" s="797" t="s">
        <v>75</v>
      </c>
      <c r="C44" s="798"/>
      <c r="D44" s="798"/>
      <c r="E44" s="798"/>
      <c r="F44" s="798"/>
      <c r="G44" s="798"/>
      <c r="H44" s="798"/>
      <c r="I44" s="798"/>
      <c r="J44" s="798"/>
      <c r="K44" s="798"/>
      <c r="L44" s="799"/>
      <c r="M44" s="87">
        <v>3838.1139479495719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234</v>
      </c>
      <c r="C47" s="159"/>
      <c r="D47" s="159"/>
      <c r="E47" s="159"/>
      <c r="F47" s="159"/>
      <c r="G47" s="159"/>
      <c r="H47" s="159"/>
      <c r="I47" s="160"/>
      <c r="J47" s="126" t="s">
        <v>26</v>
      </c>
      <c r="K47" s="127">
        <v>1.4</v>
      </c>
      <c r="L47" s="165">
        <v>77350</v>
      </c>
      <c r="M47" s="82">
        <v>108290</v>
      </c>
    </row>
    <row r="48" spans="2:13" ht="15.75" customHeight="1">
      <c r="B48" s="32" t="s">
        <v>198</v>
      </c>
      <c r="C48" s="163"/>
      <c r="D48" s="163"/>
      <c r="E48" s="163"/>
      <c r="F48" s="163"/>
      <c r="G48" s="163"/>
      <c r="H48" s="163"/>
      <c r="I48" s="164"/>
      <c r="J48" s="126" t="s">
        <v>30</v>
      </c>
      <c r="K48" s="127">
        <v>1.337</v>
      </c>
      <c r="L48" s="165">
        <v>9100.1173638278669</v>
      </c>
      <c r="M48" s="82">
        <v>12166.856915437858</v>
      </c>
    </row>
    <row r="49" spans="2:13" ht="15.75" customHeight="1">
      <c r="B49" s="32" t="s">
        <v>215</v>
      </c>
      <c r="C49" s="163"/>
      <c r="D49" s="163"/>
      <c r="E49" s="163"/>
      <c r="F49" s="163"/>
      <c r="G49" s="163"/>
      <c r="H49" s="163"/>
      <c r="I49" s="164"/>
      <c r="J49" s="126" t="s">
        <v>27</v>
      </c>
      <c r="K49" s="127">
        <v>0.5</v>
      </c>
      <c r="L49" s="165">
        <v>15115.22753775303</v>
      </c>
      <c r="M49" s="82">
        <v>7557.6137688765148</v>
      </c>
    </row>
    <row r="50" spans="2:13" ht="15.75" customHeight="1">
      <c r="B50" s="32" t="s">
        <v>220</v>
      </c>
      <c r="C50" s="163"/>
      <c r="D50" s="163"/>
      <c r="E50" s="163"/>
      <c r="F50" s="163"/>
      <c r="G50" s="163"/>
      <c r="H50" s="163"/>
      <c r="I50" s="164"/>
      <c r="J50" s="126" t="s">
        <v>29</v>
      </c>
      <c r="K50" s="127">
        <v>0.5</v>
      </c>
      <c r="L50" s="165">
        <v>115400</v>
      </c>
      <c r="M50" s="82">
        <v>57700</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185714.47068431438</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255</v>
      </c>
      <c r="C63" s="116"/>
      <c r="D63" s="116"/>
      <c r="E63" s="116"/>
      <c r="F63" s="116"/>
      <c r="G63" s="116"/>
      <c r="H63" s="116"/>
      <c r="I63" s="92">
        <v>1.4</v>
      </c>
      <c r="J63" s="93">
        <v>35</v>
      </c>
      <c r="K63" s="92">
        <v>49</v>
      </c>
      <c r="L63" s="170">
        <v>1190.5931079059314</v>
      </c>
      <c r="M63" s="82">
        <v>58339.06228739064</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58339.06228739064</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10</v>
      </c>
      <c r="M69" s="103">
        <v>24525.065963060686</v>
      </c>
    </row>
    <row r="70" spans="2:13">
      <c r="B70" s="98" t="s">
        <v>256</v>
      </c>
      <c r="C70" s="99"/>
      <c r="D70" s="99"/>
      <c r="E70" s="99"/>
      <c r="F70" s="99"/>
      <c r="G70" s="99"/>
      <c r="H70" s="99"/>
      <c r="I70" s="100">
        <v>74897.694683432608</v>
      </c>
      <c r="J70" s="101">
        <v>1.85</v>
      </c>
      <c r="K70" s="102">
        <v>138560.73516435034</v>
      </c>
      <c r="L70" s="169">
        <v>10</v>
      </c>
      <c r="M70" s="103">
        <v>13856.073516435034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38381.139479495716</v>
      </c>
    </row>
    <row r="75" spans="2:13" ht="13.5" thickBot="1">
      <c r="B75" s="76"/>
      <c r="M75" s="67"/>
    </row>
    <row r="76" spans="2:13" ht="15.75" customHeight="1" thickBot="1">
      <c r="B76" s="800" t="s">
        <v>85</v>
      </c>
      <c r="C76" s="801"/>
      <c r="D76" s="801"/>
      <c r="E76" s="801"/>
      <c r="F76" s="801"/>
      <c r="G76" s="801"/>
      <c r="H76" s="801"/>
      <c r="I76" s="801"/>
      <c r="J76" s="801"/>
      <c r="K76" s="801"/>
      <c r="L76" s="802"/>
      <c r="M76" s="104">
        <v>286272.78639915027</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57254.557279830056</v>
      </c>
      <c r="M79" s="108"/>
    </row>
    <row r="80" spans="2:13">
      <c r="B80" s="83" t="s">
        <v>90</v>
      </c>
      <c r="C80" s="84"/>
      <c r="D80" s="84"/>
      <c r="E80" s="84"/>
      <c r="F80" s="84"/>
      <c r="G80" s="84"/>
      <c r="H80" s="84"/>
      <c r="I80" s="105"/>
      <c r="J80" s="106"/>
      <c r="K80" s="107">
        <v>0.05</v>
      </c>
      <c r="L80" s="167">
        <v>14313.639319957514</v>
      </c>
      <c r="M80" s="108"/>
    </row>
    <row r="81" spans="2:13" ht="13.5" thickBot="1">
      <c r="B81" s="34" t="s">
        <v>59</v>
      </c>
      <c r="C81" s="57"/>
      <c r="D81" s="57"/>
      <c r="E81" s="57"/>
      <c r="F81" s="57"/>
      <c r="G81" s="57"/>
      <c r="H81" s="57"/>
      <c r="I81" s="109"/>
      <c r="J81" s="110"/>
      <c r="K81" s="107">
        <v>0.05</v>
      </c>
      <c r="L81" s="168">
        <v>14313.639319957514</v>
      </c>
      <c r="M81" s="108"/>
    </row>
    <row r="82" spans="2:13" ht="15.75" customHeight="1" thickBot="1">
      <c r="B82" s="805" t="s">
        <v>466</v>
      </c>
      <c r="C82" s="806"/>
      <c r="D82" s="806"/>
      <c r="E82" s="806"/>
      <c r="F82" s="806"/>
      <c r="G82" s="806"/>
      <c r="H82" s="806"/>
      <c r="I82" s="806"/>
      <c r="J82" s="806"/>
      <c r="K82" s="806"/>
      <c r="L82" s="807"/>
      <c r="M82" s="111">
        <v>85881.835919745077</v>
      </c>
    </row>
    <row r="83" spans="2:13" ht="13.5" thickBot="1">
      <c r="B83" s="76"/>
      <c r="M83" s="67"/>
    </row>
    <row r="84" spans="2:13" ht="15.75" customHeight="1" thickBot="1">
      <c r="B84" s="800" t="s">
        <v>91</v>
      </c>
      <c r="C84" s="801"/>
      <c r="D84" s="801"/>
      <c r="E84" s="801"/>
      <c r="F84" s="801"/>
      <c r="G84" s="801"/>
      <c r="H84" s="801"/>
      <c r="I84" s="801"/>
      <c r="J84" s="801"/>
      <c r="K84" s="801"/>
      <c r="L84" s="802"/>
      <c r="M84" s="112">
        <v>372155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271FB-3199-4AA2-8BB9-33FB2CBAF69A}">
  <sheetPr codeName="Hoja195">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299</v>
      </c>
      <c r="C33" s="791" t="s">
        <v>576</v>
      </c>
      <c r="D33" s="792"/>
      <c r="E33" s="792"/>
      <c r="F33" s="792"/>
      <c r="G33" s="792"/>
      <c r="H33" s="792"/>
      <c r="I33" s="792"/>
      <c r="J33" s="793"/>
      <c r="K33" s="173">
        <v>11608</v>
      </c>
      <c r="L33" s="172" t="s">
        <v>32</v>
      </c>
      <c r="M33" s="174">
        <v>8491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468</v>
      </c>
      <c r="C36" s="116"/>
      <c r="D36" s="116"/>
      <c r="E36" s="99"/>
      <c r="F36" s="122"/>
      <c r="G36" s="332"/>
      <c r="H36" s="333"/>
      <c r="I36" s="332"/>
      <c r="J36" s="333"/>
      <c r="K36" s="81">
        <v>158133.61673259022</v>
      </c>
      <c r="L36" s="170">
        <v>155</v>
      </c>
      <c r="M36" s="82">
        <v>1020.2168821457434</v>
      </c>
    </row>
    <row r="37" spans="2:13">
      <c r="B37" s="32" t="s">
        <v>465</v>
      </c>
      <c r="C37" s="116"/>
      <c r="D37" s="116"/>
      <c r="E37" s="123"/>
      <c r="F37" s="124"/>
      <c r="G37" s="86"/>
      <c r="H37" s="85"/>
      <c r="I37" s="86"/>
      <c r="J37" s="85"/>
      <c r="K37" s="81" t="s">
        <v>465</v>
      </c>
      <c r="L37" s="170">
        <v>5.9523809523809521E-3</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0</v>
      </c>
    </row>
    <row r="44" spans="2:13" ht="15.75" customHeight="1" thickBot="1">
      <c r="B44" s="797" t="s">
        <v>75</v>
      </c>
      <c r="C44" s="798"/>
      <c r="D44" s="798"/>
      <c r="E44" s="798"/>
      <c r="F44" s="798"/>
      <c r="G44" s="798"/>
      <c r="H44" s="798"/>
      <c r="I44" s="798"/>
      <c r="J44" s="798"/>
      <c r="K44" s="798"/>
      <c r="L44" s="799"/>
      <c r="M44" s="87">
        <v>1020.2168821457434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465</v>
      </c>
      <c r="C47" s="159"/>
      <c r="D47" s="159"/>
      <c r="E47" s="159"/>
      <c r="F47" s="159"/>
      <c r="G47" s="159"/>
      <c r="H47" s="159"/>
      <c r="I47" s="160"/>
      <c r="J47" s="126" t="s">
        <v>465</v>
      </c>
      <c r="K47" s="127" t="s">
        <v>465</v>
      </c>
      <c r="L47" s="165" t="s">
        <v>465</v>
      </c>
      <c r="M47" s="82" t="s">
        <v>465</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0</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465</v>
      </c>
      <c r="D69" s="99"/>
      <c r="E69" s="99"/>
      <c r="F69" s="99"/>
      <c r="G69" s="99"/>
      <c r="H69" s="147"/>
      <c r="I69" s="100" t="s">
        <v>465</v>
      </c>
      <c r="J69" s="101" t="s">
        <v>465</v>
      </c>
      <c r="K69" s="102" t="s">
        <v>465</v>
      </c>
      <c r="L69" s="169" t="s">
        <v>465</v>
      </c>
      <c r="M69" s="103" t="s">
        <v>465</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0</v>
      </c>
    </row>
    <row r="75" spans="2:13" ht="13.5" thickBot="1">
      <c r="B75" s="76"/>
      <c r="M75" s="67"/>
    </row>
    <row r="76" spans="2:13" ht="15.75" customHeight="1" thickBot="1">
      <c r="B76" s="800" t="s">
        <v>85</v>
      </c>
      <c r="C76" s="801"/>
      <c r="D76" s="801"/>
      <c r="E76" s="801"/>
      <c r="F76" s="801"/>
      <c r="G76" s="801"/>
      <c r="H76" s="801"/>
      <c r="I76" s="801"/>
      <c r="J76" s="801"/>
      <c r="K76" s="801"/>
      <c r="L76" s="802"/>
      <c r="M76" s="104">
        <v>1020.2168821457434</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204.04337642914868</v>
      </c>
      <c r="M79" s="108"/>
    </row>
    <row r="80" spans="2:13">
      <c r="B80" s="83" t="s">
        <v>90</v>
      </c>
      <c r="C80" s="84"/>
      <c r="D80" s="84"/>
      <c r="E80" s="84"/>
      <c r="F80" s="84"/>
      <c r="G80" s="84"/>
      <c r="H80" s="84"/>
      <c r="I80" s="105"/>
      <c r="J80" s="106"/>
      <c r="K80" s="107">
        <v>0.05</v>
      </c>
      <c r="L80" s="167">
        <v>51.01084410728717</v>
      </c>
      <c r="M80" s="108"/>
    </row>
    <row r="81" spans="2:13" ht="13.5" thickBot="1">
      <c r="B81" s="34" t="s">
        <v>59</v>
      </c>
      <c r="C81" s="57"/>
      <c r="D81" s="57"/>
      <c r="E81" s="57"/>
      <c r="F81" s="57"/>
      <c r="G81" s="57"/>
      <c r="H81" s="57"/>
      <c r="I81" s="109"/>
      <c r="J81" s="110"/>
      <c r="K81" s="107">
        <v>0.05</v>
      </c>
      <c r="L81" s="168">
        <v>51.01084410728717</v>
      </c>
      <c r="M81" s="108"/>
    </row>
    <row r="82" spans="2:13" ht="15.75" customHeight="1" thickBot="1">
      <c r="B82" s="805" t="s">
        <v>466</v>
      </c>
      <c r="C82" s="806"/>
      <c r="D82" s="806"/>
      <c r="E82" s="806"/>
      <c r="F82" s="806"/>
      <c r="G82" s="806"/>
      <c r="H82" s="806"/>
      <c r="I82" s="806"/>
      <c r="J82" s="806"/>
      <c r="K82" s="806"/>
      <c r="L82" s="807"/>
      <c r="M82" s="111">
        <v>306.06506464372302</v>
      </c>
    </row>
    <row r="83" spans="2:13" ht="13.5" thickBot="1">
      <c r="B83" s="76"/>
      <c r="M83" s="67"/>
    </row>
    <row r="84" spans="2:13" ht="15.75" customHeight="1" thickBot="1">
      <c r="B84" s="800" t="s">
        <v>91</v>
      </c>
      <c r="C84" s="801"/>
      <c r="D84" s="801"/>
      <c r="E84" s="801"/>
      <c r="F84" s="801"/>
      <c r="G84" s="801"/>
      <c r="H84" s="801"/>
      <c r="I84" s="801"/>
      <c r="J84" s="801"/>
      <c r="K84" s="801"/>
      <c r="L84" s="802"/>
      <c r="M84" s="112">
        <v>1326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F9AE6-C832-4463-B73A-D9905C6DF0E3}">
  <sheetPr codeName="Hoja196">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418</v>
      </c>
      <c r="C33" s="791" t="s">
        <v>142</v>
      </c>
      <c r="D33" s="792"/>
      <c r="E33" s="792"/>
      <c r="F33" s="792"/>
      <c r="G33" s="792"/>
      <c r="H33" s="792"/>
      <c r="I33" s="792"/>
      <c r="J33" s="793"/>
      <c r="K33" s="173">
        <v>11601</v>
      </c>
      <c r="L33" s="172" t="s">
        <v>26</v>
      </c>
      <c r="M33" s="174">
        <v>105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193</v>
      </c>
      <c r="C36" s="116"/>
      <c r="D36" s="116"/>
      <c r="E36" s="99"/>
      <c r="F36" s="122"/>
      <c r="G36" s="332"/>
      <c r="H36" s="333"/>
      <c r="I36" s="332"/>
      <c r="J36" s="333"/>
      <c r="K36" s="81">
        <v>251390.58693974966</v>
      </c>
      <c r="L36" s="170">
        <v>10</v>
      </c>
      <c r="M36" s="82">
        <v>25139.058693974966</v>
      </c>
    </row>
    <row r="37" spans="2:13">
      <c r="B37" s="32" t="s">
        <v>126</v>
      </c>
      <c r="C37" s="116"/>
      <c r="D37" s="116"/>
      <c r="E37" s="123"/>
      <c r="F37" s="124"/>
      <c r="G37" s="86"/>
      <c r="H37" s="85"/>
      <c r="I37" s="86"/>
      <c r="J37" s="85"/>
      <c r="K37" s="81">
        <v>104738.2696050019</v>
      </c>
      <c r="L37" s="170">
        <v>2.5</v>
      </c>
      <c r="M37" s="82">
        <v>41895.307842000759</v>
      </c>
    </row>
    <row r="38" spans="2:13">
      <c r="B38" s="32" t="s">
        <v>128</v>
      </c>
      <c r="C38" s="116"/>
      <c r="D38" s="116"/>
      <c r="E38" s="123"/>
      <c r="F38" s="124"/>
      <c r="G38" s="86"/>
      <c r="H38" s="85"/>
      <c r="I38" s="86"/>
      <c r="J38" s="85"/>
      <c r="K38" s="81">
        <v>16433.893816169188</v>
      </c>
      <c r="L38" s="170">
        <v>2.5</v>
      </c>
      <c r="M38" s="82">
        <v>6573.5575264676754</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1510.3058745904414</v>
      </c>
    </row>
    <row r="44" spans="2:13" ht="15.75" customHeight="1" thickBot="1">
      <c r="B44" s="797" t="s">
        <v>75</v>
      </c>
      <c r="C44" s="798"/>
      <c r="D44" s="798"/>
      <c r="E44" s="798"/>
      <c r="F44" s="798"/>
      <c r="G44" s="798"/>
      <c r="H44" s="798"/>
      <c r="I44" s="798"/>
      <c r="J44" s="798"/>
      <c r="K44" s="798"/>
      <c r="L44" s="799"/>
      <c r="M44" s="87">
        <v>75118.229937033844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206</v>
      </c>
      <c r="C47" s="159"/>
      <c r="D47" s="159"/>
      <c r="E47" s="159"/>
      <c r="F47" s="159"/>
      <c r="G47" s="159"/>
      <c r="H47" s="159"/>
      <c r="I47" s="160"/>
      <c r="J47" s="126" t="s">
        <v>26</v>
      </c>
      <c r="K47" s="127">
        <v>1.4</v>
      </c>
      <c r="L47" s="165">
        <v>7270.472207326171</v>
      </c>
      <c r="M47" s="82">
        <v>10178.661090256639</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10178.661090256639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248</v>
      </c>
      <c r="C63" s="116"/>
      <c r="D63" s="116"/>
      <c r="E63" s="116"/>
      <c r="F63" s="116"/>
      <c r="G63" s="116"/>
      <c r="H63" s="116"/>
      <c r="I63" s="92">
        <v>1.4</v>
      </c>
      <c r="J63" s="93">
        <v>10</v>
      </c>
      <c r="K63" s="92">
        <v>14</v>
      </c>
      <c r="L63" s="170">
        <v>1190.5931079059314</v>
      </c>
      <c r="M63" s="82">
        <v>16668.303510683039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16668.303510683039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20</v>
      </c>
      <c r="M69" s="103">
        <v>8175.021987686896</v>
      </c>
    </row>
    <row r="70" spans="2:13">
      <c r="B70" s="98" t="s">
        <v>256</v>
      </c>
      <c r="C70" s="99"/>
      <c r="D70" s="99"/>
      <c r="E70" s="99"/>
      <c r="F70" s="99"/>
      <c r="G70" s="99"/>
      <c r="H70" s="99"/>
      <c r="I70" s="100">
        <v>74897.694683432608</v>
      </c>
      <c r="J70" s="101">
        <v>1.85</v>
      </c>
      <c r="K70" s="102">
        <v>138560.73516435034</v>
      </c>
      <c r="L70" s="169">
        <v>20</v>
      </c>
      <c r="M70" s="103">
        <v>6928.0367582175168</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15103.058745904413</v>
      </c>
    </row>
    <row r="75" spans="2:13" ht="13.5" thickBot="1">
      <c r="B75" s="76"/>
      <c r="M75" s="67"/>
    </row>
    <row r="76" spans="2:13" ht="15.75" customHeight="1" thickBot="1">
      <c r="B76" s="800" t="s">
        <v>85</v>
      </c>
      <c r="C76" s="801"/>
      <c r="D76" s="801"/>
      <c r="E76" s="801"/>
      <c r="F76" s="801"/>
      <c r="G76" s="801"/>
      <c r="H76" s="801"/>
      <c r="I76" s="801"/>
      <c r="J76" s="801"/>
      <c r="K76" s="801"/>
      <c r="L76" s="802"/>
      <c r="M76" s="104">
        <v>117068.25328387794</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23413.65065677559</v>
      </c>
      <c r="M79" s="108"/>
    </row>
    <row r="80" spans="2:13">
      <c r="B80" s="83" t="s">
        <v>90</v>
      </c>
      <c r="C80" s="84"/>
      <c r="D80" s="84"/>
      <c r="E80" s="84"/>
      <c r="F80" s="84"/>
      <c r="G80" s="84"/>
      <c r="H80" s="84"/>
      <c r="I80" s="105"/>
      <c r="J80" s="106"/>
      <c r="K80" s="107">
        <v>0.05</v>
      </c>
      <c r="L80" s="167">
        <v>5853.4126641938974</v>
      </c>
      <c r="M80" s="108"/>
    </row>
    <row r="81" spans="2:13" ht="13.5" thickBot="1">
      <c r="B81" s="34" t="s">
        <v>59</v>
      </c>
      <c r="C81" s="57"/>
      <c r="D81" s="57"/>
      <c r="E81" s="57"/>
      <c r="F81" s="57"/>
      <c r="G81" s="57"/>
      <c r="H81" s="57"/>
      <c r="I81" s="109"/>
      <c r="J81" s="110"/>
      <c r="K81" s="107">
        <v>0.05</v>
      </c>
      <c r="L81" s="168">
        <v>5853.4126641938974</v>
      </c>
      <c r="M81" s="108"/>
    </row>
    <row r="82" spans="2:13" ht="15.75" customHeight="1" thickBot="1">
      <c r="B82" s="805" t="s">
        <v>466</v>
      </c>
      <c r="C82" s="806"/>
      <c r="D82" s="806"/>
      <c r="E82" s="806"/>
      <c r="F82" s="806"/>
      <c r="G82" s="806"/>
      <c r="H82" s="806"/>
      <c r="I82" s="806"/>
      <c r="J82" s="806"/>
      <c r="K82" s="806"/>
      <c r="L82" s="807"/>
      <c r="M82" s="111">
        <v>35120.475985163386</v>
      </c>
    </row>
    <row r="83" spans="2:13" ht="13.5" thickBot="1">
      <c r="B83" s="76"/>
      <c r="M83" s="67"/>
    </row>
    <row r="84" spans="2:13" ht="15.75" customHeight="1" thickBot="1">
      <c r="B84" s="800" t="s">
        <v>91</v>
      </c>
      <c r="C84" s="801"/>
      <c r="D84" s="801"/>
      <c r="E84" s="801"/>
      <c r="F84" s="801"/>
      <c r="G84" s="801"/>
      <c r="H84" s="801"/>
      <c r="I84" s="801"/>
      <c r="J84" s="801"/>
      <c r="K84" s="801"/>
      <c r="L84" s="802"/>
      <c r="M84" s="112">
        <v>152189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8A672-750A-4D5C-9FB9-22655D4342F6}">
  <sheetPr codeName="Hoja197">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419</v>
      </c>
      <c r="C33" s="791" t="s">
        <v>602</v>
      </c>
      <c r="D33" s="792"/>
      <c r="E33" s="792"/>
      <c r="F33" s="792"/>
      <c r="G33" s="792"/>
      <c r="H33" s="792"/>
      <c r="I33" s="792"/>
      <c r="J33" s="793"/>
      <c r="K33" s="173">
        <v>11601</v>
      </c>
      <c r="L33" s="172" t="s">
        <v>26</v>
      </c>
      <c r="M33" s="174">
        <v>53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126</v>
      </c>
      <c r="C36" s="116"/>
      <c r="D36" s="116"/>
      <c r="E36" s="99"/>
      <c r="F36" s="122"/>
      <c r="G36" s="332"/>
      <c r="H36" s="333"/>
      <c r="I36" s="332"/>
      <c r="J36" s="333"/>
      <c r="K36" s="81">
        <v>104738.2696050019</v>
      </c>
      <c r="L36" s="170">
        <v>10</v>
      </c>
      <c r="M36" s="82">
        <v>10473.82696050019</v>
      </c>
    </row>
    <row r="37" spans="2:13">
      <c r="B37" s="32" t="s">
        <v>193</v>
      </c>
      <c r="C37" s="116"/>
      <c r="D37" s="116"/>
      <c r="E37" s="123"/>
      <c r="F37" s="124"/>
      <c r="G37" s="86"/>
      <c r="H37" s="85"/>
      <c r="I37" s="86"/>
      <c r="J37" s="85"/>
      <c r="K37" s="81">
        <v>251390.58693974966</v>
      </c>
      <c r="L37" s="170">
        <v>20</v>
      </c>
      <c r="M37" s="82">
        <v>12569.529346987483</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137.69434690076204</v>
      </c>
    </row>
    <row r="44" spans="2:13" ht="15.75" customHeight="1" thickBot="1">
      <c r="B44" s="797" t="s">
        <v>75</v>
      </c>
      <c r="C44" s="798"/>
      <c r="D44" s="798"/>
      <c r="E44" s="798"/>
      <c r="F44" s="798"/>
      <c r="G44" s="798"/>
      <c r="H44" s="798"/>
      <c r="I44" s="798"/>
      <c r="J44" s="798"/>
      <c r="K44" s="798"/>
      <c r="L44" s="799"/>
      <c r="M44" s="87">
        <v>23181.050654388437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110</v>
      </c>
      <c r="C47" s="159"/>
      <c r="D47" s="159"/>
      <c r="E47" s="159"/>
      <c r="F47" s="159"/>
      <c r="G47" s="159"/>
      <c r="H47" s="159"/>
      <c r="I47" s="160"/>
      <c r="J47" s="126" t="s">
        <v>30</v>
      </c>
      <c r="K47" s="127">
        <v>0.2</v>
      </c>
      <c r="L47" s="165">
        <v>8814.8129136550979</v>
      </c>
      <c r="M47" s="82">
        <v>1762.9625827310197</v>
      </c>
    </row>
    <row r="48" spans="2:13" ht="15.75" customHeight="1">
      <c r="B48" s="32" t="s">
        <v>51</v>
      </c>
      <c r="C48" s="163"/>
      <c r="D48" s="163"/>
      <c r="E48" s="163"/>
      <c r="F48" s="163"/>
      <c r="G48" s="163"/>
      <c r="H48" s="163"/>
      <c r="I48" s="164"/>
      <c r="J48" s="126" t="s">
        <v>28</v>
      </c>
      <c r="K48" s="127">
        <v>3</v>
      </c>
      <c r="L48" s="165">
        <v>2583.3015670317945</v>
      </c>
      <c r="M48" s="82">
        <v>7749.9047010953836</v>
      </c>
    </row>
    <row r="49" spans="2:13" ht="15.75" customHeight="1">
      <c r="B49" s="32" t="s">
        <v>212</v>
      </c>
      <c r="C49" s="163"/>
      <c r="D49" s="163"/>
      <c r="E49" s="163"/>
      <c r="F49" s="163"/>
      <c r="G49" s="163"/>
      <c r="H49" s="163"/>
      <c r="I49" s="164"/>
      <c r="J49" s="126" t="s">
        <v>153</v>
      </c>
      <c r="K49" s="127">
        <v>0.3</v>
      </c>
      <c r="L49" s="165">
        <v>10029.271712199705</v>
      </c>
      <c r="M49" s="82">
        <v>3008.7815136599115</v>
      </c>
    </row>
    <row r="50" spans="2:13" ht="15.75" customHeight="1">
      <c r="B50" s="32" t="s">
        <v>154</v>
      </c>
      <c r="C50" s="163"/>
      <c r="D50" s="163"/>
      <c r="E50" s="163"/>
      <c r="F50" s="163"/>
      <c r="G50" s="163"/>
      <c r="H50" s="163"/>
      <c r="I50" s="164"/>
      <c r="J50" s="126" t="s">
        <v>29</v>
      </c>
      <c r="K50" s="127">
        <v>0.2</v>
      </c>
      <c r="L50" s="165">
        <v>998.95977874271807</v>
      </c>
      <c r="M50" s="82">
        <v>199.79195574854361</v>
      </c>
    </row>
    <row r="51" spans="2:13" ht="15.75" customHeight="1">
      <c r="B51" s="32" t="s">
        <v>52</v>
      </c>
      <c r="C51" s="163"/>
      <c r="D51" s="163"/>
      <c r="E51" s="163"/>
      <c r="F51" s="163"/>
      <c r="G51" s="163"/>
      <c r="H51" s="163"/>
      <c r="I51" s="164"/>
      <c r="J51" s="126" t="s">
        <v>28</v>
      </c>
      <c r="K51" s="127">
        <v>0.5</v>
      </c>
      <c r="L51" s="165">
        <v>1601.2716735112333</v>
      </c>
      <c r="M51" s="82">
        <v>800.63583675561665</v>
      </c>
    </row>
    <row r="52" spans="2:13" ht="15.75" customHeight="1">
      <c r="B52" s="32" t="s">
        <v>205</v>
      </c>
      <c r="C52" s="163"/>
      <c r="D52" s="163"/>
      <c r="E52" s="163"/>
      <c r="F52" s="163"/>
      <c r="G52" s="163"/>
      <c r="H52" s="163"/>
      <c r="I52" s="164"/>
      <c r="J52" s="126" t="s">
        <v>26</v>
      </c>
      <c r="K52" s="127">
        <v>1.4</v>
      </c>
      <c r="L52" s="165">
        <v>7270.472207326171</v>
      </c>
      <c r="M52" s="82">
        <v>10178.661090256639</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23700.737680247112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160</v>
      </c>
      <c r="M69" s="103">
        <v>510.938874230431</v>
      </c>
    </row>
    <row r="70" spans="2:13">
      <c r="B70" s="98" t="s">
        <v>256</v>
      </c>
      <c r="C70" s="99"/>
      <c r="D70" s="99"/>
      <c r="E70" s="99"/>
      <c r="F70" s="99"/>
      <c r="G70" s="99"/>
      <c r="H70" s="99"/>
      <c r="I70" s="100">
        <v>74897.694683432608</v>
      </c>
      <c r="J70" s="101">
        <v>1.85</v>
      </c>
      <c r="K70" s="102">
        <v>138560.73516435034</v>
      </c>
      <c r="L70" s="169">
        <v>160</v>
      </c>
      <c r="M70" s="103">
        <v>866.0045947771896</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1376.9434690076205</v>
      </c>
    </row>
    <row r="75" spans="2:13" ht="13.5" thickBot="1">
      <c r="B75" s="76"/>
      <c r="M75" s="67"/>
    </row>
    <row r="76" spans="2:13" ht="15.75" customHeight="1" thickBot="1">
      <c r="B76" s="800" t="s">
        <v>85</v>
      </c>
      <c r="C76" s="801"/>
      <c r="D76" s="801"/>
      <c r="E76" s="801"/>
      <c r="F76" s="801"/>
      <c r="G76" s="801"/>
      <c r="H76" s="801"/>
      <c r="I76" s="801"/>
      <c r="J76" s="801"/>
      <c r="K76" s="801"/>
      <c r="L76" s="802"/>
      <c r="M76" s="104">
        <v>48258.731803643168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9651.7463607286336</v>
      </c>
      <c r="M79" s="108"/>
    </row>
    <row r="80" spans="2:13">
      <c r="B80" s="83" t="s">
        <v>90</v>
      </c>
      <c r="C80" s="84"/>
      <c r="D80" s="84"/>
      <c r="E80" s="84"/>
      <c r="F80" s="84"/>
      <c r="G80" s="84"/>
      <c r="H80" s="84"/>
      <c r="I80" s="105"/>
      <c r="J80" s="106"/>
      <c r="K80" s="107">
        <v>0.05</v>
      </c>
      <c r="L80" s="167">
        <v>2412.9365901821584</v>
      </c>
      <c r="M80" s="108"/>
    </row>
    <row r="81" spans="2:13" ht="13.5" thickBot="1">
      <c r="B81" s="34" t="s">
        <v>59</v>
      </c>
      <c r="C81" s="57"/>
      <c r="D81" s="57"/>
      <c r="E81" s="57"/>
      <c r="F81" s="57"/>
      <c r="G81" s="57"/>
      <c r="H81" s="57"/>
      <c r="I81" s="109"/>
      <c r="J81" s="110"/>
      <c r="K81" s="107">
        <v>0.05</v>
      </c>
      <c r="L81" s="168">
        <v>2412.9365901821584</v>
      </c>
      <c r="M81" s="108"/>
    </row>
    <row r="82" spans="2:13" ht="15.75" customHeight="1" thickBot="1">
      <c r="B82" s="805" t="s">
        <v>466</v>
      </c>
      <c r="C82" s="806"/>
      <c r="D82" s="806"/>
      <c r="E82" s="806"/>
      <c r="F82" s="806"/>
      <c r="G82" s="806"/>
      <c r="H82" s="806"/>
      <c r="I82" s="806"/>
      <c r="J82" s="806"/>
      <c r="K82" s="806"/>
      <c r="L82" s="807"/>
      <c r="M82" s="111">
        <v>14477.61954109295</v>
      </c>
    </row>
    <row r="83" spans="2:13" ht="13.5" thickBot="1">
      <c r="B83" s="76"/>
      <c r="M83" s="67"/>
    </row>
    <row r="84" spans="2:13" ht="15.75" customHeight="1" thickBot="1">
      <c r="B84" s="800" t="s">
        <v>91</v>
      </c>
      <c r="C84" s="801"/>
      <c r="D84" s="801"/>
      <c r="E84" s="801"/>
      <c r="F84" s="801"/>
      <c r="G84" s="801"/>
      <c r="H84" s="801"/>
      <c r="I84" s="801"/>
      <c r="J84" s="801"/>
      <c r="K84" s="801"/>
      <c r="L84" s="802"/>
      <c r="M84" s="112">
        <v>62736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4CAE1D-1C26-4C8A-A8D6-618D860D9119}">
  <sheetPr codeName="Hoja198">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420</v>
      </c>
      <c r="C33" s="791" t="s">
        <v>603</v>
      </c>
      <c r="D33" s="792"/>
      <c r="E33" s="792"/>
      <c r="F33" s="792"/>
      <c r="G33" s="792"/>
      <c r="H33" s="792"/>
      <c r="I33" s="792"/>
      <c r="J33" s="793"/>
      <c r="K33" s="173">
        <v>11601</v>
      </c>
      <c r="L33" s="172" t="s">
        <v>26</v>
      </c>
      <c r="M33" s="174">
        <v>420</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193</v>
      </c>
      <c r="C36" s="116"/>
      <c r="D36" s="116"/>
      <c r="E36" s="99"/>
      <c r="F36" s="122"/>
      <c r="G36" s="332"/>
      <c r="H36" s="333"/>
      <c r="I36" s="332"/>
      <c r="J36" s="333"/>
      <c r="K36" s="81">
        <v>251390.58693974966</v>
      </c>
      <c r="L36" s="170">
        <v>66</v>
      </c>
      <c r="M36" s="82">
        <v>3808.9482869659041</v>
      </c>
    </row>
    <row r="37" spans="2:13">
      <c r="B37" s="32" t="s">
        <v>167</v>
      </c>
      <c r="C37" s="116"/>
      <c r="D37" s="116"/>
      <c r="E37" s="123"/>
      <c r="F37" s="124"/>
      <c r="G37" s="86"/>
      <c r="H37" s="85"/>
      <c r="I37" s="86"/>
      <c r="J37" s="85"/>
      <c r="K37" s="81">
        <v>187630.34466630782</v>
      </c>
      <c r="L37" s="170">
        <v>100</v>
      </c>
      <c r="M37" s="82">
        <v>1876.3034466630781</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15.482996188800939</v>
      </c>
    </row>
    <row r="44" spans="2:13" ht="15.75" customHeight="1" thickBot="1">
      <c r="B44" s="797" t="s">
        <v>75</v>
      </c>
      <c r="C44" s="798"/>
      <c r="D44" s="798"/>
      <c r="E44" s="798"/>
      <c r="F44" s="798"/>
      <c r="G44" s="798"/>
      <c r="H44" s="798"/>
      <c r="I44" s="798"/>
      <c r="J44" s="798"/>
      <c r="K44" s="798"/>
      <c r="L44" s="799"/>
      <c r="M44" s="87">
        <v>5700.7347298177829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205</v>
      </c>
      <c r="C47" s="159"/>
      <c r="D47" s="159"/>
      <c r="E47" s="159"/>
      <c r="F47" s="159"/>
      <c r="G47" s="159"/>
      <c r="H47" s="159"/>
      <c r="I47" s="160"/>
      <c r="J47" s="126" t="s">
        <v>26</v>
      </c>
      <c r="K47" s="127">
        <v>1</v>
      </c>
      <c r="L47" s="165">
        <v>7270.472207326171</v>
      </c>
      <c r="M47" s="82">
        <v>7270.472207326171</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7270.472207326171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528</v>
      </c>
      <c r="M69" s="103">
        <v>154.82996188800939</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154.82996188800939</v>
      </c>
    </row>
    <row r="75" spans="2:13" ht="13.5" thickBot="1">
      <c r="B75" s="76"/>
      <c r="M75" s="67"/>
    </row>
    <row r="76" spans="2:13" ht="15.75" customHeight="1" thickBot="1">
      <c r="B76" s="800" t="s">
        <v>85</v>
      </c>
      <c r="C76" s="801"/>
      <c r="D76" s="801"/>
      <c r="E76" s="801"/>
      <c r="F76" s="801"/>
      <c r="G76" s="801"/>
      <c r="H76" s="801"/>
      <c r="I76" s="801"/>
      <c r="J76" s="801"/>
      <c r="K76" s="801"/>
      <c r="L76" s="802"/>
      <c r="M76" s="104">
        <v>13126.036899031962</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2625.2073798063925</v>
      </c>
      <c r="M79" s="108"/>
    </row>
    <row r="80" spans="2:13">
      <c r="B80" s="83" t="s">
        <v>90</v>
      </c>
      <c r="C80" s="84"/>
      <c r="D80" s="84"/>
      <c r="E80" s="84"/>
      <c r="F80" s="84"/>
      <c r="G80" s="84"/>
      <c r="H80" s="84"/>
      <c r="I80" s="105"/>
      <c r="J80" s="106"/>
      <c r="K80" s="107">
        <v>0.05</v>
      </c>
      <c r="L80" s="167">
        <v>656.30184495159813</v>
      </c>
      <c r="M80" s="108"/>
    </row>
    <row r="81" spans="2:13" ht="13.5" thickBot="1">
      <c r="B81" s="34" t="s">
        <v>59</v>
      </c>
      <c r="C81" s="57"/>
      <c r="D81" s="57"/>
      <c r="E81" s="57"/>
      <c r="F81" s="57"/>
      <c r="G81" s="57"/>
      <c r="H81" s="57"/>
      <c r="I81" s="109"/>
      <c r="J81" s="110"/>
      <c r="K81" s="107">
        <v>0.05</v>
      </c>
      <c r="L81" s="168">
        <v>656.30184495159813</v>
      </c>
      <c r="M81" s="108"/>
    </row>
    <row r="82" spans="2:13" ht="15.75" customHeight="1" thickBot="1">
      <c r="B82" s="805" t="s">
        <v>466</v>
      </c>
      <c r="C82" s="806"/>
      <c r="D82" s="806"/>
      <c r="E82" s="806"/>
      <c r="F82" s="806"/>
      <c r="G82" s="806"/>
      <c r="H82" s="806"/>
      <c r="I82" s="806"/>
      <c r="J82" s="806"/>
      <c r="K82" s="806"/>
      <c r="L82" s="807"/>
      <c r="M82" s="111">
        <v>3937.8110697095885</v>
      </c>
    </row>
    <row r="83" spans="2:13" ht="13.5" thickBot="1">
      <c r="B83" s="76"/>
      <c r="M83" s="67"/>
    </row>
    <row r="84" spans="2:13" ht="15.75" customHeight="1" thickBot="1">
      <c r="B84" s="800" t="s">
        <v>91</v>
      </c>
      <c r="C84" s="801"/>
      <c r="D84" s="801"/>
      <c r="E84" s="801"/>
      <c r="F84" s="801"/>
      <c r="G84" s="801"/>
      <c r="H84" s="801"/>
      <c r="I84" s="801"/>
      <c r="J84" s="801"/>
      <c r="K84" s="801"/>
      <c r="L84" s="802"/>
      <c r="M84" s="112">
        <v>17064</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0DF633-2363-4BB6-A277-4DF035C64A13}">
  <sheetPr codeName="Hoja199">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421</v>
      </c>
      <c r="C33" s="791" t="s">
        <v>526</v>
      </c>
      <c r="D33" s="792"/>
      <c r="E33" s="792"/>
      <c r="F33" s="792"/>
      <c r="G33" s="792"/>
      <c r="H33" s="792"/>
      <c r="I33" s="792"/>
      <c r="J33" s="793"/>
      <c r="K33" s="173">
        <v>11606</v>
      </c>
      <c r="L33" s="172" t="s">
        <v>26</v>
      </c>
      <c r="M33" s="174">
        <v>263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126</v>
      </c>
      <c r="C36" s="116"/>
      <c r="D36" s="116"/>
      <c r="E36" s="99"/>
      <c r="F36" s="122"/>
      <c r="G36" s="332"/>
      <c r="H36" s="333"/>
      <c r="I36" s="332"/>
      <c r="J36" s="333"/>
      <c r="K36" s="81">
        <v>104738.2696050019</v>
      </c>
      <c r="L36" s="170">
        <v>10</v>
      </c>
      <c r="M36" s="82">
        <v>10473.82696050019</v>
      </c>
    </row>
    <row r="37" spans="2:13">
      <c r="B37" s="32" t="s">
        <v>193</v>
      </c>
      <c r="C37" s="116"/>
      <c r="D37" s="116"/>
      <c r="E37" s="123"/>
      <c r="F37" s="124"/>
      <c r="G37" s="86"/>
      <c r="H37" s="85"/>
      <c r="I37" s="86"/>
      <c r="J37" s="85"/>
      <c r="K37" s="81">
        <v>251390.58693974966</v>
      </c>
      <c r="L37" s="170">
        <v>16</v>
      </c>
      <c r="M37" s="82">
        <v>15711.911683734354</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386.00689441618891</v>
      </c>
    </row>
    <row r="44" spans="2:13" ht="15.75" customHeight="1" thickBot="1">
      <c r="B44" s="797" t="s">
        <v>75</v>
      </c>
      <c r="C44" s="798"/>
      <c r="D44" s="798"/>
      <c r="E44" s="798"/>
      <c r="F44" s="798"/>
      <c r="G44" s="798"/>
      <c r="H44" s="798"/>
      <c r="I44" s="798"/>
      <c r="J44" s="798"/>
      <c r="K44" s="798"/>
      <c r="L44" s="799"/>
      <c r="M44" s="87">
        <v>26571.745538650735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110</v>
      </c>
      <c r="C47" s="159"/>
      <c r="D47" s="159"/>
      <c r="E47" s="159"/>
      <c r="F47" s="159"/>
      <c r="G47" s="159"/>
      <c r="H47" s="159"/>
      <c r="I47" s="160"/>
      <c r="J47" s="126" t="s">
        <v>30</v>
      </c>
      <c r="K47" s="127">
        <v>0.3</v>
      </c>
      <c r="L47" s="165">
        <v>8814.8129136550979</v>
      </c>
      <c r="M47" s="82">
        <v>2644.4438740965293</v>
      </c>
    </row>
    <row r="48" spans="2:13" ht="15.75" customHeight="1">
      <c r="B48" s="32" t="s">
        <v>51</v>
      </c>
      <c r="C48" s="163"/>
      <c r="D48" s="163"/>
      <c r="E48" s="163"/>
      <c r="F48" s="163"/>
      <c r="G48" s="163"/>
      <c r="H48" s="163"/>
      <c r="I48" s="164"/>
      <c r="J48" s="126" t="s">
        <v>28</v>
      </c>
      <c r="K48" s="127">
        <v>3</v>
      </c>
      <c r="L48" s="165">
        <v>2583.3015670317945</v>
      </c>
      <c r="M48" s="82">
        <v>7749.9047010953836</v>
      </c>
    </row>
    <row r="49" spans="2:13" ht="15.75" customHeight="1">
      <c r="B49" s="32" t="s">
        <v>212</v>
      </c>
      <c r="C49" s="163"/>
      <c r="D49" s="163"/>
      <c r="E49" s="163"/>
      <c r="F49" s="163"/>
      <c r="G49" s="163"/>
      <c r="H49" s="163"/>
      <c r="I49" s="164"/>
      <c r="J49" s="126" t="s">
        <v>153</v>
      </c>
      <c r="K49" s="127">
        <v>0.25</v>
      </c>
      <c r="L49" s="165">
        <v>10029.271712199705</v>
      </c>
      <c r="M49" s="82">
        <v>2507.3179280499262</v>
      </c>
    </row>
    <row r="50" spans="2:13" ht="15.75" customHeight="1">
      <c r="B50" s="32" t="s">
        <v>154</v>
      </c>
      <c r="C50" s="163"/>
      <c r="D50" s="163"/>
      <c r="E50" s="163"/>
      <c r="F50" s="163"/>
      <c r="G50" s="163"/>
      <c r="H50" s="163"/>
      <c r="I50" s="164"/>
      <c r="J50" s="126" t="s">
        <v>29</v>
      </c>
      <c r="K50" s="127">
        <v>1</v>
      </c>
      <c r="L50" s="165">
        <v>998.95977874271807</v>
      </c>
      <c r="M50" s="82">
        <v>998.95977874271807</v>
      </c>
    </row>
    <row r="51" spans="2:13" ht="15.75" customHeight="1">
      <c r="B51" s="32" t="s">
        <v>52</v>
      </c>
      <c r="C51" s="163"/>
      <c r="D51" s="163"/>
      <c r="E51" s="163"/>
      <c r="F51" s="163"/>
      <c r="G51" s="163"/>
      <c r="H51" s="163"/>
      <c r="I51" s="164"/>
      <c r="J51" s="126" t="s">
        <v>28</v>
      </c>
      <c r="K51" s="127">
        <v>1</v>
      </c>
      <c r="L51" s="165">
        <v>1601.2716735112333</v>
      </c>
      <c r="M51" s="82">
        <v>1601.2716735112333</v>
      </c>
    </row>
    <row r="52" spans="2:13" ht="15.75" customHeight="1">
      <c r="B52" s="32" t="s">
        <v>205</v>
      </c>
      <c r="C52" s="163"/>
      <c r="D52" s="163"/>
      <c r="E52" s="163"/>
      <c r="F52" s="163"/>
      <c r="G52" s="163"/>
      <c r="H52" s="163"/>
      <c r="I52" s="164"/>
      <c r="J52" s="126" t="s">
        <v>26</v>
      </c>
      <c r="K52" s="127">
        <v>1.4</v>
      </c>
      <c r="L52" s="165">
        <v>7270.472207326171</v>
      </c>
      <c r="M52" s="82">
        <v>10178.661090256639</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25680.55904575243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1.4</v>
      </c>
      <c r="J63" s="93">
        <v>10</v>
      </c>
      <c r="K63" s="92">
        <v>14</v>
      </c>
      <c r="L63" s="170">
        <v>961.69167493202258</v>
      </c>
      <c r="M63" s="82">
        <v>13463.683449048316</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13463.683449048316</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128</v>
      </c>
      <c r="M69" s="103">
        <v>2554.6943711521549</v>
      </c>
    </row>
    <row r="70" spans="2:13">
      <c r="B70" s="98" t="s">
        <v>266</v>
      </c>
      <c r="C70" s="99"/>
      <c r="D70" s="99"/>
      <c r="E70" s="99"/>
      <c r="F70" s="99"/>
      <c r="G70" s="99"/>
      <c r="H70" s="99"/>
      <c r="I70" s="100">
        <v>90317.808294727554</v>
      </c>
      <c r="J70" s="101">
        <v>1.85</v>
      </c>
      <c r="K70" s="102">
        <v>167087.94534524597</v>
      </c>
      <c r="L70" s="169">
        <v>128</v>
      </c>
      <c r="M70" s="103">
        <v>1305.3745730097341</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3860.0689441618888</v>
      </c>
    </row>
    <row r="75" spans="2:13" ht="13.5" thickBot="1">
      <c r="B75" s="76"/>
      <c r="M75" s="67"/>
    </row>
    <row r="76" spans="2:13" ht="15.75" customHeight="1" thickBot="1">
      <c r="B76" s="800" t="s">
        <v>85</v>
      </c>
      <c r="C76" s="801"/>
      <c r="D76" s="801"/>
      <c r="E76" s="801"/>
      <c r="F76" s="801"/>
      <c r="G76" s="801"/>
      <c r="H76" s="801"/>
      <c r="I76" s="801"/>
      <c r="J76" s="801"/>
      <c r="K76" s="801"/>
      <c r="L76" s="802"/>
      <c r="M76" s="104">
        <v>69576.056977613363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13915.211395522674</v>
      </c>
      <c r="M79" s="108"/>
    </row>
    <row r="80" spans="2:13">
      <c r="B80" s="83" t="s">
        <v>90</v>
      </c>
      <c r="C80" s="84"/>
      <c r="D80" s="84"/>
      <c r="E80" s="84"/>
      <c r="F80" s="84"/>
      <c r="G80" s="84"/>
      <c r="H80" s="84"/>
      <c r="I80" s="105"/>
      <c r="J80" s="106"/>
      <c r="K80" s="107">
        <v>0.05</v>
      </c>
      <c r="L80" s="167">
        <v>3478.8028488806685</v>
      </c>
      <c r="M80" s="108"/>
    </row>
    <row r="81" spans="2:13" ht="13.5" thickBot="1">
      <c r="B81" s="34" t="s">
        <v>59</v>
      </c>
      <c r="C81" s="57"/>
      <c r="D81" s="57"/>
      <c r="E81" s="57"/>
      <c r="F81" s="57"/>
      <c r="G81" s="57"/>
      <c r="H81" s="57"/>
      <c r="I81" s="109"/>
      <c r="J81" s="110"/>
      <c r="K81" s="107">
        <v>0.05</v>
      </c>
      <c r="L81" s="168">
        <v>3478.8028488806685</v>
      </c>
      <c r="M81" s="108"/>
    </row>
    <row r="82" spans="2:13" ht="15.75" customHeight="1" thickBot="1">
      <c r="B82" s="805" t="s">
        <v>466</v>
      </c>
      <c r="C82" s="806"/>
      <c r="D82" s="806"/>
      <c r="E82" s="806"/>
      <c r="F82" s="806"/>
      <c r="G82" s="806"/>
      <c r="H82" s="806"/>
      <c r="I82" s="806"/>
      <c r="J82" s="806"/>
      <c r="K82" s="806"/>
      <c r="L82" s="807"/>
      <c r="M82" s="111">
        <v>20872.817093284008</v>
      </c>
    </row>
    <row r="83" spans="2:13" ht="13.5" thickBot="1">
      <c r="B83" s="76"/>
      <c r="M83" s="67"/>
    </row>
    <row r="84" spans="2:13" ht="15.75" customHeight="1" thickBot="1">
      <c r="B84" s="800" t="s">
        <v>91</v>
      </c>
      <c r="C84" s="801"/>
      <c r="D84" s="801"/>
      <c r="E84" s="801"/>
      <c r="F84" s="801"/>
      <c r="G84" s="801"/>
      <c r="H84" s="801"/>
      <c r="I84" s="801"/>
      <c r="J84" s="801"/>
      <c r="K84" s="801"/>
      <c r="L84" s="802"/>
      <c r="M84" s="112">
        <v>90449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CA0AA-F7C6-41FF-A1E0-9969351BC1A7}">
  <sheetPr codeName="Hoja200">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422</v>
      </c>
      <c r="C33" s="791" t="s">
        <v>607</v>
      </c>
      <c r="D33" s="792"/>
      <c r="E33" s="792"/>
      <c r="F33" s="792"/>
      <c r="G33" s="792"/>
      <c r="H33" s="792"/>
      <c r="I33" s="792"/>
      <c r="J33" s="793"/>
      <c r="K33" s="173">
        <v>11606</v>
      </c>
      <c r="L33" s="172" t="s">
        <v>26</v>
      </c>
      <c r="M33" s="174">
        <v>1312</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193</v>
      </c>
      <c r="C36" s="116"/>
      <c r="D36" s="116"/>
      <c r="E36" s="99"/>
      <c r="F36" s="122"/>
      <c r="G36" s="332"/>
      <c r="H36" s="333"/>
      <c r="I36" s="332"/>
      <c r="J36" s="333"/>
      <c r="K36" s="81">
        <v>251390.58693974966</v>
      </c>
      <c r="L36" s="170">
        <v>35</v>
      </c>
      <c r="M36" s="82">
        <v>7182.5881982785613</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107.87899104217436</v>
      </c>
    </row>
    <row r="44" spans="2:13" ht="15.75" customHeight="1" thickBot="1">
      <c r="B44" s="797" t="s">
        <v>75</v>
      </c>
      <c r="C44" s="798"/>
      <c r="D44" s="798"/>
      <c r="E44" s="798"/>
      <c r="F44" s="798"/>
      <c r="G44" s="798"/>
      <c r="H44" s="798"/>
      <c r="I44" s="798"/>
      <c r="J44" s="798"/>
      <c r="K44" s="798"/>
      <c r="L44" s="799"/>
      <c r="M44" s="87">
        <v>7290.467189320736</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205</v>
      </c>
      <c r="C47" s="159"/>
      <c r="D47" s="159"/>
      <c r="E47" s="159"/>
      <c r="F47" s="159"/>
      <c r="G47" s="159"/>
      <c r="H47" s="159"/>
      <c r="I47" s="160"/>
      <c r="J47" s="126" t="s">
        <v>26</v>
      </c>
      <c r="K47" s="127">
        <v>1.3</v>
      </c>
      <c r="L47" s="165">
        <v>7270.472207326171</v>
      </c>
      <c r="M47" s="82">
        <v>9451.6138695240224</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9451.6138695240224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1.3</v>
      </c>
      <c r="J63" s="93">
        <v>10</v>
      </c>
      <c r="K63" s="92">
        <v>13</v>
      </c>
      <c r="L63" s="170">
        <v>961.69167493202258</v>
      </c>
      <c r="M63" s="82">
        <v>12501.991774116294</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12501.991774116294</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256</v>
      </c>
      <c r="D69" s="99"/>
      <c r="E69" s="99"/>
      <c r="F69" s="99"/>
      <c r="G69" s="99"/>
      <c r="H69" s="147"/>
      <c r="I69" s="100">
        <v>74897.694683432608</v>
      </c>
      <c r="J69" s="101">
        <v>1.85</v>
      </c>
      <c r="K69" s="102">
        <v>138560.73516435034</v>
      </c>
      <c r="L69" s="169">
        <v>280</v>
      </c>
      <c r="M69" s="103">
        <v>494.85976844410834</v>
      </c>
    </row>
    <row r="70" spans="2:13">
      <c r="B70" s="98" t="s">
        <v>258</v>
      </c>
      <c r="C70" s="99"/>
      <c r="D70" s="99"/>
      <c r="E70" s="99"/>
      <c r="F70" s="99"/>
      <c r="G70" s="99"/>
      <c r="H70" s="99"/>
      <c r="I70" s="100">
        <v>88378.616083101573</v>
      </c>
      <c r="J70" s="101">
        <v>1.85</v>
      </c>
      <c r="K70" s="102">
        <v>163500.43975373791</v>
      </c>
      <c r="L70" s="169">
        <v>280</v>
      </c>
      <c r="M70" s="103">
        <v>583.93014197763534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1078.7899104217436</v>
      </c>
    </row>
    <row r="75" spans="2:13" ht="13.5" thickBot="1">
      <c r="B75" s="76"/>
      <c r="M75" s="67"/>
    </row>
    <row r="76" spans="2:13" ht="15.75" customHeight="1" thickBot="1">
      <c r="B76" s="800" t="s">
        <v>85</v>
      </c>
      <c r="C76" s="801"/>
      <c r="D76" s="801"/>
      <c r="E76" s="801"/>
      <c r="F76" s="801"/>
      <c r="G76" s="801"/>
      <c r="H76" s="801"/>
      <c r="I76" s="801"/>
      <c r="J76" s="801"/>
      <c r="K76" s="801"/>
      <c r="L76" s="802"/>
      <c r="M76" s="104">
        <v>30322.862743382793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6064.5725486765587</v>
      </c>
      <c r="M79" s="108"/>
    </row>
    <row r="80" spans="2:13">
      <c r="B80" s="83" t="s">
        <v>90</v>
      </c>
      <c r="C80" s="84"/>
      <c r="D80" s="84"/>
      <c r="E80" s="84"/>
      <c r="F80" s="84"/>
      <c r="G80" s="84"/>
      <c r="H80" s="84"/>
      <c r="I80" s="105"/>
      <c r="J80" s="106"/>
      <c r="K80" s="107">
        <v>0.05</v>
      </c>
      <c r="L80" s="167">
        <v>1516.1431371691397</v>
      </c>
      <c r="M80" s="108"/>
    </row>
    <row r="81" spans="2:13" ht="13.5" thickBot="1">
      <c r="B81" s="34" t="s">
        <v>59</v>
      </c>
      <c r="C81" s="57"/>
      <c r="D81" s="57"/>
      <c r="E81" s="57"/>
      <c r="F81" s="57"/>
      <c r="G81" s="57"/>
      <c r="H81" s="57"/>
      <c r="I81" s="109"/>
      <c r="J81" s="110"/>
      <c r="K81" s="107">
        <v>0.05</v>
      </c>
      <c r="L81" s="168">
        <v>1516.1431371691397</v>
      </c>
      <c r="M81" s="108"/>
    </row>
    <row r="82" spans="2:13" ht="15.75" customHeight="1" thickBot="1">
      <c r="B82" s="805" t="s">
        <v>466</v>
      </c>
      <c r="C82" s="806"/>
      <c r="D82" s="806"/>
      <c r="E82" s="806"/>
      <c r="F82" s="806"/>
      <c r="G82" s="806"/>
      <c r="H82" s="806"/>
      <c r="I82" s="806"/>
      <c r="J82" s="806"/>
      <c r="K82" s="806"/>
      <c r="L82" s="807"/>
      <c r="M82" s="111">
        <v>9096.858823014838</v>
      </c>
    </row>
    <row r="83" spans="2:13" ht="13.5" thickBot="1">
      <c r="B83" s="76"/>
      <c r="M83" s="67"/>
    </row>
    <row r="84" spans="2:13" ht="15.75" customHeight="1" thickBot="1">
      <c r="B84" s="800" t="s">
        <v>91</v>
      </c>
      <c r="C84" s="801"/>
      <c r="D84" s="801"/>
      <c r="E84" s="801"/>
      <c r="F84" s="801"/>
      <c r="G84" s="801"/>
      <c r="H84" s="801"/>
      <c r="I84" s="801"/>
      <c r="J84" s="801"/>
      <c r="K84" s="801"/>
      <c r="L84" s="802"/>
      <c r="M84" s="112">
        <v>39420</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53C626-3059-4FD9-8A96-89D6F06EC2C6}">
  <sheetPr codeName="Hoja201">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423</v>
      </c>
      <c r="C33" s="791" t="s">
        <v>527</v>
      </c>
      <c r="D33" s="792"/>
      <c r="E33" s="792"/>
      <c r="F33" s="792"/>
      <c r="G33" s="792"/>
      <c r="H33" s="792"/>
      <c r="I33" s="792"/>
      <c r="J33" s="793"/>
      <c r="K33" s="173">
        <v>11606</v>
      </c>
      <c r="L33" s="172" t="s">
        <v>26</v>
      </c>
      <c r="M33" s="174">
        <v>525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176</v>
      </c>
      <c r="C36" s="116"/>
      <c r="D36" s="116"/>
      <c r="E36" s="99"/>
      <c r="F36" s="122"/>
      <c r="G36" s="332"/>
      <c r="H36" s="333"/>
      <c r="I36" s="332"/>
      <c r="J36" s="333"/>
      <c r="K36" s="81">
        <v>15296.316618545299</v>
      </c>
      <c r="L36" s="170">
        <v>2.6702269692923899</v>
      </c>
      <c r="M36" s="82">
        <v>5728.4705736452142</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2216.9600698658392</v>
      </c>
    </row>
    <row r="44" spans="2:13" ht="15.75" customHeight="1" thickBot="1">
      <c r="B44" s="797" t="s">
        <v>75</v>
      </c>
      <c r="C44" s="798"/>
      <c r="D44" s="798"/>
      <c r="E44" s="798"/>
      <c r="F44" s="798"/>
      <c r="G44" s="798"/>
      <c r="H44" s="798"/>
      <c r="I44" s="798"/>
      <c r="J44" s="798"/>
      <c r="K44" s="798"/>
      <c r="L44" s="799"/>
      <c r="M44" s="87">
        <v>7945.4306435110539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230</v>
      </c>
      <c r="C47" s="159"/>
      <c r="D47" s="159"/>
      <c r="E47" s="159"/>
      <c r="F47" s="159"/>
      <c r="G47" s="159"/>
      <c r="H47" s="159"/>
      <c r="I47" s="160"/>
      <c r="J47" s="126" t="s">
        <v>26</v>
      </c>
      <c r="K47" s="127">
        <v>1.3</v>
      </c>
      <c r="L47" s="165">
        <v>49113.125986966195</v>
      </c>
      <c r="M47" s="82">
        <v>63847.063783056059</v>
      </c>
    </row>
    <row r="48" spans="2:13" ht="15.75" customHeight="1">
      <c r="B48" s="32" t="s">
        <v>49</v>
      </c>
      <c r="C48" s="163"/>
      <c r="D48" s="163"/>
      <c r="E48" s="163"/>
      <c r="F48" s="163"/>
      <c r="G48" s="163"/>
      <c r="H48" s="163"/>
      <c r="I48" s="164"/>
      <c r="J48" s="126" t="s">
        <v>138</v>
      </c>
      <c r="K48" s="127">
        <v>30</v>
      </c>
      <c r="L48" s="165">
        <v>103.61311853110514</v>
      </c>
      <c r="M48" s="82">
        <v>3108.3935559331544</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66955.457338989218</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249</v>
      </c>
      <c r="C63" s="116"/>
      <c r="D63" s="116"/>
      <c r="E63" s="116"/>
      <c r="F63" s="116"/>
      <c r="G63" s="116"/>
      <c r="H63" s="116"/>
      <c r="I63" s="92">
        <v>1.3</v>
      </c>
      <c r="J63" s="93">
        <v>5</v>
      </c>
      <c r="K63" s="92">
        <v>6.5</v>
      </c>
      <c r="L63" s="170">
        <v>1190.5931079059314</v>
      </c>
      <c r="M63" s="82">
        <v>7738.8552013885546</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7738.8552013885546</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21</v>
      </c>
      <c r="M69" s="103">
        <v>15571.470452736943</v>
      </c>
    </row>
    <row r="70" spans="2:13">
      <c r="B70" s="98" t="s">
        <v>256</v>
      </c>
      <c r="C70" s="99"/>
      <c r="D70" s="99"/>
      <c r="E70" s="99"/>
      <c r="F70" s="99"/>
      <c r="G70" s="99"/>
      <c r="H70" s="99"/>
      <c r="I70" s="100">
        <v>74897.694683432608</v>
      </c>
      <c r="J70" s="101">
        <v>1.85</v>
      </c>
      <c r="K70" s="102">
        <v>138560.73516435034</v>
      </c>
      <c r="L70" s="169">
        <v>21</v>
      </c>
      <c r="M70" s="103">
        <v>6598.1302459214448</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22169.600698658389</v>
      </c>
    </row>
    <row r="75" spans="2:13" ht="13.5" thickBot="1">
      <c r="B75" s="76"/>
      <c r="M75" s="67"/>
    </row>
    <row r="76" spans="2:13" ht="15.75" customHeight="1" thickBot="1">
      <c r="B76" s="800" t="s">
        <v>85</v>
      </c>
      <c r="C76" s="801"/>
      <c r="D76" s="801"/>
      <c r="E76" s="801"/>
      <c r="F76" s="801"/>
      <c r="G76" s="801"/>
      <c r="H76" s="801"/>
      <c r="I76" s="801"/>
      <c r="J76" s="801"/>
      <c r="K76" s="801"/>
      <c r="L76" s="802"/>
      <c r="M76" s="104">
        <v>104809.34388254721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20961.868776509444</v>
      </c>
      <c r="M79" s="108"/>
    </row>
    <row r="80" spans="2:13">
      <c r="B80" s="83" t="s">
        <v>90</v>
      </c>
      <c r="C80" s="84"/>
      <c r="D80" s="84"/>
      <c r="E80" s="84"/>
      <c r="F80" s="84"/>
      <c r="G80" s="84"/>
      <c r="H80" s="84"/>
      <c r="I80" s="105"/>
      <c r="J80" s="106"/>
      <c r="K80" s="107">
        <v>0.05</v>
      </c>
      <c r="L80" s="167">
        <v>5240.4671941273609</v>
      </c>
      <c r="M80" s="108"/>
    </row>
    <row r="81" spans="2:13" ht="13.5" thickBot="1">
      <c r="B81" s="34" t="s">
        <v>59</v>
      </c>
      <c r="C81" s="57"/>
      <c r="D81" s="57"/>
      <c r="E81" s="57"/>
      <c r="F81" s="57"/>
      <c r="G81" s="57"/>
      <c r="H81" s="57"/>
      <c r="I81" s="109"/>
      <c r="J81" s="110"/>
      <c r="K81" s="107">
        <v>0.05</v>
      </c>
      <c r="L81" s="168">
        <v>5240.4671941273609</v>
      </c>
      <c r="M81" s="108"/>
    </row>
    <row r="82" spans="2:13" ht="15.75" customHeight="1" thickBot="1">
      <c r="B82" s="805" t="s">
        <v>466</v>
      </c>
      <c r="C82" s="806"/>
      <c r="D82" s="806"/>
      <c r="E82" s="806"/>
      <c r="F82" s="806"/>
      <c r="G82" s="806"/>
      <c r="H82" s="806"/>
      <c r="I82" s="806"/>
      <c r="J82" s="806"/>
      <c r="K82" s="806"/>
      <c r="L82" s="807"/>
      <c r="M82" s="111">
        <v>31442.803164764169</v>
      </c>
    </row>
    <row r="83" spans="2:13" ht="13.5" thickBot="1">
      <c r="B83" s="76"/>
      <c r="M83" s="67"/>
    </row>
    <row r="84" spans="2:13" ht="15.75" customHeight="1" thickBot="1">
      <c r="B84" s="800" t="s">
        <v>91</v>
      </c>
      <c r="C84" s="801"/>
      <c r="D84" s="801"/>
      <c r="E84" s="801"/>
      <c r="F84" s="801"/>
      <c r="G84" s="801"/>
      <c r="H84" s="801"/>
      <c r="I84" s="801"/>
      <c r="J84" s="801"/>
      <c r="K84" s="801"/>
      <c r="L84" s="802"/>
      <c r="M84" s="112">
        <v>136252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B8E0C-2264-45DE-AB46-DEF5E61B5667}">
  <sheetPr codeName="Hoja202">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424</v>
      </c>
      <c r="C33" s="791" t="s">
        <v>619</v>
      </c>
      <c r="D33" s="792"/>
      <c r="E33" s="792"/>
      <c r="F33" s="792"/>
      <c r="G33" s="792"/>
      <c r="H33" s="792"/>
      <c r="I33" s="792"/>
      <c r="J33" s="793"/>
      <c r="K33" s="173">
        <v>11606</v>
      </c>
      <c r="L33" s="172" t="s">
        <v>26</v>
      </c>
      <c r="M33" s="174">
        <v>105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176</v>
      </c>
      <c r="C36" s="116"/>
      <c r="D36" s="116"/>
      <c r="E36" s="99"/>
      <c r="F36" s="122"/>
      <c r="G36" s="332"/>
      <c r="H36" s="333"/>
      <c r="I36" s="332"/>
      <c r="J36" s="333"/>
      <c r="K36" s="81">
        <v>15296.316618545299</v>
      </c>
      <c r="L36" s="170">
        <v>2.7370000000000001</v>
      </c>
      <c r="M36" s="82">
        <v>5588.7163385258673</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1167.8602839552707</v>
      </c>
    </row>
    <row r="44" spans="2:13" ht="15.75" customHeight="1" thickBot="1">
      <c r="B44" s="797" t="s">
        <v>75</v>
      </c>
      <c r="C44" s="798"/>
      <c r="D44" s="798"/>
      <c r="E44" s="798"/>
      <c r="F44" s="798"/>
      <c r="G44" s="798"/>
      <c r="H44" s="798"/>
      <c r="I44" s="798"/>
      <c r="J44" s="798"/>
      <c r="K44" s="798"/>
      <c r="L44" s="799"/>
      <c r="M44" s="87">
        <v>6756.5766224811377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225</v>
      </c>
      <c r="C47" s="159"/>
      <c r="D47" s="159"/>
      <c r="E47" s="159"/>
      <c r="F47" s="159"/>
      <c r="G47" s="159"/>
      <c r="H47" s="159"/>
      <c r="I47" s="160"/>
      <c r="J47" s="126" t="s">
        <v>26</v>
      </c>
      <c r="K47" s="127">
        <v>1.3</v>
      </c>
      <c r="L47" s="165">
        <v>50581.276880629717</v>
      </c>
      <c r="M47" s="82">
        <v>65755.659944818632</v>
      </c>
    </row>
    <row r="48" spans="2:13" ht="15.75" customHeight="1">
      <c r="B48" s="32" t="s">
        <v>49</v>
      </c>
      <c r="C48" s="163"/>
      <c r="D48" s="163"/>
      <c r="E48" s="163"/>
      <c r="F48" s="163"/>
      <c r="G48" s="163"/>
      <c r="H48" s="163"/>
      <c r="I48" s="164"/>
      <c r="J48" s="126" t="s">
        <v>138</v>
      </c>
      <c r="K48" s="127">
        <v>45</v>
      </c>
      <c r="L48" s="165">
        <v>103.61311853110514</v>
      </c>
      <c r="M48" s="82">
        <v>4662.5903338997314</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70418.250278718362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249</v>
      </c>
      <c r="C63" s="116"/>
      <c r="D63" s="116"/>
      <c r="E63" s="116"/>
      <c r="F63" s="116"/>
      <c r="G63" s="116"/>
      <c r="H63" s="116"/>
      <c r="I63" s="92">
        <v>1.3</v>
      </c>
      <c r="J63" s="93">
        <v>35</v>
      </c>
      <c r="K63" s="92">
        <v>45.5</v>
      </c>
      <c r="L63" s="170">
        <v>1190.5931079059314</v>
      </c>
      <c r="M63" s="82">
        <v>54171.986409719881</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54171.986409719881</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21</v>
      </c>
      <c r="M69" s="103">
        <v>11678.602839552706</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11678.602839552706</v>
      </c>
    </row>
    <row r="75" spans="2:13" ht="13.5" thickBot="1">
      <c r="B75" s="76"/>
      <c r="M75" s="67"/>
    </row>
    <row r="76" spans="2:13" ht="15.75" customHeight="1" thickBot="1">
      <c r="B76" s="800" t="s">
        <v>85</v>
      </c>
      <c r="C76" s="801"/>
      <c r="D76" s="801"/>
      <c r="E76" s="801"/>
      <c r="F76" s="801"/>
      <c r="G76" s="801"/>
      <c r="H76" s="801"/>
      <c r="I76" s="801"/>
      <c r="J76" s="801"/>
      <c r="K76" s="801"/>
      <c r="L76" s="802"/>
      <c r="M76" s="104">
        <v>143025.4161504721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28605.08323009442</v>
      </c>
      <c r="M79" s="108"/>
    </row>
    <row r="80" spans="2:13">
      <c r="B80" s="83" t="s">
        <v>90</v>
      </c>
      <c r="C80" s="84"/>
      <c r="D80" s="84"/>
      <c r="E80" s="84"/>
      <c r="F80" s="84"/>
      <c r="G80" s="84"/>
      <c r="H80" s="84"/>
      <c r="I80" s="105"/>
      <c r="J80" s="106"/>
      <c r="K80" s="107">
        <v>0.05</v>
      </c>
      <c r="L80" s="167">
        <v>7151.2708075236051</v>
      </c>
      <c r="M80" s="108"/>
    </row>
    <row r="81" spans="2:13" ht="13.5" thickBot="1">
      <c r="B81" s="34" t="s">
        <v>59</v>
      </c>
      <c r="C81" s="57"/>
      <c r="D81" s="57"/>
      <c r="E81" s="57"/>
      <c r="F81" s="57"/>
      <c r="G81" s="57"/>
      <c r="H81" s="57"/>
      <c r="I81" s="109"/>
      <c r="J81" s="110"/>
      <c r="K81" s="107">
        <v>0.05</v>
      </c>
      <c r="L81" s="168">
        <v>7151.2708075236051</v>
      </c>
      <c r="M81" s="108"/>
    </row>
    <row r="82" spans="2:13" ht="15.75" customHeight="1" thickBot="1">
      <c r="B82" s="805" t="s">
        <v>466</v>
      </c>
      <c r="C82" s="806"/>
      <c r="D82" s="806"/>
      <c r="E82" s="806"/>
      <c r="F82" s="806"/>
      <c r="G82" s="806"/>
      <c r="H82" s="806"/>
      <c r="I82" s="806"/>
      <c r="J82" s="806"/>
      <c r="K82" s="806"/>
      <c r="L82" s="807"/>
      <c r="M82" s="111">
        <v>42907.624845141632</v>
      </c>
    </row>
    <row r="83" spans="2:13" ht="13.5" thickBot="1">
      <c r="B83" s="76"/>
      <c r="M83" s="67"/>
    </row>
    <row r="84" spans="2:13" ht="15.75" customHeight="1" thickBot="1">
      <c r="B84" s="800" t="s">
        <v>91</v>
      </c>
      <c r="C84" s="801"/>
      <c r="D84" s="801"/>
      <c r="E84" s="801"/>
      <c r="F84" s="801"/>
      <c r="G84" s="801"/>
      <c r="H84" s="801"/>
      <c r="I84" s="801"/>
      <c r="J84" s="801"/>
      <c r="K84" s="801"/>
      <c r="L84" s="802"/>
      <c r="M84" s="112">
        <v>185933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18291-F31B-4DA8-926A-6E8FCF2CE98E}">
  <sheetPr codeName="Hoja203">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425</v>
      </c>
      <c r="C33" s="791" t="s">
        <v>528</v>
      </c>
      <c r="D33" s="792"/>
      <c r="E33" s="792"/>
      <c r="F33" s="792"/>
      <c r="G33" s="792"/>
      <c r="H33" s="792"/>
      <c r="I33" s="792"/>
      <c r="J33" s="793"/>
      <c r="K33" s="173">
        <v>11606</v>
      </c>
      <c r="L33" s="172" t="s">
        <v>26</v>
      </c>
      <c r="M33" s="174">
        <v>53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176</v>
      </c>
      <c r="C36" s="116"/>
      <c r="D36" s="116"/>
      <c r="E36" s="99"/>
      <c r="F36" s="122"/>
      <c r="G36" s="332"/>
      <c r="H36" s="333"/>
      <c r="I36" s="332"/>
      <c r="J36" s="333"/>
      <c r="K36" s="81">
        <v>15296.316618545299</v>
      </c>
      <c r="L36" s="170">
        <v>2.5</v>
      </c>
      <c r="M36" s="82">
        <v>6118.5266474181199</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1226.2532981530344</v>
      </c>
    </row>
    <row r="44" spans="2:13" ht="15.75" customHeight="1" thickBot="1">
      <c r="B44" s="797" t="s">
        <v>75</v>
      </c>
      <c r="C44" s="798"/>
      <c r="D44" s="798"/>
      <c r="E44" s="798"/>
      <c r="F44" s="798"/>
      <c r="G44" s="798"/>
      <c r="H44" s="798"/>
      <c r="I44" s="798"/>
      <c r="J44" s="798"/>
      <c r="K44" s="798"/>
      <c r="L44" s="799"/>
      <c r="M44" s="87">
        <v>7344.7799455711538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228</v>
      </c>
      <c r="C47" s="159"/>
      <c r="D47" s="159"/>
      <c r="E47" s="159"/>
      <c r="F47" s="159"/>
      <c r="G47" s="159"/>
      <c r="H47" s="159"/>
      <c r="I47" s="160"/>
      <c r="J47" s="126" t="s">
        <v>26</v>
      </c>
      <c r="K47" s="127">
        <v>1.3</v>
      </c>
      <c r="L47" s="165">
        <v>63953.467992604805</v>
      </c>
      <c r="M47" s="82">
        <v>83139.508390386254</v>
      </c>
    </row>
    <row r="48" spans="2:13" ht="15.75" customHeight="1">
      <c r="B48" s="32" t="s">
        <v>49</v>
      </c>
      <c r="C48" s="163"/>
      <c r="D48" s="163"/>
      <c r="E48" s="163"/>
      <c r="F48" s="163"/>
      <c r="G48" s="163"/>
      <c r="H48" s="163"/>
      <c r="I48" s="164"/>
      <c r="J48" s="126" t="s">
        <v>138</v>
      </c>
      <c r="K48" s="127">
        <v>30</v>
      </c>
      <c r="L48" s="165">
        <v>103.61311853110514</v>
      </c>
      <c r="M48" s="82">
        <v>3108.3935559331544</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86247.901946319413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249</v>
      </c>
      <c r="C63" s="116"/>
      <c r="D63" s="116"/>
      <c r="E63" s="116"/>
      <c r="F63" s="116"/>
      <c r="G63" s="116"/>
      <c r="H63" s="116"/>
      <c r="I63" s="92">
        <v>1.3</v>
      </c>
      <c r="J63" s="93">
        <v>35</v>
      </c>
      <c r="K63" s="92">
        <v>45.5</v>
      </c>
      <c r="L63" s="170">
        <v>1190.5931079059314</v>
      </c>
      <c r="M63" s="82">
        <v>54171.986409719881</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54171.986409719881</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20</v>
      </c>
      <c r="M69" s="103">
        <v>12262.532981530343</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12262.532981530343</v>
      </c>
    </row>
    <row r="75" spans="2:13" ht="13.5" thickBot="1">
      <c r="B75" s="76"/>
      <c r="M75" s="67"/>
    </row>
    <row r="76" spans="2:13" ht="15.75" customHeight="1" thickBot="1">
      <c r="B76" s="800" t="s">
        <v>85</v>
      </c>
      <c r="C76" s="801"/>
      <c r="D76" s="801"/>
      <c r="E76" s="801"/>
      <c r="F76" s="801"/>
      <c r="G76" s="801"/>
      <c r="H76" s="801"/>
      <c r="I76" s="801"/>
      <c r="J76" s="801"/>
      <c r="K76" s="801"/>
      <c r="L76" s="802"/>
      <c r="M76" s="104">
        <v>160027.20128314081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32005.440256628164</v>
      </c>
      <c r="M79" s="108"/>
    </row>
    <row r="80" spans="2:13">
      <c r="B80" s="83" t="s">
        <v>90</v>
      </c>
      <c r="C80" s="84"/>
      <c r="D80" s="84"/>
      <c r="E80" s="84"/>
      <c r="F80" s="84"/>
      <c r="G80" s="84"/>
      <c r="H80" s="84"/>
      <c r="I80" s="105"/>
      <c r="J80" s="106"/>
      <c r="K80" s="107">
        <v>0.05</v>
      </c>
      <c r="L80" s="167">
        <v>8001.3600641570411</v>
      </c>
      <c r="M80" s="108"/>
    </row>
    <row r="81" spans="2:13" ht="13.5" thickBot="1">
      <c r="B81" s="34" t="s">
        <v>59</v>
      </c>
      <c r="C81" s="57"/>
      <c r="D81" s="57"/>
      <c r="E81" s="57"/>
      <c r="F81" s="57"/>
      <c r="G81" s="57"/>
      <c r="H81" s="57"/>
      <c r="I81" s="109"/>
      <c r="J81" s="110"/>
      <c r="K81" s="107">
        <v>0.05</v>
      </c>
      <c r="L81" s="168">
        <v>8001.3600641570411</v>
      </c>
      <c r="M81" s="108"/>
    </row>
    <row r="82" spans="2:13" ht="15.75" customHeight="1" thickBot="1">
      <c r="B82" s="805" t="s">
        <v>466</v>
      </c>
      <c r="C82" s="806"/>
      <c r="D82" s="806"/>
      <c r="E82" s="806"/>
      <c r="F82" s="806"/>
      <c r="G82" s="806"/>
      <c r="H82" s="806"/>
      <c r="I82" s="806"/>
      <c r="J82" s="806"/>
      <c r="K82" s="806"/>
      <c r="L82" s="807"/>
      <c r="M82" s="111">
        <v>48008.160384942239</v>
      </c>
    </row>
    <row r="83" spans="2:13" ht="13.5" thickBot="1">
      <c r="B83" s="76"/>
      <c r="M83" s="67"/>
    </row>
    <row r="84" spans="2:13" ht="15.75" customHeight="1" thickBot="1">
      <c r="B84" s="800" t="s">
        <v>91</v>
      </c>
      <c r="C84" s="801"/>
      <c r="D84" s="801"/>
      <c r="E84" s="801"/>
      <c r="F84" s="801"/>
      <c r="G84" s="801"/>
      <c r="H84" s="801"/>
      <c r="I84" s="801"/>
      <c r="J84" s="801"/>
      <c r="K84" s="801"/>
      <c r="L84" s="802"/>
      <c r="M84" s="112">
        <v>208035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7672BC-A2E9-4848-9765-7C77CC60EB14}">
  <sheetPr codeName="Hoja204">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426</v>
      </c>
      <c r="C33" s="791" t="s">
        <v>531</v>
      </c>
      <c r="D33" s="792"/>
      <c r="E33" s="792"/>
      <c r="F33" s="792"/>
      <c r="G33" s="792"/>
      <c r="H33" s="792"/>
      <c r="I33" s="792"/>
      <c r="J33" s="793"/>
      <c r="K33" s="173">
        <v>11606</v>
      </c>
      <c r="L33" s="172" t="s">
        <v>28</v>
      </c>
      <c r="M33" s="174">
        <v>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170</v>
      </c>
      <c r="C36" s="116"/>
      <c r="D36" s="116"/>
      <c r="E36" s="99"/>
      <c r="F36" s="122"/>
      <c r="G36" s="332"/>
      <c r="H36" s="333"/>
      <c r="I36" s="332"/>
      <c r="J36" s="333"/>
      <c r="K36" s="81">
        <v>9553.0372750024453</v>
      </c>
      <c r="L36" s="170">
        <v>1</v>
      </c>
      <c r="M36" s="82">
        <v>9553.0372750024453</v>
      </c>
    </row>
    <row r="37" spans="2:13">
      <c r="B37" s="32" t="s">
        <v>183</v>
      </c>
      <c r="C37" s="116"/>
      <c r="D37" s="116"/>
      <c r="E37" s="123"/>
      <c r="F37" s="124"/>
      <c r="G37" s="86"/>
      <c r="H37" s="85"/>
      <c r="I37" s="86"/>
      <c r="J37" s="85"/>
      <c r="K37" s="81">
        <v>12138</v>
      </c>
      <c r="L37" s="170">
        <v>1</v>
      </c>
      <c r="M37" s="82">
        <v>12138</v>
      </c>
    </row>
    <row r="38" spans="2:13">
      <c r="B38" s="32" t="s">
        <v>186</v>
      </c>
      <c r="C38" s="116"/>
      <c r="D38" s="116"/>
      <c r="E38" s="123"/>
      <c r="F38" s="124"/>
      <c r="G38" s="86"/>
      <c r="H38" s="85"/>
      <c r="I38" s="86"/>
      <c r="J38" s="85"/>
      <c r="K38" s="81">
        <v>169320.08365626587</v>
      </c>
      <c r="L38" s="170">
        <v>2.5</v>
      </c>
      <c r="M38" s="82">
        <v>67728.033462506341</v>
      </c>
    </row>
    <row r="39" spans="2:13">
      <c r="B39" s="32" t="s">
        <v>188</v>
      </c>
      <c r="C39" s="123"/>
      <c r="D39" s="123"/>
      <c r="E39" s="123"/>
      <c r="F39" s="124"/>
      <c r="G39" s="86"/>
      <c r="H39" s="85"/>
      <c r="I39" s="86"/>
      <c r="J39" s="85"/>
      <c r="K39" s="81">
        <v>6541.1209889086449</v>
      </c>
      <c r="L39" s="170">
        <v>2.5</v>
      </c>
      <c r="M39" s="82">
        <v>2616.4483955634578</v>
      </c>
    </row>
    <row r="40" spans="2:13">
      <c r="B40" s="32" t="s">
        <v>191</v>
      </c>
      <c r="C40" s="123"/>
      <c r="D40" s="123"/>
      <c r="E40" s="123"/>
      <c r="F40" s="124"/>
      <c r="G40" s="86"/>
      <c r="H40" s="85"/>
      <c r="I40" s="86"/>
      <c r="J40" s="85"/>
      <c r="K40" s="81">
        <v>737585.74477798142</v>
      </c>
      <c r="L40" s="170">
        <v>1</v>
      </c>
      <c r="M40" s="82">
        <v>737585.74477798142</v>
      </c>
    </row>
    <row r="41" spans="2:13">
      <c r="B41" s="32" t="s">
        <v>121</v>
      </c>
      <c r="C41" s="123"/>
      <c r="D41" s="123"/>
      <c r="E41" s="123"/>
      <c r="F41" s="124"/>
      <c r="G41" s="86"/>
      <c r="H41" s="85"/>
      <c r="I41" s="86"/>
      <c r="J41" s="85"/>
      <c r="K41" s="81">
        <v>8972.7433390536644</v>
      </c>
      <c r="L41" s="170">
        <v>2</v>
      </c>
      <c r="M41" s="82">
        <v>4486.3716695268322</v>
      </c>
    </row>
    <row r="42" spans="2:13">
      <c r="B42" s="32" t="s">
        <v>469</v>
      </c>
      <c r="C42" s="123"/>
      <c r="D42" s="123"/>
      <c r="E42" s="123"/>
      <c r="F42" s="124"/>
      <c r="G42" s="86"/>
      <c r="H42" s="85"/>
      <c r="I42" s="86"/>
      <c r="J42" s="85"/>
      <c r="K42" s="81">
        <v>120000</v>
      </c>
      <c r="L42" s="170">
        <v>1</v>
      </c>
      <c r="M42" s="82">
        <v>120000</v>
      </c>
    </row>
    <row r="43" spans="2:13" ht="13.5" thickBot="1">
      <c r="B43" s="334" t="s">
        <v>104</v>
      </c>
      <c r="C43" s="335"/>
      <c r="D43" s="335"/>
      <c r="E43" s="335"/>
      <c r="F43" s="336"/>
      <c r="G43" s="337"/>
      <c r="H43" s="162"/>
      <c r="I43" s="337"/>
      <c r="J43" s="162"/>
      <c r="K43" s="81" t="s">
        <v>465</v>
      </c>
      <c r="L43" s="170" t="s">
        <v>465</v>
      </c>
      <c r="M43" s="82">
        <v>5779.9313531427706</v>
      </c>
    </row>
    <row r="44" spans="2:13" ht="15.75" customHeight="1" thickBot="1">
      <c r="B44" s="797" t="s">
        <v>75</v>
      </c>
      <c r="C44" s="798"/>
      <c r="D44" s="798"/>
      <c r="E44" s="798"/>
      <c r="F44" s="798"/>
      <c r="G44" s="798"/>
      <c r="H44" s="798"/>
      <c r="I44" s="798"/>
      <c r="J44" s="798"/>
      <c r="K44" s="798"/>
      <c r="L44" s="799"/>
      <c r="M44" s="87">
        <v>959887.56693372317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201</v>
      </c>
      <c r="C47" s="159"/>
      <c r="D47" s="159"/>
      <c r="E47" s="159"/>
      <c r="F47" s="159"/>
      <c r="G47" s="159"/>
      <c r="H47" s="159"/>
      <c r="I47" s="160"/>
      <c r="J47" s="126" t="s">
        <v>30</v>
      </c>
      <c r="K47" s="127">
        <v>1.74</v>
      </c>
      <c r="L47" s="165">
        <v>5490.3186244309663</v>
      </c>
      <c r="M47" s="82">
        <v>9553.1544065098806</v>
      </c>
    </row>
    <row r="48" spans="2:13" ht="15.75" customHeight="1">
      <c r="B48" s="32" t="s">
        <v>530</v>
      </c>
      <c r="C48" s="163"/>
      <c r="D48" s="163"/>
      <c r="E48" s="163"/>
      <c r="F48" s="163"/>
      <c r="G48" s="163"/>
      <c r="H48" s="163"/>
      <c r="I48" s="164"/>
      <c r="J48" s="126" t="s">
        <v>26</v>
      </c>
      <c r="K48" s="127">
        <v>0.51773446931159794</v>
      </c>
      <c r="L48" s="165">
        <v>522568.65344287961</v>
      </c>
      <c r="M48" s="82">
        <v>270551.80446912564</v>
      </c>
    </row>
    <row r="49" spans="2:13" ht="15.75" customHeight="1">
      <c r="B49" s="32" t="s">
        <v>57</v>
      </c>
      <c r="C49" s="163"/>
      <c r="D49" s="163"/>
      <c r="E49" s="163"/>
      <c r="F49" s="163"/>
      <c r="G49" s="163"/>
      <c r="H49" s="163"/>
      <c r="I49" s="164"/>
      <c r="J49" s="126" t="s">
        <v>30</v>
      </c>
      <c r="K49" s="127">
        <v>0.1</v>
      </c>
      <c r="L49" s="165">
        <v>28053.059999999998</v>
      </c>
      <c r="M49" s="82">
        <v>2805.306</v>
      </c>
    </row>
    <row r="50" spans="2:13" ht="15.75" customHeight="1">
      <c r="B50" s="32" t="s">
        <v>206</v>
      </c>
      <c r="C50" s="163"/>
      <c r="D50" s="163"/>
      <c r="E50" s="163"/>
      <c r="F50" s="163"/>
      <c r="G50" s="163"/>
      <c r="H50" s="163"/>
      <c r="I50" s="164"/>
      <c r="J50" s="126" t="s">
        <v>26</v>
      </c>
      <c r="K50" s="127">
        <v>0.58245127797554774</v>
      </c>
      <c r="L50" s="165">
        <v>7270.472207326171</v>
      </c>
      <c r="M50" s="82">
        <v>4234.6958286428298</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287144.96070427832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0.58245127797554774</v>
      </c>
      <c r="J63" s="93">
        <v>5</v>
      </c>
      <c r="K63" s="92">
        <v>2.9122563898777387</v>
      </c>
      <c r="L63" s="170">
        <v>961.69167493202258</v>
      </c>
      <c r="M63" s="82">
        <v>2800.6927254130078</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2800.6927254130078</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529</v>
      </c>
      <c r="D69" s="99"/>
      <c r="E69" s="99"/>
      <c r="F69" s="99"/>
      <c r="G69" s="99"/>
      <c r="H69" s="147"/>
      <c r="I69" s="100">
        <v>86666.666666666672</v>
      </c>
      <c r="J69" s="101">
        <v>1.85</v>
      </c>
      <c r="K69" s="102">
        <v>160333.33333333334</v>
      </c>
      <c r="L69" s="169">
        <v>8</v>
      </c>
      <c r="M69" s="103">
        <v>20041.666666666668</v>
      </c>
    </row>
    <row r="70" spans="2:13">
      <c r="B70" s="98" t="s">
        <v>258</v>
      </c>
      <c r="C70" s="99"/>
      <c r="D70" s="99"/>
      <c r="E70" s="99"/>
      <c r="F70" s="99"/>
      <c r="G70" s="99"/>
      <c r="H70" s="99"/>
      <c r="I70" s="100">
        <v>88378.616083101573</v>
      </c>
      <c r="J70" s="101">
        <v>1.85</v>
      </c>
      <c r="K70" s="102">
        <v>163500.43975373791</v>
      </c>
      <c r="L70" s="169">
        <v>8</v>
      </c>
      <c r="M70" s="103">
        <v>20437.554969217239</v>
      </c>
    </row>
    <row r="71" spans="2:13">
      <c r="B71" s="98" t="s">
        <v>256</v>
      </c>
      <c r="C71" s="99"/>
      <c r="D71" s="99"/>
      <c r="E71" s="99"/>
      <c r="F71" s="99"/>
      <c r="G71" s="99"/>
      <c r="H71" s="99"/>
      <c r="I71" s="100">
        <v>74897.694683432608</v>
      </c>
      <c r="J71" s="101">
        <v>1.85</v>
      </c>
      <c r="K71" s="102">
        <v>138560.73516435034</v>
      </c>
      <c r="L71" s="169">
        <v>8</v>
      </c>
      <c r="M71" s="103">
        <v>17320.091895543792</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57799.313531427702</v>
      </c>
    </row>
    <row r="75" spans="2:13" ht="13.5" thickBot="1">
      <c r="B75" s="76"/>
      <c r="M75" s="67"/>
    </row>
    <row r="76" spans="2:13" ht="15.75" customHeight="1" thickBot="1">
      <c r="B76" s="800" t="s">
        <v>85</v>
      </c>
      <c r="C76" s="801"/>
      <c r="D76" s="801"/>
      <c r="E76" s="801"/>
      <c r="F76" s="801"/>
      <c r="G76" s="801"/>
      <c r="H76" s="801"/>
      <c r="I76" s="801"/>
      <c r="J76" s="801"/>
      <c r="K76" s="801"/>
      <c r="L76" s="802"/>
      <c r="M76" s="104">
        <v>1307632.5338948423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261526.50677896847</v>
      </c>
      <c r="M79" s="108"/>
    </row>
    <row r="80" spans="2:13">
      <c r="B80" s="83" t="s">
        <v>90</v>
      </c>
      <c r="C80" s="84"/>
      <c r="D80" s="84"/>
      <c r="E80" s="84"/>
      <c r="F80" s="84"/>
      <c r="G80" s="84"/>
      <c r="H80" s="84"/>
      <c r="I80" s="105"/>
      <c r="J80" s="106"/>
      <c r="K80" s="107">
        <v>0.05</v>
      </c>
      <c r="L80" s="167">
        <v>65381.626694742117</v>
      </c>
      <c r="M80" s="108"/>
    </row>
    <row r="81" spans="2:13" ht="13.5" thickBot="1">
      <c r="B81" s="34" t="s">
        <v>59</v>
      </c>
      <c r="C81" s="57"/>
      <c r="D81" s="57"/>
      <c r="E81" s="57"/>
      <c r="F81" s="57"/>
      <c r="G81" s="57"/>
      <c r="H81" s="57"/>
      <c r="I81" s="109"/>
      <c r="J81" s="110"/>
      <c r="K81" s="107">
        <v>0.05</v>
      </c>
      <c r="L81" s="168">
        <v>65381.626694742117</v>
      </c>
      <c r="M81" s="108"/>
    </row>
    <row r="82" spans="2:13" ht="15.75" customHeight="1" thickBot="1">
      <c r="B82" s="805" t="s">
        <v>466</v>
      </c>
      <c r="C82" s="806"/>
      <c r="D82" s="806"/>
      <c r="E82" s="806"/>
      <c r="F82" s="806"/>
      <c r="G82" s="806"/>
      <c r="H82" s="806"/>
      <c r="I82" s="806"/>
      <c r="J82" s="806"/>
      <c r="K82" s="806"/>
      <c r="L82" s="807"/>
      <c r="M82" s="111">
        <v>392289.76016845269</v>
      </c>
    </row>
    <row r="83" spans="2:13" ht="13.5" thickBot="1">
      <c r="B83" s="76"/>
      <c r="M83" s="67"/>
    </row>
    <row r="84" spans="2:13" ht="15.75" customHeight="1" thickBot="1">
      <c r="B84" s="800" t="s">
        <v>91</v>
      </c>
      <c r="C84" s="801"/>
      <c r="D84" s="801"/>
      <c r="E84" s="801"/>
      <c r="F84" s="801"/>
      <c r="G84" s="801"/>
      <c r="H84" s="801"/>
      <c r="I84" s="801"/>
      <c r="J84" s="801"/>
      <c r="K84" s="801"/>
      <c r="L84" s="802"/>
      <c r="M84" s="112">
        <v>1699922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734240-4BD8-4DBB-ABDE-0C62D509080A}">
  <sheetPr codeName="Hoja205">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427</v>
      </c>
      <c r="C33" s="791" t="s">
        <v>532</v>
      </c>
      <c r="D33" s="792"/>
      <c r="E33" s="792"/>
      <c r="F33" s="792"/>
      <c r="G33" s="792"/>
      <c r="H33" s="792"/>
      <c r="I33" s="792"/>
      <c r="J33" s="793"/>
      <c r="K33" s="173">
        <v>11606</v>
      </c>
      <c r="L33" s="172" t="s">
        <v>28</v>
      </c>
      <c r="M33" s="174">
        <v>27</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170</v>
      </c>
      <c r="C36" s="116"/>
      <c r="D36" s="116"/>
      <c r="E36" s="99"/>
      <c r="F36" s="122"/>
      <c r="G36" s="332"/>
      <c r="H36" s="333"/>
      <c r="I36" s="332"/>
      <c r="J36" s="333"/>
      <c r="K36" s="81">
        <v>9553.0372750024453</v>
      </c>
      <c r="L36" s="170">
        <v>1</v>
      </c>
      <c r="M36" s="82">
        <v>9553.0372750024453</v>
      </c>
    </row>
    <row r="37" spans="2:13">
      <c r="B37" s="32" t="s">
        <v>183</v>
      </c>
      <c r="C37" s="116"/>
      <c r="D37" s="116"/>
      <c r="E37" s="123"/>
      <c r="F37" s="124"/>
      <c r="G37" s="86"/>
      <c r="H37" s="85"/>
      <c r="I37" s="86"/>
      <c r="J37" s="85"/>
      <c r="K37" s="81">
        <v>12138</v>
      </c>
      <c r="L37" s="170">
        <v>1</v>
      </c>
      <c r="M37" s="82">
        <v>12138</v>
      </c>
    </row>
    <row r="38" spans="2:13">
      <c r="B38" s="32" t="s">
        <v>186</v>
      </c>
      <c r="C38" s="116"/>
      <c r="D38" s="116"/>
      <c r="E38" s="123"/>
      <c r="F38" s="124"/>
      <c r="G38" s="86"/>
      <c r="H38" s="85"/>
      <c r="I38" s="86"/>
      <c r="J38" s="85"/>
      <c r="K38" s="81">
        <v>169320.08365626587</v>
      </c>
      <c r="L38" s="170">
        <v>2.5</v>
      </c>
      <c r="M38" s="82">
        <v>67728.033462506341</v>
      </c>
    </row>
    <row r="39" spans="2:13">
      <c r="B39" s="32" t="s">
        <v>188</v>
      </c>
      <c r="C39" s="123"/>
      <c r="D39" s="123"/>
      <c r="E39" s="123"/>
      <c r="F39" s="124"/>
      <c r="G39" s="86"/>
      <c r="H39" s="85"/>
      <c r="I39" s="86"/>
      <c r="J39" s="85"/>
      <c r="K39" s="81">
        <v>6541.1209889086449</v>
      </c>
      <c r="L39" s="170">
        <v>2.5</v>
      </c>
      <c r="M39" s="82">
        <v>2616.4483955634578</v>
      </c>
    </row>
    <row r="40" spans="2:13">
      <c r="B40" s="32" t="s">
        <v>191</v>
      </c>
      <c r="C40" s="123"/>
      <c r="D40" s="123"/>
      <c r="E40" s="123"/>
      <c r="F40" s="124"/>
      <c r="G40" s="86"/>
      <c r="H40" s="85"/>
      <c r="I40" s="86"/>
      <c r="J40" s="85"/>
      <c r="K40" s="81">
        <v>737585.74477798142</v>
      </c>
      <c r="L40" s="170">
        <v>1</v>
      </c>
      <c r="M40" s="82">
        <v>737585.74477798142</v>
      </c>
    </row>
    <row r="41" spans="2:13">
      <c r="B41" s="32" t="s">
        <v>121</v>
      </c>
      <c r="C41" s="123"/>
      <c r="D41" s="123"/>
      <c r="E41" s="123"/>
      <c r="F41" s="124"/>
      <c r="G41" s="86"/>
      <c r="H41" s="85"/>
      <c r="I41" s="86"/>
      <c r="J41" s="85"/>
      <c r="K41" s="81">
        <v>8972.7433390536644</v>
      </c>
      <c r="L41" s="170">
        <v>2</v>
      </c>
      <c r="M41" s="82">
        <v>4486.3716695268322</v>
      </c>
    </row>
    <row r="42" spans="2:13">
      <c r="B42" s="32" t="s">
        <v>469</v>
      </c>
      <c r="C42" s="123"/>
      <c r="D42" s="123"/>
      <c r="E42" s="123"/>
      <c r="F42" s="124"/>
      <c r="G42" s="86"/>
      <c r="H42" s="85"/>
      <c r="I42" s="86"/>
      <c r="J42" s="85"/>
      <c r="K42" s="81">
        <v>120000</v>
      </c>
      <c r="L42" s="170">
        <v>1</v>
      </c>
      <c r="M42" s="82">
        <v>120000</v>
      </c>
    </row>
    <row r="43" spans="2:13" ht="13.5" thickBot="1">
      <c r="B43" s="334" t="s">
        <v>104</v>
      </c>
      <c r="C43" s="335"/>
      <c r="D43" s="335"/>
      <c r="E43" s="335"/>
      <c r="F43" s="336"/>
      <c r="G43" s="337"/>
      <c r="H43" s="162"/>
      <c r="I43" s="337"/>
      <c r="J43" s="162"/>
      <c r="K43" s="81" t="s">
        <v>465</v>
      </c>
      <c r="L43" s="170" t="s">
        <v>465</v>
      </c>
      <c r="M43" s="82">
        <v>5779.9313531427706</v>
      </c>
    </row>
    <row r="44" spans="2:13" ht="15.75" customHeight="1" thickBot="1">
      <c r="B44" s="797" t="s">
        <v>75</v>
      </c>
      <c r="C44" s="798"/>
      <c r="D44" s="798"/>
      <c r="E44" s="798"/>
      <c r="F44" s="798"/>
      <c r="G44" s="798"/>
      <c r="H44" s="798"/>
      <c r="I44" s="798"/>
      <c r="J44" s="798"/>
      <c r="K44" s="798"/>
      <c r="L44" s="799"/>
      <c r="M44" s="87">
        <v>959887.56693372317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201</v>
      </c>
      <c r="C47" s="159"/>
      <c r="D47" s="159"/>
      <c r="E47" s="159"/>
      <c r="F47" s="159"/>
      <c r="G47" s="159"/>
      <c r="H47" s="159"/>
      <c r="I47" s="160"/>
      <c r="J47" s="126" t="s">
        <v>30</v>
      </c>
      <c r="K47" s="127">
        <v>2.1800000000000002</v>
      </c>
      <c r="L47" s="165">
        <v>5490.3186244309663</v>
      </c>
      <c r="M47" s="82">
        <v>11968.894601259508</v>
      </c>
    </row>
    <row r="48" spans="2:13" ht="15.75" customHeight="1">
      <c r="B48" s="32" t="s">
        <v>530</v>
      </c>
      <c r="C48" s="163"/>
      <c r="D48" s="163"/>
      <c r="E48" s="163"/>
      <c r="F48" s="163"/>
      <c r="G48" s="163"/>
      <c r="H48" s="163"/>
      <c r="I48" s="164"/>
      <c r="J48" s="126" t="s">
        <v>26</v>
      </c>
      <c r="K48" s="127">
        <v>0.80896010829937171</v>
      </c>
      <c r="L48" s="165">
        <v>522568.65344287961</v>
      </c>
      <c r="M48" s="82">
        <v>422737.19448300876</v>
      </c>
    </row>
    <row r="49" spans="2:13" ht="15.75" customHeight="1">
      <c r="B49" s="32" t="s">
        <v>57</v>
      </c>
      <c r="C49" s="163"/>
      <c r="D49" s="163"/>
      <c r="E49" s="163"/>
      <c r="F49" s="163"/>
      <c r="G49" s="163"/>
      <c r="H49" s="163"/>
      <c r="I49" s="164"/>
      <c r="J49" s="126" t="s">
        <v>30</v>
      </c>
      <c r="K49" s="127">
        <v>0.1</v>
      </c>
      <c r="L49" s="165">
        <v>28053.059999999998</v>
      </c>
      <c r="M49" s="82">
        <v>2805.306</v>
      </c>
    </row>
    <row r="50" spans="2:13" ht="15.75" customHeight="1">
      <c r="B50" s="32" t="s">
        <v>206</v>
      </c>
      <c r="C50" s="163"/>
      <c r="D50" s="163"/>
      <c r="E50" s="163"/>
      <c r="F50" s="163"/>
      <c r="G50" s="163"/>
      <c r="H50" s="163"/>
      <c r="I50" s="164"/>
      <c r="J50" s="126" t="s">
        <v>26</v>
      </c>
      <c r="K50" s="127">
        <v>1.0125000000000002</v>
      </c>
      <c r="L50" s="165">
        <v>7270.472207326171</v>
      </c>
      <c r="M50" s="82">
        <v>7361.353109917749</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444872.74819418602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1.0125000000000002</v>
      </c>
      <c r="J63" s="93">
        <v>5</v>
      </c>
      <c r="K63" s="92">
        <v>5.0625000000000009</v>
      </c>
      <c r="L63" s="170">
        <v>961.69167493202258</v>
      </c>
      <c r="M63" s="82">
        <v>4868.5641043433652</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4868.5641043433652</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529</v>
      </c>
      <c r="D69" s="99"/>
      <c r="E69" s="99"/>
      <c r="F69" s="99"/>
      <c r="G69" s="99"/>
      <c r="H69" s="147"/>
      <c r="I69" s="100">
        <v>86666.666666666672</v>
      </c>
      <c r="J69" s="101">
        <v>1.85</v>
      </c>
      <c r="K69" s="102">
        <v>160333.33333333334</v>
      </c>
      <c r="L69" s="169">
        <v>8</v>
      </c>
      <c r="M69" s="103">
        <v>20041.666666666668</v>
      </c>
    </row>
    <row r="70" spans="2:13">
      <c r="B70" s="98" t="s">
        <v>258</v>
      </c>
      <c r="C70" s="99"/>
      <c r="D70" s="99"/>
      <c r="E70" s="99"/>
      <c r="F70" s="99"/>
      <c r="G70" s="99"/>
      <c r="H70" s="99"/>
      <c r="I70" s="100">
        <v>88378.616083101573</v>
      </c>
      <c r="J70" s="101">
        <v>1.85</v>
      </c>
      <c r="K70" s="102">
        <v>163500.43975373791</v>
      </c>
      <c r="L70" s="169">
        <v>8</v>
      </c>
      <c r="M70" s="103">
        <v>20437.554969217239</v>
      </c>
    </row>
    <row r="71" spans="2:13">
      <c r="B71" s="98" t="s">
        <v>256</v>
      </c>
      <c r="C71" s="99"/>
      <c r="D71" s="99"/>
      <c r="E71" s="99"/>
      <c r="F71" s="99"/>
      <c r="G71" s="99"/>
      <c r="H71" s="99"/>
      <c r="I71" s="100">
        <v>74897.694683432608</v>
      </c>
      <c r="J71" s="101">
        <v>1.85</v>
      </c>
      <c r="K71" s="102">
        <v>138560.73516435034</v>
      </c>
      <c r="L71" s="169">
        <v>8</v>
      </c>
      <c r="M71" s="103">
        <v>17320.091895543792</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57799.313531427702</v>
      </c>
    </row>
    <row r="75" spans="2:13" ht="13.5" thickBot="1">
      <c r="B75" s="76"/>
      <c r="M75" s="67"/>
    </row>
    <row r="76" spans="2:13" ht="15.75" customHeight="1" thickBot="1">
      <c r="B76" s="800" t="s">
        <v>85</v>
      </c>
      <c r="C76" s="801"/>
      <c r="D76" s="801"/>
      <c r="E76" s="801"/>
      <c r="F76" s="801"/>
      <c r="G76" s="801"/>
      <c r="H76" s="801"/>
      <c r="I76" s="801"/>
      <c r="J76" s="801"/>
      <c r="K76" s="801"/>
      <c r="L76" s="802"/>
      <c r="M76" s="104">
        <v>1467428.1927636801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293485.63855273603</v>
      </c>
      <c r="M79" s="108"/>
    </row>
    <row r="80" spans="2:13">
      <c r="B80" s="83" t="s">
        <v>90</v>
      </c>
      <c r="C80" s="84"/>
      <c r="D80" s="84"/>
      <c r="E80" s="84"/>
      <c r="F80" s="84"/>
      <c r="G80" s="84"/>
      <c r="H80" s="84"/>
      <c r="I80" s="105"/>
      <c r="J80" s="106"/>
      <c r="K80" s="107">
        <v>0.05</v>
      </c>
      <c r="L80" s="167">
        <v>73371.409638184006</v>
      </c>
      <c r="M80" s="108"/>
    </row>
    <row r="81" spans="2:13" ht="13.5" thickBot="1">
      <c r="B81" s="34" t="s">
        <v>59</v>
      </c>
      <c r="C81" s="57"/>
      <c r="D81" s="57"/>
      <c r="E81" s="57"/>
      <c r="F81" s="57"/>
      <c r="G81" s="57"/>
      <c r="H81" s="57"/>
      <c r="I81" s="109"/>
      <c r="J81" s="110"/>
      <c r="K81" s="107">
        <v>0.05</v>
      </c>
      <c r="L81" s="168">
        <v>73371.409638184006</v>
      </c>
      <c r="M81" s="108"/>
    </row>
    <row r="82" spans="2:13" ht="15.75" customHeight="1" thickBot="1">
      <c r="B82" s="805" t="s">
        <v>466</v>
      </c>
      <c r="C82" s="806"/>
      <c r="D82" s="806"/>
      <c r="E82" s="806"/>
      <c r="F82" s="806"/>
      <c r="G82" s="806"/>
      <c r="H82" s="806"/>
      <c r="I82" s="806"/>
      <c r="J82" s="806"/>
      <c r="K82" s="806"/>
      <c r="L82" s="807"/>
      <c r="M82" s="111">
        <v>440228.45782910404</v>
      </c>
    </row>
    <row r="83" spans="2:13" ht="13.5" thickBot="1">
      <c r="B83" s="76"/>
      <c r="M83" s="67"/>
    </row>
    <row r="84" spans="2:13" ht="15.75" customHeight="1" thickBot="1">
      <c r="B84" s="800" t="s">
        <v>91</v>
      </c>
      <c r="C84" s="801"/>
      <c r="D84" s="801"/>
      <c r="E84" s="801"/>
      <c r="F84" s="801"/>
      <c r="G84" s="801"/>
      <c r="H84" s="801"/>
      <c r="I84" s="801"/>
      <c r="J84" s="801"/>
      <c r="K84" s="801"/>
      <c r="L84" s="802"/>
      <c r="M84" s="112">
        <v>1907657</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9BCDF-25FC-4737-BE05-AAD10D2D5539}">
  <sheetPr codeName="Hoja206">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428</v>
      </c>
      <c r="C33" s="791" t="s">
        <v>533</v>
      </c>
      <c r="D33" s="792"/>
      <c r="E33" s="792"/>
      <c r="F33" s="792"/>
      <c r="G33" s="792"/>
      <c r="H33" s="792"/>
      <c r="I33" s="792"/>
      <c r="J33" s="793"/>
      <c r="K33" s="173">
        <v>11606</v>
      </c>
      <c r="L33" s="172" t="s">
        <v>28</v>
      </c>
      <c r="M33" s="174">
        <v>158</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170</v>
      </c>
      <c r="C36" s="116"/>
      <c r="D36" s="116"/>
      <c r="E36" s="99"/>
      <c r="F36" s="122"/>
      <c r="G36" s="332"/>
      <c r="H36" s="333"/>
      <c r="I36" s="332"/>
      <c r="J36" s="333"/>
      <c r="K36" s="81">
        <v>9553.0372750024453</v>
      </c>
      <c r="L36" s="170">
        <v>0.9</v>
      </c>
      <c r="M36" s="82">
        <v>10614.485861113828</v>
      </c>
    </row>
    <row r="37" spans="2:13">
      <c r="B37" s="32" t="s">
        <v>183</v>
      </c>
      <c r="C37" s="116"/>
      <c r="D37" s="116"/>
      <c r="E37" s="123"/>
      <c r="F37" s="124"/>
      <c r="G37" s="86"/>
      <c r="H37" s="85"/>
      <c r="I37" s="86"/>
      <c r="J37" s="85"/>
      <c r="K37" s="81">
        <v>12138</v>
      </c>
      <c r="L37" s="170">
        <v>0.9</v>
      </c>
      <c r="M37" s="82">
        <v>13486.666666666666</v>
      </c>
    </row>
    <row r="38" spans="2:13">
      <c r="B38" s="32" t="s">
        <v>186</v>
      </c>
      <c r="C38" s="116"/>
      <c r="D38" s="116"/>
      <c r="E38" s="123"/>
      <c r="F38" s="124"/>
      <c r="G38" s="86"/>
      <c r="H38" s="85"/>
      <c r="I38" s="86"/>
      <c r="J38" s="85"/>
      <c r="K38" s="81">
        <v>169320.08365626587</v>
      </c>
      <c r="L38" s="170">
        <v>2.5</v>
      </c>
      <c r="M38" s="82">
        <v>67728.033462506341</v>
      </c>
    </row>
    <row r="39" spans="2:13">
      <c r="B39" s="32" t="s">
        <v>188</v>
      </c>
      <c r="C39" s="123"/>
      <c r="D39" s="123"/>
      <c r="E39" s="123"/>
      <c r="F39" s="124"/>
      <c r="G39" s="86"/>
      <c r="H39" s="85"/>
      <c r="I39" s="86"/>
      <c r="J39" s="85"/>
      <c r="K39" s="81">
        <v>6541.1209889086449</v>
      </c>
      <c r="L39" s="170">
        <v>2.5</v>
      </c>
      <c r="M39" s="82">
        <v>2616.4483955634578</v>
      </c>
    </row>
    <row r="40" spans="2:13">
      <c r="B40" s="32" t="s">
        <v>191</v>
      </c>
      <c r="C40" s="123"/>
      <c r="D40" s="123"/>
      <c r="E40" s="123"/>
      <c r="F40" s="124"/>
      <c r="G40" s="86"/>
      <c r="H40" s="85"/>
      <c r="I40" s="86"/>
      <c r="J40" s="85"/>
      <c r="K40" s="81">
        <v>737585.74477798142</v>
      </c>
      <c r="L40" s="170">
        <v>0.9</v>
      </c>
      <c r="M40" s="82">
        <v>819539.71641997935</v>
      </c>
    </row>
    <row r="41" spans="2:13">
      <c r="B41" s="32" t="s">
        <v>121</v>
      </c>
      <c r="C41" s="123"/>
      <c r="D41" s="123"/>
      <c r="E41" s="123"/>
      <c r="F41" s="124"/>
      <c r="G41" s="86"/>
      <c r="H41" s="85"/>
      <c r="I41" s="86"/>
      <c r="J41" s="85"/>
      <c r="K41" s="81">
        <v>8972.7433390536644</v>
      </c>
      <c r="L41" s="170">
        <v>2</v>
      </c>
      <c r="M41" s="82">
        <v>4486.3716695268322</v>
      </c>
    </row>
    <row r="42" spans="2:13">
      <c r="B42" s="32" t="s">
        <v>469</v>
      </c>
      <c r="C42" s="123"/>
      <c r="D42" s="123"/>
      <c r="E42" s="123"/>
      <c r="F42" s="124"/>
      <c r="G42" s="86"/>
      <c r="H42" s="85"/>
      <c r="I42" s="86"/>
      <c r="J42" s="85"/>
      <c r="K42" s="81">
        <v>120000</v>
      </c>
      <c r="L42" s="170">
        <v>0.9</v>
      </c>
      <c r="M42" s="82">
        <v>133333.33333333334</v>
      </c>
    </row>
    <row r="43" spans="2:13" ht="13.5" thickBot="1">
      <c r="B43" s="334" t="s">
        <v>104</v>
      </c>
      <c r="C43" s="335"/>
      <c r="D43" s="335"/>
      <c r="E43" s="335"/>
      <c r="F43" s="336"/>
      <c r="G43" s="337"/>
      <c r="H43" s="162"/>
      <c r="I43" s="337"/>
      <c r="J43" s="162"/>
      <c r="K43" s="81" t="s">
        <v>465</v>
      </c>
      <c r="L43" s="170" t="s">
        <v>465</v>
      </c>
      <c r="M43" s="82">
        <v>5779.9313531427706</v>
      </c>
    </row>
    <row r="44" spans="2:13" ht="15.75" customHeight="1" thickBot="1">
      <c r="B44" s="797" t="s">
        <v>75</v>
      </c>
      <c r="C44" s="798"/>
      <c r="D44" s="798"/>
      <c r="E44" s="798"/>
      <c r="F44" s="798"/>
      <c r="G44" s="798"/>
      <c r="H44" s="798"/>
      <c r="I44" s="798"/>
      <c r="J44" s="798"/>
      <c r="K44" s="798"/>
      <c r="L44" s="799"/>
      <c r="M44" s="87">
        <v>1057584.9871618324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201</v>
      </c>
      <c r="C47" s="159"/>
      <c r="D47" s="159"/>
      <c r="E47" s="159"/>
      <c r="F47" s="159"/>
      <c r="G47" s="159"/>
      <c r="H47" s="159"/>
      <c r="I47" s="160"/>
      <c r="J47" s="126" t="s">
        <v>30</v>
      </c>
      <c r="K47" s="127">
        <v>2.1800000000000002</v>
      </c>
      <c r="L47" s="165">
        <v>5490.3186244309663</v>
      </c>
      <c r="M47" s="82">
        <v>11968.894601259508</v>
      </c>
    </row>
    <row r="48" spans="2:13" ht="15.75" customHeight="1">
      <c r="B48" s="32" t="s">
        <v>530</v>
      </c>
      <c r="C48" s="163"/>
      <c r="D48" s="163"/>
      <c r="E48" s="163"/>
      <c r="F48" s="163"/>
      <c r="G48" s="163"/>
      <c r="H48" s="163"/>
      <c r="I48" s="164"/>
      <c r="J48" s="126" t="s">
        <v>26</v>
      </c>
      <c r="K48" s="127">
        <v>1.1649025559510953</v>
      </c>
      <c r="L48" s="165">
        <v>522568.65344287961</v>
      </c>
      <c r="M48" s="82">
        <v>608741.56005553261</v>
      </c>
    </row>
    <row r="49" spans="2:13" ht="15.75" customHeight="1">
      <c r="B49" s="32" t="s">
        <v>57</v>
      </c>
      <c r="C49" s="163"/>
      <c r="D49" s="163"/>
      <c r="E49" s="163"/>
      <c r="F49" s="163"/>
      <c r="G49" s="163"/>
      <c r="H49" s="163"/>
      <c r="I49" s="164"/>
      <c r="J49" s="126" t="s">
        <v>30</v>
      </c>
      <c r="K49" s="127">
        <v>0.1</v>
      </c>
      <c r="L49" s="165">
        <v>28053.059999999998</v>
      </c>
      <c r="M49" s="82">
        <v>2805.306</v>
      </c>
    </row>
    <row r="50" spans="2:13" ht="15.75" customHeight="1">
      <c r="B50" s="32" t="s">
        <v>206</v>
      </c>
      <c r="C50" s="163"/>
      <c r="D50" s="163"/>
      <c r="E50" s="163"/>
      <c r="F50" s="163"/>
      <c r="G50" s="163"/>
      <c r="H50" s="163"/>
      <c r="I50" s="164"/>
      <c r="J50" s="126" t="s">
        <v>26</v>
      </c>
      <c r="K50" s="127">
        <v>1.45625</v>
      </c>
      <c r="L50" s="165">
        <v>7270.472207326171</v>
      </c>
      <c r="M50" s="82">
        <v>10587.625151918737</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634103.38580871082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1.45625</v>
      </c>
      <c r="J63" s="93">
        <v>5</v>
      </c>
      <c r="K63" s="92">
        <v>7.28125</v>
      </c>
      <c r="L63" s="170">
        <v>961.69167493202258</v>
      </c>
      <c r="M63" s="82">
        <v>7002.3175080987894</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7002.3175080987894</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529</v>
      </c>
      <c r="D69" s="99"/>
      <c r="E69" s="99"/>
      <c r="F69" s="99"/>
      <c r="G69" s="99"/>
      <c r="H69" s="147"/>
      <c r="I69" s="100">
        <v>86666.666666666672</v>
      </c>
      <c r="J69" s="101">
        <v>1.85</v>
      </c>
      <c r="K69" s="102">
        <v>160333.33333333334</v>
      </c>
      <c r="L69" s="169">
        <v>8</v>
      </c>
      <c r="M69" s="103">
        <v>20041.666666666668</v>
      </c>
    </row>
    <row r="70" spans="2:13">
      <c r="B70" s="98" t="s">
        <v>258</v>
      </c>
      <c r="C70" s="99"/>
      <c r="D70" s="99"/>
      <c r="E70" s="99"/>
      <c r="F70" s="99"/>
      <c r="G70" s="99"/>
      <c r="H70" s="99"/>
      <c r="I70" s="100">
        <v>88378.616083101573</v>
      </c>
      <c r="J70" s="101">
        <v>1.85</v>
      </c>
      <c r="K70" s="102">
        <v>163500.43975373791</v>
      </c>
      <c r="L70" s="169">
        <v>8</v>
      </c>
      <c r="M70" s="103">
        <v>20437.554969217239</v>
      </c>
    </row>
    <row r="71" spans="2:13">
      <c r="B71" s="98" t="s">
        <v>256</v>
      </c>
      <c r="C71" s="99"/>
      <c r="D71" s="99"/>
      <c r="E71" s="99"/>
      <c r="F71" s="99"/>
      <c r="G71" s="99"/>
      <c r="H71" s="99"/>
      <c r="I71" s="100">
        <v>74897.694683432608</v>
      </c>
      <c r="J71" s="101">
        <v>1.85</v>
      </c>
      <c r="K71" s="102">
        <v>138560.73516435034</v>
      </c>
      <c r="L71" s="169">
        <v>8</v>
      </c>
      <c r="M71" s="103">
        <v>17320.091895543792</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57799.313531427702</v>
      </c>
    </row>
    <row r="75" spans="2:13" ht="13.5" thickBot="1">
      <c r="B75" s="76"/>
      <c r="M75" s="67"/>
    </row>
    <row r="76" spans="2:13" ht="15.75" customHeight="1" thickBot="1">
      <c r="B76" s="800" t="s">
        <v>85</v>
      </c>
      <c r="C76" s="801"/>
      <c r="D76" s="801"/>
      <c r="E76" s="801"/>
      <c r="F76" s="801"/>
      <c r="G76" s="801"/>
      <c r="H76" s="801"/>
      <c r="I76" s="801"/>
      <c r="J76" s="801"/>
      <c r="K76" s="801"/>
      <c r="L76" s="802"/>
      <c r="M76" s="104">
        <v>1756490.0040100696</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351298.00080201396</v>
      </c>
      <c r="M79" s="108"/>
    </row>
    <row r="80" spans="2:13">
      <c r="B80" s="83" t="s">
        <v>90</v>
      </c>
      <c r="C80" s="84"/>
      <c r="D80" s="84"/>
      <c r="E80" s="84"/>
      <c r="F80" s="84"/>
      <c r="G80" s="84"/>
      <c r="H80" s="84"/>
      <c r="I80" s="105"/>
      <c r="J80" s="106"/>
      <c r="K80" s="107">
        <v>0.05</v>
      </c>
      <c r="L80" s="167">
        <v>87824.500200503491</v>
      </c>
      <c r="M80" s="108"/>
    </row>
    <row r="81" spans="2:13" ht="13.5" thickBot="1">
      <c r="B81" s="34" t="s">
        <v>59</v>
      </c>
      <c r="C81" s="57"/>
      <c r="D81" s="57"/>
      <c r="E81" s="57"/>
      <c r="F81" s="57"/>
      <c r="G81" s="57"/>
      <c r="H81" s="57"/>
      <c r="I81" s="109"/>
      <c r="J81" s="110"/>
      <c r="K81" s="107">
        <v>0.05</v>
      </c>
      <c r="L81" s="168">
        <v>87824.500200503491</v>
      </c>
      <c r="M81" s="108"/>
    </row>
    <row r="82" spans="2:13" ht="15.75" customHeight="1" thickBot="1">
      <c r="B82" s="805" t="s">
        <v>466</v>
      </c>
      <c r="C82" s="806"/>
      <c r="D82" s="806"/>
      <c r="E82" s="806"/>
      <c r="F82" s="806"/>
      <c r="G82" s="806"/>
      <c r="H82" s="806"/>
      <c r="I82" s="806"/>
      <c r="J82" s="806"/>
      <c r="K82" s="806"/>
      <c r="L82" s="807"/>
      <c r="M82" s="111">
        <v>526947.00120302092</v>
      </c>
    </row>
    <row r="83" spans="2:13" ht="13.5" thickBot="1">
      <c r="B83" s="76"/>
      <c r="M83" s="67"/>
    </row>
    <row r="84" spans="2:13" ht="15.75" customHeight="1" thickBot="1">
      <c r="B84" s="800" t="s">
        <v>91</v>
      </c>
      <c r="C84" s="801"/>
      <c r="D84" s="801"/>
      <c r="E84" s="801"/>
      <c r="F84" s="801"/>
      <c r="G84" s="801"/>
      <c r="H84" s="801"/>
      <c r="I84" s="801"/>
      <c r="J84" s="801"/>
      <c r="K84" s="801"/>
      <c r="L84" s="802"/>
      <c r="M84" s="112">
        <v>2283437</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7C289-37F5-43F6-86CE-1BB4038904E3}">
  <sheetPr codeName="Hoja207">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429</v>
      </c>
      <c r="C33" s="791" t="s">
        <v>534</v>
      </c>
      <c r="D33" s="792"/>
      <c r="E33" s="792"/>
      <c r="F33" s="792"/>
      <c r="G33" s="792"/>
      <c r="H33" s="792"/>
      <c r="I33" s="792"/>
      <c r="J33" s="793"/>
      <c r="K33" s="173">
        <v>11606</v>
      </c>
      <c r="L33" s="172" t="s">
        <v>28</v>
      </c>
      <c r="M33" s="174">
        <v>113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170</v>
      </c>
      <c r="C36" s="116"/>
      <c r="D36" s="116"/>
      <c r="E36" s="99"/>
      <c r="F36" s="122"/>
      <c r="G36" s="332"/>
      <c r="H36" s="333"/>
      <c r="I36" s="332"/>
      <c r="J36" s="333"/>
      <c r="K36" s="81">
        <v>9553.0372750024453</v>
      </c>
      <c r="L36" s="170">
        <v>0.8</v>
      </c>
      <c r="M36" s="82">
        <v>11941.296593753055</v>
      </c>
    </row>
    <row r="37" spans="2:13">
      <c r="B37" s="32" t="s">
        <v>183</v>
      </c>
      <c r="C37" s="116"/>
      <c r="D37" s="116"/>
      <c r="E37" s="123"/>
      <c r="F37" s="124"/>
      <c r="G37" s="86"/>
      <c r="H37" s="85"/>
      <c r="I37" s="86"/>
      <c r="J37" s="85"/>
      <c r="K37" s="81">
        <v>12138</v>
      </c>
      <c r="L37" s="170">
        <v>0.8</v>
      </c>
      <c r="M37" s="82">
        <v>15172.5</v>
      </c>
    </row>
    <row r="38" spans="2:13">
      <c r="B38" s="32" t="s">
        <v>186</v>
      </c>
      <c r="C38" s="116"/>
      <c r="D38" s="116"/>
      <c r="E38" s="123"/>
      <c r="F38" s="124"/>
      <c r="G38" s="86"/>
      <c r="H38" s="85"/>
      <c r="I38" s="86"/>
      <c r="J38" s="85"/>
      <c r="K38" s="81">
        <v>169320.08365626587</v>
      </c>
      <c r="L38" s="170">
        <v>1.88</v>
      </c>
      <c r="M38" s="82">
        <v>90063.874285247803</v>
      </c>
    </row>
    <row r="39" spans="2:13">
      <c r="B39" s="32" t="s">
        <v>188</v>
      </c>
      <c r="C39" s="123"/>
      <c r="D39" s="123"/>
      <c r="E39" s="123"/>
      <c r="F39" s="124"/>
      <c r="G39" s="86"/>
      <c r="H39" s="85"/>
      <c r="I39" s="86"/>
      <c r="J39" s="85"/>
      <c r="K39" s="81">
        <v>6541.1209889086449</v>
      </c>
      <c r="L39" s="170">
        <v>1.88</v>
      </c>
      <c r="M39" s="82">
        <v>3479.3196749514073</v>
      </c>
    </row>
    <row r="40" spans="2:13">
      <c r="B40" s="32" t="s">
        <v>191</v>
      </c>
      <c r="C40" s="123"/>
      <c r="D40" s="123"/>
      <c r="E40" s="123"/>
      <c r="F40" s="124"/>
      <c r="G40" s="86"/>
      <c r="H40" s="85"/>
      <c r="I40" s="86"/>
      <c r="J40" s="85"/>
      <c r="K40" s="81">
        <v>737585.74477798142</v>
      </c>
      <c r="L40" s="170">
        <v>0.8</v>
      </c>
      <c r="M40" s="82">
        <v>921982.18097247672</v>
      </c>
    </row>
    <row r="41" spans="2:13">
      <c r="B41" s="32" t="s">
        <v>121</v>
      </c>
      <c r="C41" s="123"/>
      <c r="D41" s="123"/>
      <c r="E41" s="123"/>
      <c r="F41" s="124"/>
      <c r="G41" s="86"/>
      <c r="H41" s="85"/>
      <c r="I41" s="86"/>
      <c r="J41" s="85"/>
      <c r="K41" s="81">
        <v>8972.7433390536644</v>
      </c>
      <c r="L41" s="170">
        <v>1</v>
      </c>
      <c r="M41" s="82">
        <v>8972.7433390536644</v>
      </c>
    </row>
    <row r="42" spans="2:13">
      <c r="B42" s="32" t="s">
        <v>469</v>
      </c>
      <c r="C42" s="123"/>
      <c r="D42" s="123"/>
      <c r="E42" s="123"/>
      <c r="F42" s="124"/>
      <c r="G42" s="86"/>
      <c r="H42" s="85"/>
      <c r="I42" s="86"/>
      <c r="J42" s="85"/>
      <c r="K42" s="81">
        <v>120000</v>
      </c>
      <c r="L42" s="170">
        <v>0.8</v>
      </c>
      <c r="M42" s="82">
        <v>150000</v>
      </c>
    </row>
    <row r="43" spans="2:13" ht="13.5" thickBot="1">
      <c r="B43" s="334" t="s">
        <v>104</v>
      </c>
      <c r="C43" s="335"/>
      <c r="D43" s="335"/>
      <c r="E43" s="335"/>
      <c r="F43" s="336"/>
      <c r="G43" s="337"/>
      <c r="H43" s="162"/>
      <c r="I43" s="337"/>
      <c r="J43" s="162"/>
      <c r="K43" s="81" t="s">
        <v>465</v>
      </c>
      <c r="L43" s="170" t="s">
        <v>465</v>
      </c>
      <c r="M43" s="82">
        <v>6605.6358321631651</v>
      </c>
    </row>
    <row r="44" spans="2:13" ht="15.75" customHeight="1" thickBot="1">
      <c r="B44" s="797" t="s">
        <v>75</v>
      </c>
      <c r="C44" s="798"/>
      <c r="D44" s="798"/>
      <c r="E44" s="798"/>
      <c r="F44" s="798"/>
      <c r="G44" s="798"/>
      <c r="H44" s="798"/>
      <c r="I44" s="798"/>
      <c r="J44" s="798"/>
      <c r="K44" s="798"/>
      <c r="L44" s="799"/>
      <c r="M44" s="87">
        <v>1208217.5506976459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201</v>
      </c>
      <c r="C47" s="159"/>
      <c r="D47" s="159"/>
      <c r="E47" s="159"/>
      <c r="F47" s="159"/>
      <c r="G47" s="159"/>
      <c r="H47" s="159"/>
      <c r="I47" s="160"/>
      <c r="J47" s="126" t="s">
        <v>30</v>
      </c>
      <c r="K47" s="127">
        <v>3.54</v>
      </c>
      <c r="L47" s="165">
        <v>5490.3186244309663</v>
      </c>
      <c r="M47" s="82">
        <v>19435.72793048562</v>
      </c>
    </row>
    <row r="48" spans="2:13" ht="15.75" customHeight="1">
      <c r="B48" s="32" t="s">
        <v>530</v>
      </c>
      <c r="C48" s="163"/>
      <c r="D48" s="163"/>
      <c r="E48" s="163"/>
      <c r="F48" s="163"/>
      <c r="G48" s="163"/>
      <c r="H48" s="163"/>
      <c r="I48" s="164"/>
      <c r="J48" s="126" t="s">
        <v>26</v>
      </c>
      <c r="K48" s="127">
        <v>1.8201602436735864</v>
      </c>
      <c r="L48" s="165">
        <v>522568.65344287961</v>
      </c>
      <c r="M48" s="82">
        <v>951158.68758676969</v>
      </c>
    </row>
    <row r="49" spans="2:13" ht="15.75" customHeight="1">
      <c r="B49" s="32" t="s">
        <v>57</v>
      </c>
      <c r="C49" s="163"/>
      <c r="D49" s="163"/>
      <c r="E49" s="163"/>
      <c r="F49" s="163"/>
      <c r="G49" s="163"/>
      <c r="H49" s="163"/>
      <c r="I49" s="164"/>
      <c r="J49" s="126" t="s">
        <v>30</v>
      </c>
      <c r="K49" s="127">
        <v>0.1</v>
      </c>
      <c r="L49" s="165">
        <v>28053.059999999998</v>
      </c>
      <c r="M49" s="82">
        <v>2805.306</v>
      </c>
    </row>
    <row r="50" spans="2:13" ht="15.75" customHeight="1">
      <c r="B50" s="32" t="s">
        <v>206</v>
      </c>
      <c r="C50" s="163"/>
      <c r="D50" s="163"/>
      <c r="E50" s="163"/>
      <c r="F50" s="163"/>
      <c r="G50" s="163"/>
      <c r="H50" s="163"/>
      <c r="I50" s="164"/>
      <c r="J50" s="126" t="s">
        <v>26</v>
      </c>
      <c r="K50" s="127">
        <v>3</v>
      </c>
      <c r="L50" s="165">
        <v>7270.472207326171</v>
      </c>
      <c r="M50" s="82">
        <v>21811.416621978511</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995211.13813923381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150</v>
      </c>
      <c r="C63" s="116"/>
      <c r="D63" s="116"/>
      <c r="E63" s="116"/>
      <c r="F63" s="116"/>
      <c r="G63" s="116"/>
      <c r="H63" s="116"/>
      <c r="I63" s="92">
        <v>3</v>
      </c>
      <c r="J63" s="93">
        <v>5</v>
      </c>
      <c r="K63" s="92">
        <v>15</v>
      </c>
      <c r="L63" s="170">
        <v>961.69167493202258</v>
      </c>
      <c r="M63" s="82">
        <v>14425.375123980339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14425.375123980339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529</v>
      </c>
      <c r="D69" s="99"/>
      <c r="E69" s="99"/>
      <c r="F69" s="99"/>
      <c r="G69" s="99"/>
      <c r="H69" s="147"/>
      <c r="I69" s="100">
        <v>86666.666666666672</v>
      </c>
      <c r="J69" s="101">
        <v>1.85</v>
      </c>
      <c r="K69" s="102">
        <v>160333.33333333334</v>
      </c>
      <c r="L69" s="169">
        <v>7</v>
      </c>
      <c r="M69" s="103">
        <v>22904.761904761905</v>
      </c>
    </row>
    <row r="70" spans="2:13">
      <c r="B70" s="98" t="s">
        <v>258</v>
      </c>
      <c r="C70" s="99"/>
      <c r="D70" s="99"/>
      <c r="E70" s="99"/>
      <c r="F70" s="99"/>
      <c r="G70" s="99"/>
      <c r="H70" s="99"/>
      <c r="I70" s="100">
        <v>88378.616083101573</v>
      </c>
      <c r="J70" s="101">
        <v>1.85</v>
      </c>
      <c r="K70" s="102">
        <v>163500.43975373791</v>
      </c>
      <c r="L70" s="169">
        <v>7</v>
      </c>
      <c r="M70" s="103">
        <v>23357.205679105416</v>
      </c>
    </row>
    <row r="71" spans="2:13">
      <c r="B71" s="98" t="s">
        <v>256</v>
      </c>
      <c r="C71" s="99"/>
      <c r="D71" s="99"/>
      <c r="E71" s="99"/>
      <c r="F71" s="99"/>
      <c r="G71" s="99"/>
      <c r="H71" s="99"/>
      <c r="I71" s="100">
        <v>74897.694683432608</v>
      </c>
      <c r="J71" s="101">
        <v>1.85</v>
      </c>
      <c r="K71" s="102">
        <v>138560.73516435034</v>
      </c>
      <c r="L71" s="169">
        <v>7</v>
      </c>
      <c r="M71" s="103">
        <v>19794.390737764334</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66056.358321631647</v>
      </c>
    </row>
    <row r="75" spans="2:13" ht="13.5" thickBot="1">
      <c r="B75" s="76"/>
      <c r="M75" s="67"/>
    </row>
    <row r="76" spans="2:13" ht="15.75" customHeight="1" thickBot="1">
      <c r="B76" s="800" t="s">
        <v>85</v>
      </c>
      <c r="C76" s="801"/>
      <c r="D76" s="801"/>
      <c r="E76" s="801"/>
      <c r="F76" s="801"/>
      <c r="G76" s="801"/>
      <c r="H76" s="801"/>
      <c r="I76" s="801"/>
      <c r="J76" s="801"/>
      <c r="K76" s="801"/>
      <c r="L76" s="802"/>
      <c r="M76" s="104">
        <v>2283910.4222824918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456782.08445649839</v>
      </c>
      <c r="M79" s="108"/>
    </row>
    <row r="80" spans="2:13">
      <c r="B80" s="83" t="s">
        <v>90</v>
      </c>
      <c r="C80" s="84"/>
      <c r="D80" s="84"/>
      <c r="E80" s="84"/>
      <c r="F80" s="84"/>
      <c r="G80" s="84"/>
      <c r="H80" s="84"/>
      <c r="I80" s="105"/>
      <c r="J80" s="106"/>
      <c r="K80" s="107">
        <v>0.05</v>
      </c>
      <c r="L80" s="167">
        <v>114195.5211141246</v>
      </c>
      <c r="M80" s="108"/>
    </row>
    <row r="81" spans="2:13" ht="13.5" thickBot="1">
      <c r="B81" s="34" t="s">
        <v>59</v>
      </c>
      <c r="C81" s="57"/>
      <c r="D81" s="57"/>
      <c r="E81" s="57"/>
      <c r="F81" s="57"/>
      <c r="G81" s="57"/>
      <c r="H81" s="57"/>
      <c r="I81" s="109"/>
      <c r="J81" s="110"/>
      <c r="K81" s="107">
        <v>0.05</v>
      </c>
      <c r="L81" s="168">
        <v>114195.5211141246</v>
      </c>
      <c r="M81" s="108"/>
    </row>
    <row r="82" spans="2:13" ht="15.75" customHeight="1" thickBot="1">
      <c r="B82" s="805" t="s">
        <v>466</v>
      </c>
      <c r="C82" s="806"/>
      <c r="D82" s="806"/>
      <c r="E82" s="806"/>
      <c r="F82" s="806"/>
      <c r="G82" s="806"/>
      <c r="H82" s="806"/>
      <c r="I82" s="806"/>
      <c r="J82" s="806"/>
      <c r="K82" s="806"/>
      <c r="L82" s="807"/>
      <c r="M82" s="111">
        <v>685173.12668474752</v>
      </c>
    </row>
    <row r="83" spans="2:13" ht="13.5" thickBot="1">
      <c r="B83" s="76"/>
      <c r="M83" s="67"/>
    </row>
    <row r="84" spans="2:13" ht="15.75" customHeight="1" thickBot="1">
      <c r="B84" s="800" t="s">
        <v>91</v>
      </c>
      <c r="C84" s="801"/>
      <c r="D84" s="801"/>
      <c r="E84" s="801"/>
      <c r="F84" s="801"/>
      <c r="G84" s="801"/>
      <c r="H84" s="801"/>
      <c r="I84" s="801"/>
      <c r="J84" s="801"/>
      <c r="K84" s="801"/>
      <c r="L84" s="802"/>
      <c r="M84" s="112">
        <v>2969084</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7D362-A9D2-458D-9B0A-601B53BF938E}">
  <sheetPr codeName="Hoja208">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430</v>
      </c>
      <c r="C33" s="791" t="s">
        <v>535</v>
      </c>
      <c r="D33" s="792"/>
      <c r="E33" s="792"/>
      <c r="F33" s="792"/>
      <c r="G33" s="792"/>
      <c r="H33" s="792"/>
      <c r="I33" s="792"/>
      <c r="J33" s="793"/>
      <c r="K33" s="173">
        <v>11606</v>
      </c>
      <c r="L33" s="172" t="s">
        <v>28</v>
      </c>
      <c r="M33" s="174">
        <v>1275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159</v>
      </c>
      <c r="C36" s="116"/>
      <c r="D36" s="116"/>
      <c r="E36" s="99"/>
      <c r="F36" s="122"/>
      <c r="G36" s="332"/>
      <c r="H36" s="333"/>
      <c r="I36" s="332"/>
      <c r="J36" s="333"/>
      <c r="K36" s="81">
        <v>35404.748148311191</v>
      </c>
      <c r="L36" s="170">
        <v>50</v>
      </c>
      <c r="M36" s="82">
        <v>708.09496296622387</v>
      </c>
    </row>
    <row r="37" spans="2:13">
      <c r="B37" s="32" t="s">
        <v>124</v>
      </c>
      <c r="C37" s="116"/>
      <c r="D37" s="116"/>
      <c r="E37" s="123"/>
      <c r="F37" s="124"/>
      <c r="G37" s="86"/>
      <c r="H37" s="85"/>
      <c r="I37" s="86"/>
      <c r="J37" s="85"/>
      <c r="K37" s="81">
        <v>19847.466999237502</v>
      </c>
      <c r="L37" s="170">
        <v>4</v>
      </c>
      <c r="M37" s="82">
        <v>4961.8667498093755</v>
      </c>
    </row>
    <row r="38" spans="2:13">
      <c r="B38" s="32" t="s">
        <v>125</v>
      </c>
      <c r="C38" s="116"/>
      <c r="D38" s="116"/>
      <c r="E38" s="123"/>
      <c r="F38" s="124"/>
      <c r="G38" s="86"/>
      <c r="H38" s="85"/>
      <c r="I38" s="86"/>
      <c r="J38" s="85"/>
      <c r="K38" s="81">
        <v>56538.331845518165</v>
      </c>
      <c r="L38" s="170">
        <v>50</v>
      </c>
      <c r="M38" s="82">
        <v>1130.7666369103633</v>
      </c>
    </row>
    <row r="39" spans="2:13">
      <c r="B39" s="32" t="s">
        <v>126</v>
      </c>
      <c r="C39" s="123"/>
      <c r="D39" s="123"/>
      <c r="E39" s="123"/>
      <c r="F39" s="124"/>
      <c r="G39" s="86"/>
      <c r="H39" s="85"/>
      <c r="I39" s="86"/>
      <c r="J39" s="85"/>
      <c r="K39" s="81">
        <v>104738.2696050019</v>
      </c>
      <c r="L39" s="170">
        <v>4</v>
      </c>
      <c r="M39" s="82">
        <v>26184.567401250475</v>
      </c>
    </row>
    <row r="40" spans="2:13">
      <c r="B40" s="32" t="s">
        <v>127</v>
      </c>
      <c r="C40" s="123"/>
      <c r="D40" s="123"/>
      <c r="E40" s="123"/>
      <c r="F40" s="124"/>
      <c r="G40" s="86"/>
      <c r="H40" s="85"/>
      <c r="I40" s="86"/>
      <c r="J40" s="85"/>
      <c r="K40" s="81">
        <v>227603.40913171836</v>
      </c>
      <c r="L40" s="170">
        <v>4</v>
      </c>
      <c r="M40" s="82">
        <v>56900.852282929591</v>
      </c>
    </row>
    <row r="41" spans="2:13">
      <c r="B41" s="32" t="s">
        <v>128</v>
      </c>
      <c r="C41" s="123"/>
      <c r="D41" s="123"/>
      <c r="E41" s="123"/>
      <c r="F41" s="124"/>
      <c r="G41" s="86"/>
      <c r="H41" s="85"/>
      <c r="I41" s="86"/>
      <c r="J41" s="85"/>
      <c r="K41" s="81">
        <v>16433.893816169188</v>
      </c>
      <c r="L41" s="170">
        <v>50</v>
      </c>
      <c r="M41" s="82">
        <v>328.67787632338377</v>
      </c>
    </row>
    <row r="42" spans="2:13">
      <c r="B42" s="32" t="s">
        <v>129</v>
      </c>
      <c r="C42" s="123"/>
      <c r="D42" s="123"/>
      <c r="E42" s="123"/>
      <c r="F42" s="124"/>
      <c r="G42" s="86"/>
      <c r="H42" s="85"/>
      <c r="I42" s="86"/>
      <c r="J42" s="85"/>
      <c r="K42" s="81">
        <v>189108.01576389189</v>
      </c>
      <c r="L42" s="170">
        <v>50</v>
      </c>
      <c r="M42" s="82">
        <v>3782.160315277838</v>
      </c>
    </row>
    <row r="43" spans="2:13" ht="13.5" thickBot="1">
      <c r="B43" s="334" t="s">
        <v>104</v>
      </c>
      <c r="C43" s="335"/>
      <c r="D43" s="335"/>
      <c r="E43" s="335"/>
      <c r="F43" s="336"/>
      <c r="G43" s="337"/>
      <c r="H43" s="162"/>
      <c r="I43" s="337"/>
      <c r="J43" s="162"/>
      <c r="K43" s="81" t="s">
        <v>465</v>
      </c>
      <c r="L43" s="170" t="s">
        <v>465</v>
      </c>
      <c r="M43" s="82">
        <v>5808.8687484247748</v>
      </c>
    </row>
    <row r="44" spans="2:13" ht="15.75" customHeight="1" thickBot="1">
      <c r="B44" s="797" t="s">
        <v>75</v>
      </c>
      <c r="C44" s="798"/>
      <c r="D44" s="798"/>
      <c r="E44" s="798"/>
      <c r="F44" s="798"/>
      <c r="G44" s="798"/>
      <c r="H44" s="798"/>
      <c r="I44" s="798"/>
      <c r="J44" s="798"/>
      <c r="K44" s="798"/>
      <c r="L44" s="799"/>
      <c r="M44" s="87">
        <v>99805.854973892026</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130</v>
      </c>
      <c r="C47" s="159"/>
      <c r="D47" s="159"/>
      <c r="E47" s="159"/>
      <c r="F47" s="159"/>
      <c r="G47" s="159"/>
      <c r="H47" s="159"/>
      <c r="I47" s="160"/>
      <c r="J47" s="126" t="s">
        <v>30</v>
      </c>
      <c r="K47" s="127">
        <v>0.25</v>
      </c>
      <c r="L47" s="165">
        <v>6531.3752633162812</v>
      </c>
      <c r="M47" s="82">
        <v>1632.8438158290703</v>
      </c>
    </row>
    <row r="48" spans="2:13" ht="15.75" customHeight="1">
      <c r="B48" s="32" t="s">
        <v>244</v>
      </c>
      <c r="C48" s="163"/>
      <c r="D48" s="163"/>
      <c r="E48" s="163"/>
      <c r="F48" s="163"/>
      <c r="G48" s="163"/>
      <c r="H48" s="163"/>
      <c r="I48" s="164"/>
      <c r="J48" s="126" t="s">
        <v>30</v>
      </c>
      <c r="K48" s="127">
        <v>5.53</v>
      </c>
      <c r="L48" s="165">
        <v>9737.7497286724174</v>
      </c>
      <c r="M48" s="82">
        <v>53849.755999558474</v>
      </c>
    </row>
    <row r="49" spans="2:13" ht="15.75" customHeight="1">
      <c r="B49" s="32" t="s">
        <v>131</v>
      </c>
      <c r="C49" s="163"/>
      <c r="D49" s="163"/>
      <c r="E49" s="163"/>
      <c r="F49" s="163"/>
      <c r="G49" s="163"/>
      <c r="H49" s="163"/>
      <c r="I49" s="164"/>
      <c r="J49" s="126" t="s">
        <v>29</v>
      </c>
      <c r="K49" s="127">
        <v>8.0000000000000002E-3</v>
      </c>
      <c r="L49" s="165">
        <v>29333.204365887432</v>
      </c>
      <c r="M49" s="82">
        <v>234.66563492709946</v>
      </c>
    </row>
    <row r="50" spans="2:13" ht="15.75" customHeight="1">
      <c r="B50" s="32" t="s">
        <v>241</v>
      </c>
      <c r="C50" s="163"/>
      <c r="D50" s="163"/>
      <c r="E50" s="163"/>
      <c r="F50" s="163"/>
      <c r="G50" s="163"/>
      <c r="H50" s="163"/>
      <c r="I50" s="164"/>
      <c r="J50" s="126" t="s">
        <v>29</v>
      </c>
      <c r="K50" s="127">
        <v>2.1999999999999999E-2</v>
      </c>
      <c r="L50" s="165">
        <v>40527.235000000001</v>
      </c>
      <c r="M50" s="82">
        <v>891.59916999999996</v>
      </c>
    </row>
    <row r="51" spans="2:13" ht="15.75" customHeight="1">
      <c r="B51" s="32" t="s">
        <v>245</v>
      </c>
      <c r="C51" s="163"/>
      <c r="D51" s="163"/>
      <c r="E51" s="163"/>
      <c r="F51" s="163"/>
      <c r="G51" s="163"/>
      <c r="H51" s="163"/>
      <c r="I51" s="164"/>
      <c r="J51" s="126" t="s">
        <v>29</v>
      </c>
      <c r="K51" s="127">
        <v>0.3</v>
      </c>
      <c r="L51" s="165">
        <v>1785</v>
      </c>
      <c r="M51" s="82">
        <v>535.5</v>
      </c>
    </row>
    <row r="52" spans="2:13" ht="15.75" customHeight="1">
      <c r="B52" s="32" t="s">
        <v>243</v>
      </c>
      <c r="C52" s="163"/>
      <c r="D52" s="163"/>
      <c r="E52" s="163"/>
      <c r="F52" s="163"/>
      <c r="G52" s="163"/>
      <c r="H52" s="163"/>
      <c r="I52" s="164"/>
      <c r="J52" s="126" t="s">
        <v>29</v>
      </c>
      <c r="K52" s="127">
        <v>0.1</v>
      </c>
      <c r="L52" s="165">
        <v>2810.4154848668077</v>
      </c>
      <c r="M52" s="82">
        <v>281.04154848668077</v>
      </c>
    </row>
    <row r="53" spans="2:13" ht="15.75" customHeight="1">
      <c r="B53" s="32" t="s">
        <v>132</v>
      </c>
      <c r="C53" s="163"/>
      <c r="D53" s="163"/>
      <c r="E53" s="163"/>
      <c r="F53" s="163"/>
      <c r="G53" s="163"/>
      <c r="H53" s="163"/>
      <c r="I53" s="164"/>
      <c r="J53" s="126" t="s">
        <v>29</v>
      </c>
      <c r="K53" s="127">
        <v>0.5</v>
      </c>
      <c r="L53" s="165">
        <v>7309.2135246868747</v>
      </c>
      <c r="M53" s="82">
        <v>3654.6067623434374</v>
      </c>
    </row>
    <row r="54" spans="2:13" ht="15.75" customHeight="1">
      <c r="B54" s="32" t="s">
        <v>133</v>
      </c>
      <c r="C54" s="163"/>
      <c r="D54" s="163"/>
      <c r="E54" s="163"/>
      <c r="F54" s="163"/>
      <c r="G54" s="163"/>
      <c r="H54" s="163"/>
      <c r="I54" s="164"/>
      <c r="J54" s="126" t="s">
        <v>29</v>
      </c>
      <c r="K54" s="127">
        <v>0.1</v>
      </c>
      <c r="L54" s="165">
        <v>20722.512835928192</v>
      </c>
      <c r="M54" s="82">
        <v>2072.2512835928192</v>
      </c>
    </row>
    <row r="55" spans="2:13" ht="15.75" customHeight="1">
      <c r="B55" s="32" t="s">
        <v>217</v>
      </c>
      <c r="C55" s="163"/>
      <c r="D55" s="163"/>
      <c r="E55" s="163"/>
      <c r="F55" s="163"/>
      <c r="G55" s="163"/>
      <c r="H55" s="163"/>
      <c r="I55" s="164"/>
      <c r="J55" s="126" t="s">
        <v>138</v>
      </c>
      <c r="K55" s="127">
        <v>10</v>
      </c>
      <c r="L55" s="165">
        <v>1558.2071889915865</v>
      </c>
      <c r="M55" s="82">
        <v>15582.071889915864</v>
      </c>
    </row>
    <row r="56" spans="2:13" ht="15.75" customHeight="1">
      <c r="B56" s="32" t="s">
        <v>134</v>
      </c>
      <c r="C56" s="163"/>
      <c r="D56" s="163"/>
      <c r="E56" s="163"/>
      <c r="F56" s="163"/>
      <c r="G56" s="163"/>
      <c r="H56" s="163"/>
      <c r="I56" s="164"/>
      <c r="J56" s="126" t="s">
        <v>28</v>
      </c>
      <c r="K56" s="127">
        <v>1</v>
      </c>
      <c r="L56" s="165">
        <v>13699.618442615176</v>
      </c>
      <c r="M56" s="82">
        <v>13699.618442615176</v>
      </c>
    </row>
    <row r="57" spans="2:13" ht="15.75" customHeight="1">
      <c r="B57" s="32" t="s">
        <v>58</v>
      </c>
      <c r="C57" s="163"/>
      <c r="D57" s="163"/>
      <c r="E57" s="163"/>
      <c r="F57" s="163"/>
      <c r="G57" s="163"/>
      <c r="H57" s="163"/>
      <c r="I57" s="164"/>
      <c r="J57" s="126" t="s">
        <v>30</v>
      </c>
      <c r="K57" s="127">
        <v>0.5</v>
      </c>
      <c r="L57" s="165">
        <v>7322.4120667607549</v>
      </c>
      <c r="M57" s="82">
        <v>3661.2060333803774</v>
      </c>
    </row>
    <row r="58" spans="2:13" ht="15.75" customHeight="1">
      <c r="B58" s="32" t="s">
        <v>221</v>
      </c>
      <c r="C58" s="163"/>
      <c r="D58" s="163"/>
      <c r="E58" s="163"/>
      <c r="F58" s="163"/>
      <c r="G58" s="163"/>
      <c r="H58" s="163"/>
      <c r="I58" s="164"/>
      <c r="J58" s="126" t="s">
        <v>28</v>
      </c>
      <c r="K58" s="127">
        <v>0.55000000000000004</v>
      </c>
      <c r="L58" s="165">
        <v>6091.4026095060581</v>
      </c>
      <c r="M58" s="82">
        <v>3350.2714352283324</v>
      </c>
    </row>
    <row r="59" spans="2:13" ht="13.5" thickBot="1">
      <c r="B59" s="32" t="s">
        <v>135</v>
      </c>
      <c r="C59" s="57"/>
      <c r="D59" s="57"/>
      <c r="E59" s="57"/>
      <c r="F59" s="57"/>
      <c r="G59" s="57"/>
      <c r="H59" s="57"/>
      <c r="I59" s="162"/>
      <c r="J59" s="126" t="s">
        <v>28</v>
      </c>
      <c r="K59" s="127">
        <v>1</v>
      </c>
      <c r="L59" s="165">
        <v>5149.3857826014118</v>
      </c>
      <c r="M59" s="82">
        <v>5149.3857826014118</v>
      </c>
    </row>
    <row r="60" spans="2:13" ht="14.25" thickBot="1">
      <c r="B60" s="338" t="s">
        <v>75</v>
      </c>
      <c r="C60" s="339"/>
      <c r="D60" s="339"/>
      <c r="E60" s="339"/>
      <c r="F60" s="339"/>
      <c r="G60" s="339"/>
      <c r="H60" s="339"/>
      <c r="I60" s="339"/>
      <c r="J60" s="339"/>
      <c r="K60" s="339"/>
      <c r="L60" s="339"/>
      <c r="M60" s="89">
        <v>104594.81779847876</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10.4</v>
      </c>
      <c r="M69" s="103">
        <v>31442.392260334214</v>
      </c>
    </row>
    <row r="70" spans="2:13">
      <c r="B70" s="98" t="s">
        <v>265</v>
      </c>
      <c r="C70" s="99"/>
      <c r="D70" s="99"/>
      <c r="E70" s="99"/>
      <c r="F70" s="99"/>
      <c r="G70" s="99"/>
      <c r="H70" s="99"/>
      <c r="I70" s="100">
        <v>149795.38936686522</v>
      </c>
      <c r="J70" s="101">
        <v>1.85</v>
      </c>
      <c r="K70" s="102">
        <v>277121.47032870067</v>
      </c>
      <c r="L70" s="169">
        <v>10.4</v>
      </c>
      <c r="M70" s="103">
        <v>26646.295223913527</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58088.687484247741</v>
      </c>
    </row>
    <row r="75" spans="2:13" ht="13.5" thickBot="1">
      <c r="B75" s="76"/>
      <c r="M75" s="67"/>
    </row>
    <row r="76" spans="2:13" ht="15.75" customHeight="1" thickBot="1">
      <c r="B76" s="800" t="s">
        <v>85</v>
      </c>
      <c r="C76" s="801"/>
      <c r="D76" s="801"/>
      <c r="E76" s="801"/>
      <c r="F76" s="801"/>
      <c r="G76" s="801"/>
      <c r="H76" s="801"/>
      <c r="I76" s="801"/>
      <c r="J76" s="801"/>
      <c r="K76" s="801"/>
      <c r="L76" s="802"/>
      <c r="M76" s="104">
        <v>262489.36025661853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52497.872051323706</v>
      </c>
      <c r="M79" s="108"/>
    </row>
    <row r="80" spans="2:13">
      <c r="B80" s="83" t="s">
        <v>90</v>
      </c>
      <c r="C80" s="84"/>
      <c r="D80" s="84"/>
      <c r="E80" s="84"/>
      <c r="F80" s="84"/>
      <c r="G80" s="84"/>
      <c r="H80" s="84"/>
      <c r="I80" s="105"/>
      <c r="J80" s="106"/>
      <c r="K80" s="107">
        <v>0.05</v>
      </c>
      <c r="L80" s="167">
        <v>13124.468012830926</v>
      </c>
      <c r="M80" s="108"/>
    </row>
    <row r="81" spans="2:13" ht="13.5" thickBot="1">
      <c r="B81" s="34" t="s">
        <v>59</v>
      </c>
      <c r="C81" s="57"/>
      <c r="D81" s="57"/>
      <c r="E81" s="57"/>
      <c r="F81" s="57"/>
      <c r="G81" s="57"/>
      <c r="H81" s="57"/>
      <c r="I81" s="109"/>
      <c r="J81" s="110"/>
      <c r="K81" s="107">
        <v>0.05</v>
      </c>
      <c r="L81" s="168">
        <v>13124.468012830926</v>
      </c>
      <c r="M81" s="108"/>
    </row>
    <row r="82" spans="2:13" ht="15.75" customHeight="1" thickBot="1">
      <c r="B82" s="805" t="s">
        <v>466</v>
      </c>
      <c r="C82" s="806"/>
      <c r="D82" s="806"/>
      <c r="E82" s="806"/>
      <c r="F82" s="806"/>
      <c r="G82" s="806"/>
      <c r="H82" s="806"/>
      <c r="I82" s="806"/>
      <c r="J82" s="806"/>
      <c r="K82" s="806"/>
      <c r="L82" s="807"/>
      <c r="M82" s="111">
        <v>78746.808076985559</v>
      </c>
    </row>
    <row r="83" spans="2:13" ht="13.5" thickBot="1">
      <c r="B83" s="76"/>
      <c r="M83" s="67"/>
    </row>
    <row r="84" spans="2:13" ht="15.75" customHeight="1" thickBot="1">
      <c r="B84" s="800" t="s">
        <v>91</v>
      </c>
      <c r="C84" s="801"/>
      <c r="D84" s="801"/>
      <c r="E84" s="801"/>
      <c r="F84" s="801"/>
      <c r="G84" s="801"/>
      <c r="H84" s="801"/>
      <c r="I84" s="801"/>
      <c r="J84" s="801"/>
      <c r="K84" s="801"/>
      <c r="L84" s="802"/>
      <c r="M84" s="112">
        <v>341236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A62CD-404B-4D66-8716-6C1F664C4FE3}">
  <sheetPr codeName="Hoja209">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431</v>
      </c>
      <c r="C33" s="791" t="s">
        <v>542</v>
      </c>
      <c r="D33" s="792"/>
      <c r="E33" s="792"/>
      <c r="F33" s="792"/>
      <c r="G33" s="792"/>
      <c r="H33" s="792"/>
      <c r="I33" s="792"/>
      <c r="J33" s="793"/>
      <c r="K33" s="173">
        <v>11604</v>
      </c>
      <c r="L33" s="172" t="s">
        <v>26</v>
      </c>
      <c r="M33" s="174">
        <v>56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3620.1492188380803</v>
      </c>
      <c r="L36" s="170">
        <v>2</v>
      </c>
      <c r="M36" s="82">
        <v>1810.0746094190401</v>
      </c>
    </row>
    <row r="37" spans="2:13">
      <c r="B37" s="32" t="s">
        <v>465</v>
      </c>
      <c r="C37" s="116"/>
      <c r="D37" s="116"/>
      <c r="E37" s="123"/>
      <c r="F37" s="124"/>
      <c r="G37" s="86"/>
      <c r="H37" s="85"/>
      <c r="I37" s="86"/>
      <c r="J37" s="85"/>
      <c r="K37" s="81" t="s">
        <v>465</v>
      </c>
      <c r="L37" s="170" t="s">
        <v>96</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3931.6378401597754</v>
      </c>
    </row>
    <row r="44" spans="2:13" ht="15.75" customHeight="1" thickBot="1">
      <c r="B44" s="797" t="s">
        <v>75</v>
      </c>
      <c r="C44" s="798"/>
      <c r="D44" s="798"/>
      <c r="E44" s="798"/>
      <c r="F44" s="798"/>
      <c r="G44" s="798"/>
      <c r="H44" s="798"/>
      <c r="I44" s="798"/>
      <c r="J44" s="798"/>
      <c r="K44" s="798"/>
      <c r="L44" s="799"/>
      <c r="M44" s="87">
        <v>5741.7124495788157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540</v>
      </c>
      <c r="C47" s="159"/>
      <c r="D47" s="159"/>
      <c r="E47" s="159"/>
      <c r="F47" s="159"/>
      <c r="G47" s="159"/>
      <c r="H47" s="159"/>
      <c r="I47" s="160"/>
      <c r="J47" s="126" t="s">
        <v>26</v>
      </c>
      <c r="K47" s="127">
        <v>1.05</v>
      </c>
      <c r="L47" s="165">
        <v>441416.35100479476</v>
      </c>
      <c r="M47" s="82">
        <v>463487.1685550345</v>
      </c>
    </row>
    <row r="48" spans="2:13" ht="15.75" customHeight="1">
      <c r="B48" s="32" t="s">
        <v>123</v>
      </c>
      <c r="C48" s="163"/>
      <c r="D48" s="163"/>
      <c r="E48" s="163"/>
      <c r="F48" s="163"/>
      <c r="G48" s="163"/>
      <c r="H48" s="163"/>
      <c r="I48" s="164"/>
      <c r="J48" s="126" t="s">
        <v>30</v>
      </c>
      <c r="K48" s="127">
        <v>1</v>
      </c>
      <c r="L48" s="165">
        <v>7967.7110647462041</v>
      </c>
      <c r="M48" s="82">
        <v>7967.7110647462041</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471454.8796197807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1.05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16</v>
      </c>
      <c r="M69" s="103">
        <v>30656.332453825857</v>
      </c>
    </row>
    <row r="70" spans="2:13">
      <c r="B70" s="98" t="s">
        <v>256</v>
      </c>
      <c r="C70" s="99"/>
      <c r="D70" s="99"/>
      <c r="E70" s="99"/>
      <c r="F70" s="99"/>
      <c r="G70" s="99"/>
      <c r="H70" s="99"/>
      <c r="I70" s="100">
        <v>74897.694683432608</v>
      </c>
      <c r="J70" s="101">
        <v>1.85</v>
      </c>
      <c r="K70" s="102">
        <v>138560.73516435034</v>
      </c>
      <c r="L70" s="169">
        <v>16</v>
      </c>
      <c r="M70" s="103">
        <v>8660.045947771896</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39316.378401597751</v>
      </c>
    </row>
    <row r="75" spans="2:13" ht="13.5" thickBot="1">
      <c r="B75" s="76"/>
      <c r="M75" s="67"/>
    </row>
    <row r="76" spans="2:13" ht="15.75" customHeight="1" thickBot="1">
      <c r="B76" s="800" t="s">
        <v>85</v>
      </c>
      <c r="C76" s="801"/>
      <c r="D76" s="801"/>
      <c r="E76" s="801"/>
      <c r="F76" s="801"/>
      <c r="G76" s="801"/>
      <c r="H76" s="801"/>
      <c r="I76" s="801"/>
      <c r="J76" s="801"/>
      <c r="K76" s="801"/>
      <c r="L76" s="802"/>
      <c r="M76" s="104">
        <v>516512.97047095723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103302.59409419145</v>
      </c>
      <c r="M79" s="108"/>
    </row>
    <row r="80" spans="2:13">
      <c r="B80" s="83" t="s">
        <v>90</v>
      </c>
      <c r="C80" s="84"/>
      <c r="D80" s="84"/>
      <c r="E80" s="84"/>
      <c r="F80" s="84"/>
      <c r="G80" s="84"/>
      <c r="H80" s="84"/>
      <c r="I80" s="105"/>
      <c r="J80" s="106"/>
      <c r="K80" s="107">
        <v>0.05</v>
      </c>
      <c r="L80" s="167">
        <v>25825.648523547861</v>
      </c>
      <c r="M80" s="108"/>
    </row>
    <row r="81" spans="2:13" ht="13.5" thickBot="1">
      <c r="B81" s="34" t="s">
        <v>59</v>
      </c>
      <c r="C81" s="57"/>
      <c r="D81" s="57"/>
      <c r="E81" s="57"/>
      <c r="F81" s="57"/>
      <c r="G81" s="57"/>
      <c r="H81" s="57"/>
      <c r="I81" s="109"/>
      <c r="J81" s="110"/>
      <c r="K81" s="107">
        <v>0.05</v>
      </c>
      <c r="L81" s="168">
        <v>25825.648523547861</v>
      </c>
      <c r="M81" s="108"/>
    </row>
    <row r="82" spans="2:13" ht="15.75" customHeight="1" thickBot="1">
      <c r="B82" s="805" t="s">
        <v>466</v>
      </c>
      <c r="C82" s="806"/>
      <c r="D82" s="806"/>
      <c r="E82" s="806"/>
      <c r="F82" s="806"/>
      <c r="G82" s="806"/>
      <c r="H82" s="806"/>
      <c r="I82" s="806"/>
      <c r="J82" s="806"/>
      <c r="K82" s="806"/>
      <c r="L82" s="807"/>
      <c r="M82" s="111">
        <v>154953.89114128717</v>
      </c>
    </row>
    <row r="83" spans="2:13" ht="13.5" thickBot="1">
      <c r="B83" s="76"/>
      <c r="M83" s="67"/>
    </row>
    <row r="84" spans="2:13" ht="15.75" customHeight="1" thickBot="1">
      <c r="B84" s="800" t="s">
        <v>91</v>
      </c>
      <c r="C84" s="801"/>
      <c r="D84" s="801"/>
      <c r="E84" s="801"/>
      <c r="F84" s="801"/>
      <c r="G84" s="801"/>
      <c r="H84" s="801"/>
      <c r="I84" s="801"/>
      <c r="J84" s="801"/>
      <c r="K84" s="801"/>
      <c r="L84" s="802"/>
      <c r="M84" s="112">
        <v>671467</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FE1EB-7762-4DD9-B250-3615073988E9}">
  <sheetPr codeName="Hoja210">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432</v>
      </c>
      <c r="C33" s="791" t="s">
        <v>543</v>
      </c>
      <c r="D33" s="792"/>
      <c r="E33" s="792"/>
      <c r="F33" s="792"/>
      <c r="G33" s="792"/>
      <c r="H33" s="792"/>
      <c r="I33" s="792"/>
      <c r="J33" s="793"/>
      <c r="K33" s="173">
        <v>14104</v>
      </c>
      <c r="L33" s="172" t="s">
        <v>26</v>
      </c>
      <c r="M33" s="174">
        <v>15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3620.1492188380803</v>
      </c>
      <c r="L36" s="170">
        <v>2</v>
      </c>
      <c r="M36" s="82">
        <v>1810.0746094190401</v>
      </c>
    </row>
    <row r="37" spans="2:13">
      <c r="B37" s="32" t="s">
        <v>121</v>
      </c>
      <c r="C37" s="116"/>
      <c r="D37" s="116"/>
      <c r="E37" s="123"/>
      <c r="F37" s="124"/>
      <c r="G37" s="86"/>
      <c r="H37" s="85"/>
      <c r="I37" s="86"/>
      <c r="J37" s="85"/>
      <c r="K37" s="81">
        <v>8972.7433390536644</v>
      </c>
      <c r="L37" s="170">
        <v>2</v>
      </c>
      <c r="M37" s="82">
        <v>4486.3716695268322</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3931.6378401597754</v>
      </c>
    </row>
    <row r="44" spans="2:13" ht="15.75" customHeight="1" thickBot="1">
      <c r="B44" s="797" t="s">
        <v>75</v>
      </c>
      <c r="C44" s="798"/>
      <c r="D44" s="798"/>
      <c r="E44" s="798"/>
      <c r="F44" s="798"/>
      <c r="G44" s="798"/>
      <c r="H44" s="798"/>
      <c r="I44" s="798"/>
      <c r="J44" s="798"/>
      <c r="K44" s="798"/>
      <c r="L44" s="799"/>
      <c r="M44" s="87">
        <v>10228.084119105648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540</v>
      </c>
      <c r="C47" s="159"/>
      <c r="D47" s="159"/>
      <c r="E47" s="159"/>
      <c r="F47" s="159"/>
      <c r="G47" s="159"/>
      <c r="H47" s="159"/>
      <c r="I47" s="160"/>
      <c r="J47" s="126" t="s">
        <v>26</v>
      </c>
      <c r="K47" s="127">
        <v>0.4</v>
      </c>
      <c r="L47" s="165">
        <v>441416.35100479476</v>
      </c>
      <c r="M47" s="82">
        <v>176566.54040191791</v>
      </c>
    </row>
    <row r="48" spans="2:13" ht="15.75" customHeight="1">
      <c r="B48" s="32" t="s">
        <v>55</v>
      </c>
      <c r="C48" s="163"/>
      <c r="D48" s="163"/>
      <c r="E48" s="163"/>
      <c r="F48" s="163"/>
      <c r="G48" s="163"/>
      <c r="H48" s="163"/>
      <c r="I48" s="164"/>
      <c r="J48" s="126" t="s">
        <v>26</v>
      </c>
      <c r="K48" s="127">
        <v>0.6</v>
      </c>
      <c r="L48" s="165">
        <v>83063.352272727279</v>
      </c>
      <c r="M48" s="82">
        <v>49838.011363636368</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226404.55176555429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254</v>
      </c>
      <c r="C63" s="116"/>
      <c r="D63" s="116"/>
      <c r="E63" s="116"/>
      <c r="F63" s="116"/>
      <c r="G63" s="116"/>
      <c r="H63" s="116"/>
      <c r="I63" s="92">
        <v>0.75</v>
      </c>
      <c r="J63" s="93">
        <v>45</v>
      </c>
      <c r="K63" s="92">
        <v>33.75</v>
      </c>
      <c r="L63" s="170">
        <v>1190.5931079059314</v>
      </c>
      <c r="M63" s="82">
        <v>40182.517391825189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40182.517391825189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16</v>
      </c>
      <c r="M69" s="103">
        <v>30656.332453825857</v>
      </c>
    </row>
    <row r="70" spans="2:13">
      <c r="B70" s="98" t="s">
        <v>256</v>
      </c>
      <c r="C70" s="99"/>
      <c r="D70" s="99"/>
      <c r="E70" s="99"/>
      <c r="F70" s="99"/>
      <c r="G70" s="99"/>
      <c r="H70" s="99"/>
      <c r="I70" s="100">
        <v>74897.694683432608</v>
      </c>
      <c r="J70" s="101">
        <v>1.85</v>
      </c>
      <c r="K70" s="102">
        <v>138560.73516435034</v>
      </c>
      <c r="L70" s="169">
        <v>16</v>
      </c>
      <c r="M70" s="103">
        <v>8660.045947771896</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39316.378401597751</v>
      </c>
    </row>
    <row r="75" spans="2:13" ht="13.5" thickBot="1">
      <c r="B75" s="76"/>
      <c r="M75" s="67"/>
    </row>
    <row r="76" spans="2:13" ht="15.75" customHeight="1" thickBot="1">
      <c r="B76" s="800" t="s">
        <v>85</v>
      </c>
      <c r="C76" s="801"/>
      <c r="D76" s="801"/>
      <c r="E76" s="801"/>
      <c r="F76" s="801"/>
      <c r="G76" s="801"/>
      <c r="H76" s="801"/>
      <c r="I76" s="801"/>
      <c r="J76" s="801"/>
      <c r="K76" s="801"/>
      <c r="L76" s="802"/>
      <c r="M76" s="104">
        <v>316131.53167808289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63226.30633561658</v>
      </c>
      <c r="M79" s="108"/>
    </row>
    <row r="80" spans="2:13">
      <c r="B80" s="83" t="s">
        <v>90</v>
      </c>
      <c r="C80" s="84"/>
      <c r="D80" s="84"/>
      <c r="E80" s="84"/>
      <c r="F80" s="84"/>
      <c r="G80" s="84"/>
      <c r="H80" s="84"/>
      <c r="I80" s="105"/>
      <c r="J80" s="106"/>
      <c r="K80" s="107">
        <v>0.05</v>
      </c>
      <c r="L80" s="167">
        <v>15806.576583904145</v>
      </c>
      <c r="M80" s="108"/>
    </row>
    <row r="81" spans="2:13" ht="13.5" thickBot="1">
      <c r="B81" s="34" t="s">
        <v>59</v>
      </c>
      <c r="C81" s="57"/>
      <c r="D81" s="57"/>
      <c r="E81" s="57"/>
      <c r="F81" s="57"/>
      <c r="G81" s="57"/>
      <c r="H81" s="57"/>
      <c r="I81" s="109"/>
      <c r="J81" s="110"/>
      <c r="K81" s="107">
        <v>0.05</v>
      </c>
      <c r="L81" s="168">
        <v>15806.576583904145</v>
      </c>
      <c r="M81" s="108"/>
    </row>
    <row r="82" spans="2:13" ht="15.75" customHeight="1" thickBot="1">
      <c r="B82" s="805" t="s">
        <v>466</v>
      </c>
      <c r="C82" s="806"/>
      <c r="D82" s="806"/>
      <c r="E82" s="806"/>
      <c r="F82" s="806"/>
      <c r="G82" s="806"/>
      <c r="H82" s="806"/>
      <c r="I82" s="806"/>
      <c r="J82" s="806"/>
      <c r="K82" s="806"/>
      <c r="L82" s="807"/>
      <c r="M82" s="111">
        <v>94839.459503424863</v>
      </c>
    </row>
    <row r="83" spans="2:13" ht="13.5" thickBot="1">
      <c r="B83" s="76"/>
      <c r="M83" s="67"/>
    </row>
    <row r="84" spans="2:13" ht="15.75" customHeight="1" thickBot="1">
      <c r="B84" s="800" t="s">
        <v>91</v>
      </c>
      <c r="C84" s="801"/>
      <c r="D84" s="801"/>
      <c r="E84" s="801"/>
      <c r="F84" s="801"/>
      <c r="G84" s="801"/>
      <c r="H84" s="801"/>
      <c r="I84" s="801"/>
      <c r="J84" s="801"/>
      <c r="K84" s="801"/>
      <c r="L84" s="802"/>
      <c r="M84" s="112">
        <v>410971</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2961D-BEB1-45BB-8D12-953FCA9FC1A6}">
  <sheetPr codeName="Hoja211">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433</v>
      </c>
      <c r="C33" s="791" t="s">
        <v>549</v>
      </c>
      <c r="D33" s="792"/>
      <c r="E33" s="792"/>
      <c r="F33" s="792"/>
      <c r="G33" s="792"/>
      <c r="H33" s="792"/>
      <c r="I33" s="792"/>
      <c r="J33" s="793"/>
      <c r="K33" s="173">
        <v>11606</v>
      </c>
      <c r="L33" s="172" t="s">
        <v>26</v>
      </c>
      <c r="M33" s="174">
        <v>97</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116</v>
      </c>
      <c r="C36" s="116"/>
      <c r="D36" s="116"/>
      <c r="E36" s="99"/>
      <c r="F36" s="122"/>
      <c r="G36" s="332"/>
      <c r="H36" s="333"/>
      <c r="I36" s="332"/>
      <c r="J36" s="333"/>
      <c r="K36" s="81">
        <v>139414.82573186603</v>
      </c>
      <c r="L36" s="170">
        <v>1</v>
      </c>
      <c r="M36" s="82">
        <v>139414.82573186603</v>
      </c>
    </row>
    <row r="37" spans="2:13">
      <c r="B37" s="32" t="s">
        <v>165</v>
      </c>
      <c r="C37" s="116"/>
      <c r="D37" s="116"/>
      <c r="E37" s="123"/>
      <c r="F37" s="124"/>
      <c r="G37" s="86"/>
      <c r="H37" s="85"/>
      <c r="I37" s="86"/>
      <c r="J37" s="85"/>
      <c r="K37" s="81">
        <v>94850.430262858717</v>
      </c>
      <c r="L37" s="170">
        <v>1</v>
      </c>
      <c r="M37" s="82">
        <v>94850.430262858717</v>
      </c>
    </row>
    <row r="38" spans="2:13">
      <c r="B38" s="32" t="s">
        <v>465</v>
      </c>
      <c r="C38" s="116"/>
      <c r="D38" s="116"/>
      <c r="E38" s="123"/>
      <c r="F38" s="124"/>
      <c r="G38" s="86"/>
      <c r="H38" s="85"/>
      <c r="I38" s="86"/>
      <c r="J38" s="85"/>
      <c r="K38" s="81" t="s">
        <v>465</v>
      </c>
      <c r="L38" s="170">
        <v>0</v>
      </c>
      <c r="M38" s="82" t="s">
        <v>465</v>
      </c>
    </row>
    <row r="39" spans="2:13">
      <c r="B39" s="32" t="s">
        <v>465</v>
      </c>
      <c r="C39" s="123"/>
      <c r="D39" s="123"/>
      <c r="E39" s="123"/>
      <c r="F39" s="124"/>
      <c r="G39" s="86"/>
      <c r="H39" s="85"/>
      <c r="I39" s="86"/>
      <c r="J39" s="85"/>
      <c r="K39" s="81" t="s">
        <v>465</v>
      </c>
      <c r="L39" s="170">
        <v>0</v>
      </c>
      <c r="M39" s="82" t="s">
        <v>465</v>
      </c>
    </row>
    <row r="40" spans="2:13">
      <c r="B40" s="32" t="s">
        <v>465</v>
      </c>
      <c r="C40" s="123"/>
      <c r="D40" s="123"/>
      <c r="E40" s="123"/>
      <c r="F40" s="124"/>
      <c r="G40" s="86"/>
      <c r="H40" s="85"/>
      <c r="I40" s="86"/>
      <c r="J40" s="85"/>
      <c r="K40" s="81" t="s">
        <v>465</v>
      </c>
      <c r="L40" s="170">
        <v>0</v>
      </c>
      <c r="M40" s="82" t="s">
        <v>465</v>
      </c>
    </row>
    <row r="41" spans="2:13">
      <c r="B41" s="32" t="s">
        <v>465</v>
      </c>
      <c r="C41" s="123"/>
      <c r="D41" s="123"/>
      <c r="E41" s="123"/>
      <c r="F41" s="124"/>
      <c r="G41" s="86"/>
      <c r="H41" s="85"/>
      <c r="I41" s="86"/>
      <c r="J41" s="85"/>
      <c r="K41" s="81" t="s">
        <v>465</v>
      </c>
      <c r="L41" s="170">
        <v>0</v>
      </c>
      <c r="M41" s="82" t="s">
        <v>465</v>
      </c>
    </row>
    <row r="42" spans="2:13">
      <c r="B42" s="32" t="s">
        <v>465</v>
      </c>
      <c r="C42" s="123"/>
      <c r="D42" s="123"/>
      <c r="E42" s="123"/>
      <c r="F42" s="124"/>
      <c r="G42" s="86"/>
      <c r="H42" s="85"/>
      <c r="I42" s="86"/>
      <c r="J42" s="85"/>
      <c r="K42" s="81" t="s">
        <v>465</v>
      </c>
      <c r="L42" s="170">
        <v>0</v>
      </c>
      <c r="M42" s="82" t="s">
        <v>465</v>
      </c>
    </row>
    <row r="43" spans="2:13" ht="13.5" thickBot="1">
      <c r="B43" s="334" t="s">
        <v>104</v>
      </c>
      <c r="C43" s="335"/>
      <c r="D43" s="335"/>
      <c r="E43" s="335"/>
      <c r="F43" s="336"/>
      <c r="G43" s="337"/>
      <c r="H43" s="162"/>
      <c r="I43" s="337"/>
      <c r="J43" s="162"/>
      <c r="K43" s="81" t="s">
        <v>465</v>
      </c>
      <c r="L43" s="170" t="s">
        <v>465</v>
      </c>
      <c r="M43" s="82">
        <v>6552.7297335996263</v>
      </c>
    </row>
    <row r="44" spans="2:13" ht="15.75" customHeight="1" thickBot="1">
      <c r="B44" s="797" t="s">
        <v>75</v>
      </c>
      <c r="C44" s="798"/>
      <c r="D44" s="798"/>
      <c r="E44" s="798"/>
      <c r="F44" s="798"/>
      <c r="G44" s="798"/>
      <c r="H44" s="798"/>
      <c r="I44" s="798"/>
      <c r="J44" s="798"/>
      <c r="K44" s="798"/>
      <c r="L44" s="799"/>
      <c r="M44" s="87">
        <v>240817.98572832439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465</v>
      </c>
      <c r="C47" s="159"/>
      <c r="D47" s="159"/>
      <c r="E47" s="159"/>
      <c r="F47" s="159"/>
      <c r="G47" s="159"/>
      <c r="H47" s="159"/>
      <c r="I47" s="160"/>
      <c r="J47" s="126" t="s">
        <v>465</v>
      </c>
      <c r="K47" s="127">
        <v>1.1000000000000001</v>
      </c>
      <c r="L47" s="165" t="s">
        <v>465</v>
      </c>
      <c r="M47" s="82" t="s">
        <v>465</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0</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9.6</v>
      </c>
      <c r="M69" s="103">
        <v>51093.887423043096</v>
      </c>
    </row>
    <row r="70" spans="2:13">
      <c r="B70" s="98" t="s">
        <v>256</v>
      </c>
      <c r="C70" s="99"/>
      <c r="D70" s="99"/>
      <c r="E70" s="99"/>
      <c r="F70" s="99"/>
      <c r="G70" s="99"/>
      <c r="H70" s="99"/>
      <c r="I70" s="100">
        <v>74897.694683432608</v>
      </c>
      <c r="J70" s="101">
        <v>1.85</v>
      </c>
      <c r="K70" s="102">
        <v>138560.73516435034</v>
      </c>
      <c r="L70" s="169">
        <v>9.6</v>
      </c>
      <c r="M70" s="103">
        <v>14433.409912953161</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65527.297335996256</v>
      </c>
    </row>
    <row r="75" spans="2:13" ht="13.5" thickBot="1">
      <c r="B75" s="76"/>
      <c r="M75" s="67"/>
    </row>
    <row r="76" spans="2:13" ht="15.75" customHeight="1" thickBot="1">
      <c r="B76" s="800" t="s">
        <v>85</v>
      </c>
      <c r="C76" s="801"/>
      <c r="D76" s="801"/>
      <c r="E76" s="801"/>
      <c r="F76" s="801"/>
      <c r="G76" s="801"/>
      <c r="H76" s="801"/>
      <c r="I76" s="801"/>
      <c r="J76" s="801"/>
      <c r="K76" s="801"/>
      <c r="L76" s="802"/>
      <c r="M76" s="104">
        <v>306345.28306432063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61269.056612864129</v>
      </c>
      <c r="M79" s="108"/>
    </row>
    <row r="80" spans="2:13">
      <c r="B80" s="83" t="s">
        <v>90</v>
      </c>
      <c r="C80" s="84"/>
      <c r="D80" s="84"/>
      <c r="E80" s="84"/>
      <c r="F80" s="84"/>
      <c r="G80" s="84"/>
      <c r="H80" s="84"/>
      <c r="I80" s="105"/>
      <c r="J80" s="106"/>
      <c r="K80" s="107">
        <v>0.05</v>
      </c>
      <c r="L80" s="167">
        <v>15317.264153216032</v>
      </c>
      <c r="M80" s="108"/>
    </row>
    <row r="81" spans="2:13" ht="13.5" thickBot="1">
      <c r="B81" s="34" t="s">
        <v>59</v>
      </c>
      <c r="C81" s="57"/>
      <c r="D81" s="57"/>
      <c r="E81" s="57"/>
      <c r="F81" s="57"/>
      <c r="G81" s="57"/>
      <c r="H81" s="57"/>
      <c r="I81" s="109"/>
      <c r="J81" s="110"/>
      <c r="K81" s="107">
        <v>0.05</v>
      </c>
      <c r="L81" s="168">
        <v>15317.264153216032</v>
      </c>
      <c r="M81" s="108"/>
    </row>
    <row r="82" spans="2:13" ht="15.75" customHeight="1" thickBot="1">
      <c r="B82" s="805" t="s">
        <v>466</v>
      </c>
      <c r="C82" s="806"/>
      <c r="D82" s="806"/>
      <c r="E82" s="806"/>
      <c r="F82" s="806"/>
      <c r="G82" s="806"/>
      <c r="H82" s="806"/>
      <c r="I82" s="806"/>
      <c r="J82" s="806"/>
      <c r="K82" s="806"/>
      <c r="L82" s="807"/>
      <c r="M82" s="111">
        <v>91903.58491929619</v>
      </c>
    </row>
    <row r="83" spans="2:13" ht="13.5" thickBot="1">
      <c r="B83" s="76"/>
      <c r="M83" s="67"/>
    </row>
    <row r="84" spans="2:13" ht="15.75" customHeight="1" thickBot="1">
      <c r="B84" s="800" t="s">
        <v>91</v>
      </c>
      <c r="C84" s="801"/>
      <c r="D84" s="801"/>
      <c r="E84" s="801"/>
      <c r="F84" s="801"/>
      <c r="G84" s="801"/>
      <c r="H84" s="801"/>
      <c r="I84" s="801"/>
      <c r="J84" s="801"/>
      <c r="K84" s="801"/>
      <c r="L84" s="802"/>
      <c r="M84" s="112">
        <v>398249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B51B6-93E5-46C1-8539-7F8C8653EC64}">
  <sheetPr codeName="Hoja212">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434</v>
      </c>
      <c r="C33" s="791" t="s">
        <v>544</v>
      </c>
      <c r="D33" s="792"/>
      <c r="E33" s="792"/>
      <c r="F33" s="792"/>
      <c r="G33" s="792"/>
      <c r="H33" s="792"/>
      <c r="I33" s="792"/>
      <c r="J33" s="793"/>
      <c r="K33" s="173">
        <v>11604</v>
      </c>
      <c r="L33" s="172" t="s">
        <v>26</v>
      </c>
      <c r="M33" s="174">
        <v>727</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3620.1492188380803</v>
      </c>
      <c r="L36" s="170">
        <v>2</v>
      </c>
      <c r="M36" s="82">
        <v>1810.0746094190401</v>
      </c>
    </row>
    <row r="37" spans="2:13">
      <c r="B37" s="32" t="s">
        <v>121</v>
      </c>
      <c r="C37" s="116"/>
      <c r="D37" s="116"/>
      <c r="E37" s="123"/>
      <c r="F37" s="124"/>
      <c r="G37" s="86"/>
      <c r="H37" s="85"/>
      <c r="I37" s="86"/>
      <c r="J37" s="85"/>
      <c r="K37" s="81">
        <v>8972.7433390536644</v>
      </c>
      <c r="L37" s="170">
        <v>2</v>
      </c>
      <c r="M37" s="82">
        <v>4486.3716695268322</v>
      </c>
    </row>
    <row r="38" spans="2:13">
      <c r="B38" s="32" t="s">
        <v>184</v>
      </c>
      <c r="C38" s="116"/>
      <c r="D38" s="116"/>
      <c r="E38" s="123"/>
      <c r="F38" s="124"/>
      <c r="G38" s="86"/>
      <c r="H38" s="85"/>
      <c r="I38" s="86"/>
      <c r="J38" s="85"/>
      <c r="K38" s="81">
        <v>700.57019224735268</v>
      </c>
      <c r="L38" s="170">
        <v>0.01</v>
      </c>
      <c r="M38" s="82">
        <v>70057.019224735268</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7863.2756803195507</v>
      </c>
    </row>
    <row r="44" spans="2:13" ht="15.75" customHeight="1" thickBot="1">
      <c r="B44" s="797" t="s">
        <v>75</v>
      </c>
      <c r="C44" s="798"/>
      <c r="D44" s="798"/>
      <c r="E44" s="798"/>
      <c r="F44" s="798"/>
      <c r="G44" s="798"/>
      <c r="H44" s="798"/>
      <c r="I44" s="798"/>
      <c r="J44" s="798"/>
      <c r="K44" s="798"/>
      <c r="L44" s="799"/>
      <c r="M44" s="87">
        <v>84216.741184000697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678</v>
      </c>
      <c r="C47" s="159"/>
      <c r="D47" s="159"/>
      <c r="E47" s="159"/>
      <c r="F47" s="159"/>
      <c r="G47" s="159"/>
      <c r="H47" s="159"/>
      <c r="I47" s="160"/>
      <c r="J47" s="126" t="s">
        <v>26</v>
      </c>
      <c r="K47" s="127">
        <v>1.05</v>
      </c>
      <c r="L47" s="165">
        <v>466535.24549196236</v>
      </c>
      <c r="M47" s="82">
        <v>489862.00776656048</v>
      </c>
    </row>
    <row r="48" spans="2:13" ht="15.75" customHeight="1">
      <c r="B48" s="32" t="s">
        <v>123</v>
      </c>
      <c r="C48" s="163"/>
      <c r="D48" s="163"/>
      <c r="E48" s="163"/>
      <c r="F48" s="163"/>
      <c r="G48" s="163"/>
      <c r="H48" s="163"/>
      <c r="I48" s="164"/>
      <c r="J48" s="126" t="s">
        <v>30</v>
      </c>
      <c r="K48" s="127">
        <v>1</v>
      </c>
      <c r="L48" s="165">
        <v>7967.7110647462041</v>
      </c>
      <c r="M48" s="82">
        <v>7967.7110647462041</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497829.71883130667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8</v>
      </c>
      <c r="M69" s="103">
        <v>61312.664907651713</v>
      </c>
    </row>
    <row r="70" spans="2:13">
      <c r="B70" s="98" t="s">
        <v>256</v>
      </c>
      <c r="C70" s="99"/>
      <c r="D70" s="99"/>
      <c r="E70" s="99"/>
      <c r="F70" s="99"/>
      <c r="G70" s="99"/>
      <c r="H70" s="99"/>
      <c r="I70" s="100">
        <v>74897.694683432608</v>
      </c>
      <c r="J70" s="101">
        <v>1.85</v>
      </c>
      <c r="K70" s="102">
        <v>138560.73516435034</v>
      </c>
      <c r="L70" s="169">
        <v>8</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78632.756803195502</v>
      </c>
    </row>
    <row r="75" spans="2:13" ht="13.5" thickBot="1">
      <c r="B75" s="76"/>
      <c r="M75" s="67"/>
    </row>
    <row r="76" spans="2:13" ht="15.75" customHeight="1" thickBot="1">
      <c r="B76" s="800" t="s">
        <v>85</v>
      </c>
      <c r="C76" s="801"/>
      <c r="D76" s="801"/>
      <c r="E76" s="801"/>
      <c r="F76" s="801"/>
      <c r="G76" s="801"/>
      <c r="H76" s="801"/>
      <c r="I76" s="801"/>
      <c r="J76" s="801"/>
      <c r="K76" s="801"/>
      <c r="L76" s="802"/>
      <c r="M76" s="104">
        <v>660679.21681850287</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132135.84336370058</v>
      </c>
      <c r="M79" s="108"/>
    </row>
    <row r="80" spans="2:13">
      <c r="B80" s="83" t="s">
        <v>90</v>
      </c>
      <c r="C80" s="84"/>
      <c r="D80" s="84"/>
      <c r="E80" s="84"/>
      <c r="F80" s="84"/>
      <c r="G80" s="84"/>
      <c r="H80" s="84"/>
      <c r="I80" s="105"/>
      <c r="J80" s="106"/>
      <c r="K80" s="107">
        <v>0.05</v>
      </c>
      <c r="L80" s="167">
        <v>33033.960840925145</v>
      </c>
      <c r="M80" s="108"/>
    </row>
    <row r="81" spans="2:13" ht="13.5" thickBot="1">
      <c r="B81" s="34" t="s">
        <v>59</v>
      </c>
      <c r="C81" s="57"/>
      <c r="D81" s="57"/>
      <c r="E81" s="57"/>
      <c r="F81" s="57"/>
      <c r="G81" s="57"/>
      <c r="H81" s="57"/>
      <c r="I81" s="109"/>
      <c r="J81" s="110"/>
      <c r="K81" s="107">
        <v>0.05</v>
      </c>
      <c r="L81" s="168">
        <v>33033.960840925145</v>
      </c>
      <c r="M81" s="108"/>
    </row>
    <row r="82" spans="2:13" ht="15.75" customHeight="1" thickBot="1">
      <c r="B82" s="805" t="s">
        <v>466</v>
      </c>
      <c r="C82" s="806"/>
      <c r="D82" s="806"/>
      <c r="E82" s="806"/>
      <c r="F82" s="806"/>
      <c r="G82" s="806"/>
      <c r="H82" s="806"/>
      <c r="I82" s="806"/>
      <c r="J82" s="806"/>
      <c r="K82" s="806"/>
      <c r="L82" s="807"/>
      <c r="M82" s="111">
        <v>198203.76504555086</v>
      </c>
    </row>
    <row r="83" spans="2:13" ht="13.5" thickBot="1">
      <c r="B83" s="76"/>
      <c r="M83" s="67"/>
    </row>
    <row r="84" spans="2:13" ht="15.75" customHeight="1" thickBot="1">
      <c r="B84" s="800" t="s">
        <v>91</v>
      </c>
      <c r="C84" s="801"/>
      <c r="D84" s="801"/>
      <c r="E84" s="801"/>
      <c r="F84" s="801"/>
      <c r="G84" s="801"/>
      <c r="H84" s="801"/>
      <c r="I84" s="801"/>
      <c r="J84" s="801"/>
      <c r="K84" s="801"/>
      <c r="L84" s="802"/>
      <c r="M84" s="112">
        <v>858883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A4D9C0-F03F-4930-B881-91955FF877CB}">
  <sheetPr codeName="Hoja213">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435</v>
      </c>
      <c r="C33" s="791" t="s">
        <v>546</v>
      </c>
      <c r="D33" s="792"/>
      <c r="E33" s="792"/>
      <c r="F33" s="792"/>
      <c r="G33" s="792"/>
      <c r="H33" s="792"/>
      <c r="I33" s="792"/>
      <c r="J33" s="793"/>
      <c r="K33" s="173">
        <v>11604</v>
      </c>
      <c r="L33" s="172" t="s">
        <v>26</v>
      </c>
      <c r="M33" s="174">
        <v>30</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3620.1492188380803</v>
      </c>
      <c r="L36" s="170">
        <v>2</v>
      </c>
      <c r="M36" s="82">
        <v>1810.0746094190401</v>
      </c>
    </row>
    <row r="37" spans="2:13">
      <c r="B37" s="32" t="s">
        <v>121</v>
      </c>
      <c r="C37" s="116"/>
      <c r="D37" s="116"/>
      <c r="E37" s="123"/>
      <c r="F37" s="124"/>
      <c r="G37" s="86"/>
      <c r="H37" s="85"/>
      <c r="I37" s="86"/>
      <c r="J37" s="85"/>
      <c r="K37" s="81">
        <v>8972.7433390536644</v>
      </c>
      <c r="L37" s="170">
        <v>2</v>
      </c>
      <c r="M37" s="82">
        <v>4486.3716695268322</v>
      </c>
    </row>
    <row r="38" spans="2:13">
      <c r="B38" s="32" t="s">
        <v>184</v>
      </c>
      <c r="C38" s="116"/>
      <c r="D38" s="116"/>
      <c r="E38" s="123"/>
      <c r="F38" s="124"/>
      <c r="G38" s="86"/>
      <c r="H38" s="85"/>
      <c r="I38" s="86"/>
      <c r="J38" s="85"/>
      <c r="K38" s="81">
        <v>700.57019224735268</v>
      </c>
      <c r="L38" s="170">
        <v>7.0000000000000001E-3</v>
      </c>
      <c r="M38" s="82">
        <v>100081.4560353361</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7863.2756803195507</v>
      </c>
    </row>
    <row r="44" spans="2:13" ht="15.75" customHeight="1" thickBot="1">
      <c r="B44" s="797" t="s">
        <v>75</v>
      </c>
      <c r="C44" s="798"/>
      <c r="D44" s="798"/>
      <c r="E44" s="798"/>
      <c r="F44" s="798"/>
      <c r="G44" s="798"/>
      <c r="H44" s="798"/>
      <c r="I44" s="798"/>
      <c r="J44" s="798"/>
      <c r="K44" s="798"/>
      <c r="L44" s="799"/>
      <c r="M44" s="87">
        <v>114241.17799460153</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547</v>
      </c>
      <c r="C47" s="159"/>
      <c r="D47" s="159"/>
      <c r="E47" s="159"/>
      <c r="F47" s="159"/>
      <c r="G47" s="159"/>
      <c r="H47" s="159"/>
      <c r="I47" s="160"/>
      <c r="J47" s="126" t="s">
        <v>26</v>
      </c>
      <c r="K47" s="127">
        <v>1.05</v>
      </c>
      <c r="L47" s="165">
        <v>506965.62661649042</v>
      </c>
      <c r="M47" s="82">
        <v>532313.90794731502</v>
      </c>
    </row>
    <row r="48" spans="2:13" ht="15.75" customHeight="1">
      <c r="B48" s="32" t="s">
        <v>123</v>
      </c>
      <c r="C48" s="163"/>
      <c r="D48" s="163"/>
      <c r="E48" s="163"/>
      <c r="F48" s="163"/>
      <c r="G48" s="163"/>
      <c r="H48" s="163"/>
      <c r="I48" s="164"/>
      <c r="J48" s="126" t="s">
        <v>30</v>
      </c>
      <c r="K48" s="127">
        <v>1</v>
      </c>
      <c r="L48" s="165">
        <v>7967.7110647462041</v>
      </c>
      <c r="M48" s="82">
        <v>7967.7110647462041</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540281.61901206127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8</v>
      </c>
      <c r="M69" s="103">
        <v>61312.664907651713</v>
      </c>
    </row>
    <row r="70" spans="2:13">
      <c r="B70" s="98" t="s">
        <v>256</v>
      </c>
      <c r="C70" s="99"/>
      <c r="D70" s="99"/>
      <c r="E70" s="99"/>
      <c r="F70" s="99"/>
      <c r="G70" s="99"/>
      <c r="H70" s="99"/>
      <c r="I70" s="100">
        <v>74897.694683432608</v>
      </c>
      <c r="J70" s="101">
        <v>1.85</v>
      </c>
      <c r="K70" s="102">
        <v>138560.73516435034</v>
      </c>
      <c r="L70" s="169">
        <v>8</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78632.756803195502</v>
      </c>
    </row>
    <row r="75" spans="2:13" ht="13.5" thickBot="1">
      <c r="B75" s="76"/>
      <c r="M75" s="67"/>
    </row>
    <row r="76" spans="2:13" ht="15.75" customHeight="1" thickBot="1">
      <c r="B76" s="800" t="s">
        <v>85</v>
      </c>
      <c r="C76" s="801"/>
      <c r="D76" s="801"/>
      <c r="E76" s="801"/>
      <c r="F76" s="801"/>
      <c r="G76" s="801"/>
      <c r="H76" s="801"/>
      <c r="I76" s="801"/>
      <c r="J76" s="801"/>
      <c r="K76" s="801"/>
      <c r="L76" s="802"/>
      <c r="M76" s="104">
        <v>733155.55380985828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146631.11076197165</v>
      </c>
      <c r="M79" s="108"/>
    </row>
    <row r="80" spans="2:13">
      <c r="B80" s="83" t="s">
        <v>90</v>
      </c>
      <c r="C80" s="84"/>
      <c r="D80" s="84"/>
      <c r="E80" s="84"/>
      <c r="F80" s="84"/>
      <c r="G80" s="84"/>
      <c r="H80" s="84"/>
      <c r="I80" s="105"/>
      <c r="J80" s="106"/>
      <c r="K80" s="107">
        <v>0.05</v>
      </c>
      <c r="L80" s="167">
        <v>36657.777690492912</v>
      </c>
      <c r="M80" s="108"/>
    </row>
    <row r="81" spans="2:13" ht="13.5" thickBot="1">
      <c r="B81" s="34" t="s">
        <v>59</v>
      </c>
      <c r="C81" s="57"/>
      <c r="D81" s="57"/>
      <c r="E81" s="57"/>
      <c r="F81" s="57"/>
      <c r="G81" s="57"/>
      <c r="H81" s="57"/>
      <c r="I81" s="109"/>
      <c r="J81" s="110"/>
      <c r="K81" s="107">
        <v>0.05</v>
      </c>
      <c r="L81" s="168">
        <v>36657.777690492912</v>
      </c>
      <c r="M81" s="108"/>
    </row>
    <row r="82" spans="2:13" ht="15.75" customHeight="1" thickBot="1">
      <c r="B82" s="805" t="s">
        <v>466</v>
      </c>
      <c r="C82" s="806"/>
      <c r="D82" s="806"/>
      <c r="E82" s="806"/>
      <c r="F82" s="806"/>
      <c r="G82" s="806"/>
      <c r="H82" s="806"/>
      <c r="I82" s="806"/>
      <c r="J82" s="806"/>
      <c r="K82" s="806"/>
      <c r="L82" s="807"/>
      <c r="M82" s="111">
        <v>219946.66614295749</v>
      </c>
    </row>
    <row r="83" spans="2:13" ht="13.5" thickBot="1">
      <c r="B83" s="76"/>
      <c r="M83" s="67"/>
    </row>
    <row r="84" spans="2:13" ht="15.75" customHeight="1" thickBot="1">
      <c r="B84" s="800" t="s">
        <v>91</v>
      </c>
      <c r="C84" s="801"/>
      <c r="D84" s="801"/>
      <c r="E84" s="801"/>
      <c r="F84" s="801"/>
      <c r="G84" s="801"/>
      <c r="H84" s="801"/>
      <c r="I84" s="801"/>
      <c r="J84" s="801"/>
      <c r="K84" s="801"/>
      <c r="L84" s="802"/>
      <c r="M84" s="112">
        <v>953102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F2C87-D0DD-4FBC-9E65-A84AB0F0E42D}">
  <sheetPr codeName="Hoja214">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436</v>
      </c>
      <c r="C33" s="791" t="s">
        <v>545</v>
      </c>
      <c r="D33" s="792"/>
      <c r="E33" s="792"/>
      <c r="F33" s="792"/>
      <c r="G33" s="792"/>
      <c r="H33" s="792"/>
      <c r="I33" s="792"/>
      <c r="J33" s="793"/>
      <c r="K33" s="173">
        <v>11604</v>
      </c>
      <c r="L33" s="172" t="s">
        <v>26</v>
      </c>
      <c r="M33" s="174">
        <v>727</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3620.1492188380803</v>
      </c>
      <c r="L36" s="170">
        <v>2</v>
      </c>
      <c r="M36" s="82">
        <v>1810.0746094190401</v>
      </c>
    </row>
    <row r="37" spans="2:13">
      <c r="B37" s="32" t="s">
        <v>121</v>
      </c>
      <c r="C37" s="116"/>
      <c r="D37" s="116"/>
      <c r="E37" s="123"/>
      <c r="F37" s="124"/>
      <c r="G37" s="86"/>
      <c r="H37" s="85"/>
      <c r="I37" s="86"/>
      <c r="J37" s="85"/>
      <c r="K37" s="81">
        <v>8972.7433390536644</v>
      </c>
      <c r="L37" s="170">
        <v>2</v>
      </c>
      <c r="M37" s="82">
        <v>4486.3716695268322</v>
      </c>
    </row>
    <row r="38" spans="2:13">
      <c r="B38" s="32" t="s">
        <v>184</v>
      </c>
      <c r="C38" s="116"/>
      <c r="D38" s="116"/>
      <c r="E38" s="123"/>
      <c r="F38" s="124"/>
      <c r="G38" s="86"/>
      <c r="H38" s="85"/>
      <c r="I38" s="86"/>
      <c r="J38" s="85"/>
      <c r="K38" s="81">
        <v>700.57019224735268</v>
      </c>
      <c r="L38" s="170">
        <v>6.0000000000000001E-3</v>
      </c>
      <c r="M38" s="82">
        <v>116761.69870789211</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7863.2756803195507</v>
      </c>
    </row>
    <row r="44" spans="2:13" ht="15.75" customHeight="1" thickBot="1">
      <c r="B44" s="797" t="s">
        <v>75</v>
      </c>
      <c r="C44" s="798"/>
      <c r="D44" s="798"/>
      <c r="E44" s="798"/>
      <c r="F44" s="798"/>
      <c r="G44" s="798"/>
      <c r="H44" s="798"/>
      <c r="I44" s="798"/>
      <c r="J44" s="798"/>
      <c r="K44" s="798"/>
      <c r="L44" s="799"/>
      <c r="M44" s="87">
        <v>130921.42066715754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530</v>
      </c>
      <c r="C47" s="159"/>
      <c r="D47" s="159"/>
      <c r="E47" s="159"/>
      <c r="F47" s="159"/>
      <c r="G47" s="159"/>
      <c r="H47" s="159"/>
      <c r="I47" s="160"/>
      <c r="J47" s="126" t="s">
        <v>26</v>
      </c>
      <c r="K47" s="127">
        <v>1.05</v>
      </c>
      <c r="L47" s="165">
        <v>522568.65344287961</v>
      </c>
      <c r="M47" s="82">
        <v>548697.08611502359</v>
      </c>
    </row>
    <row r="48" spans="2:13" ht="15.75" customHeight="1">
      <c r="B48" s="32" t="s">
        <v>123</v>
      </c>
      <c r="C48" s="163"/>
      <c r="D48" s="163"/>
      <c r="E48" s="163"/>
      <c r="F48" s="163"/>
      <c r="G48" s="163"/>
      <c r="H48" s="163"/>
      <c r="I48" s="164"/>
      <c r="J48" s="126" t="s">
        <v>30</v>
      </c>
      <c r="K48" s="127">
        <v>1</v>
      </c>
      <c r="L48" s="165">
        <v>7967.7110647462041</v>
      </c>
      <c r="M48" s="82">
        <v>7967.7110647462041</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556664.79717976984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8</v>
      </c>
      <c r="M69" s="103">
        <v>61312.664907651713</v>
      </c>
    </row>
    <row r="70" spans="2:13">
      <c r="B70" s="98" t="s">
        <v>256</v>
      </c>
      <c r="C70" s="99"/>
      <c r="D70" s="99"/>
      <c r="E70" s="99"/>
      <c r="F70" s="99"/>
      <c r="G70" s="99"/>
      <c r="H70" s="99"/>
      <c r="I70" s="100">
        <v>74897.694683432608</v>
      </c>
      <c r="J70" s="101">
        <v>1.85</v>
      </c>
      <c r="K70" s="102">
        <v>138560.73516435034</v>
      </c>
      <c r="L70" s="169">
        <v>8</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78632.756803195502</v>
      </c>
    </row>
    <row r="75" spans="2:13" ht="13.5" thickBot="1">
      <c r="B75" s="76"/>
      <c r="M75" s="67"/>
    </row>
    <row r="76" spans="2:13" ht="15.75" customHeight="1" thickBot="1">
      <c r="B76" s="800" t="s">
        <v>85</v>
      </c>
      <c r="C76" s="801"/>
      <c r="D76" s="801"/>
      <c r="E76" s="801"/>
      <c r="F76" s="801"/>
      <c r="G76" s="801"/>
      <c r="H76" s="801"/>
      <c r="I76" s="801"/>
      <c r="J76" s="801"/>
      <c r="K76" s="801"/>
      <c r="L76" s="802"/>
      <c r="M76" s="104">
        <v>766218.97465012281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153243.79493002457</v>
      </c>
      <c r="M79" s="108"/>
    </row>
    <row r="80" spans="2:13">
      <c r="B80" s="83" t="s">
        <v>90</v>
      </c>
      <c r="C80" s="84"/>
      <c r="D80" s="84"/>
      <c r="E80" s="84"/>
      <c r="F80" s="84"/>
      <c r="G80" s="84"/>
      <c r="H80" s="84"/>
      <c r="I80" s="105"/>
      <c r="J80" s="106"/>
      <c r="K80" s="107">
        <v>0.05</v>
      </c>
      <c r="L80" s="167">
        <v>38310.948732506142</v>
      </c>
      <c r="M80" s="108"/>
    </row>
    <row r="81" spans="2:13" ht="13.5" thickBot="1">
      <c r="B81" s="34" t="s">
        <v>59</v>
      </c>
      <c r="C81" s="57"/>
      <c r="D81" s="57"/>
      <c r="E81" s="57"/>
      <c r="F81" s="57"/>
      <c r="G81" s="57"/>
      <c r="H81" s="57"/>
      <c r="I81" s="109"/>
      <c r="J81" s="110"/>
      <c r="K81" s="107">
        <v>0.05</v>
      </c>
      <c r="L81" s="168">
        <v>38310.948732506142</v>
      </c>
      <c r="M81" s="108"/>
    </row>
    <row r="82" spans="2:13" ht="15.75" customHeight="1" thickBot="1">
      <c r="B82" s="805" t="s">
        <v>466</v>
      </c>
      <c r="C82" s="806"/>
      <c r="D82" s="806"/>
      <c r="E82" s="806"/>
      <c r="F82" s="806"/>
      <c r="G82" s="806"/>
      <c r="H82" s="806"/>
      <c r="I82" s="806"/>
      <c r="J82" s="806"/>
      <c r="K82" s="806"/>
      <c r="L82" s="807"/>
      <c r="M82" s="111">
        <v>229865.69239503684</v>
      </c>
    </row>
    <row r="83" spans="2:13" ht="13.5" thickBot="1">
      <c r="B83" s="76"/>
      <c r="M83" s="67"/>
    </row>
    <row r="84" spans="2:13" ht="15.75" customHeight="1" thickBot="1">
      <c r="B84" s="800" t="s">
        <v>91</v>
      </c>
      <c r="C84" s="801"/>
      <c r="D84" s="801"/>
      <c r="E84" s="801"/>
      <c r="F84" s="801"/>
      <c r="G84" s="801"/>
      <c r="H84" s="801"/>
      <c r="I84" s="801"/>
      <c r="J84" s="801"/>
      <c r="K84" s="801"/>
      <c r="L84" s="802"/>
      <c r="M84" s="112">
        <v>996085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77AE6-CFBF-4AAC-BB95-E31029555765}">
  <sheetPr codeName="Hoja215">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437</v>
      </c>
      <c r="C33" s="791" t="s">
        <v>552</v>
      </c>
      <c r="D33" s="792"/>
      <c r="E33" s="792"/>
      <c r="F33" s="792"/>
      <c r="G33" s="792"/>
      <c r="H33" s="792"/>
      <c r="I33" s="792"/>
      <c r="J33" s="793"/>
      <c r="K33" s="173">
        <v>11403</v>
      </c>
      <c r="L33" s="172" t="s">
        <v>30</v>
      </c>
      <c r="M33" s="174">
        <v>121167</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174</v>
      </c>
      <c r="C36" s="116"/>
      <c r="D36" s="116"/>
      <c r="E36" s="99"/>
      <c r="F36" s="122"/>
      <c r="G36" s="332"/>
      <c r="H36" s="333"/>
      <c r="I36" s="332"/>
      <c r="J36" s="333"/>
      <c r="K36" s="81">
        <v>1872.3159620089946</v>
      </c>
      <c r="L36" s="170">
        <v>38.125</v>
      </c>
      <c r="M36" s="82">
        <v>49.109926872367069</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72.23310001351453</v>
      </c>
    </row>
    <row r="44" spans="2:13" ht="15.75" customHeight="1" thickBot="1">
      <c r="B44" s="797" t="s">
        <v>75</v>
      </c>
      <c r="C44" s="798"/>
      <c r="D44" s="798"/>
      <c r="E44" s="798"/>
      <c r="F44" s="798"/>
      <c r="G44" s="798"/>
      <c r="H44" s="798"/>
      <c r="I44" s="798"/>
      <c r="J44" s="798"/>
      <c r="K44" s="798"/>
      <c r="L44" s="799"/>
      <c r="M44" s="87">
        <v>121.3430268858816</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553</v>
      </c>
      <c r="C47" s="159"/>
      <c r="D47" s="159"/>
      <c r="E47" s="159"/>
      <c r="F47" s="159"/>
      <c r="G47" s="159"/>
      <c r="H47" s="159"/>
      <c r="I47" s="160"/>
      <c r="J47" s="126" t="s">
        <v>30</v>
      </c>
      <c r="K47" s="127">
        <v>1.0509999999999999</v>
      </c>
      <c r="L47" s="165">
        <v>4369.1472220971182</v>
      </c>
      <c r="M47" s="82">
        <v>4591.9737304240707</v>
      </c>
    </row>
    <row r="48" spans="2:13" ht="15.75" customHeight="1">
      <c r="B48" s="32" t="s">
        <v>130</v>
      </c>
      <c r="C48" s="163"/>
      <c r="D48" s="163"/>
      <c r="E48" s="163"/>
      <c r="F48" s="163"/>
      <c r="G48" s="163"/>
      <c r="H48" s="163"/>
      <c r="I48" s="164"/>
      <c r="J48" s="126" t="s">
        <v>30</v>
      </c>
      <c r="K48" s="127">
        <v>3.7600000000000001E-2</v>
      </c>
      <c r="L48" s="165">
        <v>6531.3752633162812</v>
      </c>
      <c r="M48" s="82">
        <v>245.57970990069219</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4837.553440324763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1.05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305</v>
      </c>
      <c r="M69" s="103">
        <v>268.03350779301297</v>
      </c>
    </row>
    <row r="70" spans="2:13">
      <c r="B70" s="98" t="s">
        <v>256</v>
      </c>
      <c r="C70" s="99"/>
      <c r="D70" s="99"/>
      <c r="E70" s="99"/>
      <c r="F70" s="99"/>
      <c r="G70" s="99"/>
      <c r="H70" s="99"/>
      <c r="I70" s="100">
        <v>74897.694683432608</v>
      </c>
      <c r="J70" s="101">
        <v>1.85</v>
      </c>
      <c r="K70" s="102">
        <v>138560.73516435034</v>
      </c>
      <c r="L70" s="169">
        <v>305</v>
      </c>
      <c r="M70" s="103">
        <v>454.29749234213227</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722.33100013514525</v>
      </c>
    </row>
    <row r="75" spans="2:13" ht="13.5" thickBot="1">
      <c r="B75" s="76"/>
      <c r="M75" s="67"/>
    </row>
    <row r="76" spans="2:13" ht="15.75" customHeight="1" thickBot="1">
      <c r="B76" s="800" t="s">
        <v>85</v>
      </c>
      <c r="C76" s="801"/>
      <c r="D76" s="801"/>
      <c r="E76" s="801"/>
      <c r="F76" s="801"/>
      <c r="G76" s="801"/>
      <c r="H76" s="801"/>
      <c r="I76" s="801"/>
      <c r="J76" s="801"/>
      <c r="K76" s="801"/>
      <c r="L76" s="802"/>
      <c r="M76" s="104">
        <v>5681.2274673457905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1136.2454934691582</v>
      </c>
      <c r="M79" s="108"/>
    </row>
    <row r="80" spans="2:13">
      <c r="B80" s="83" t="s">
        <v>90</v>
      </c>
      <c r="C80" s="84"/>
      <c r="D80" s="84"/>
      <c r="E80" s="84"/>
      <c r="F80" s="84"/>
      <c r="G80" s="84"/>
      <c r="H80" s="84"/>
      <c r="I80" s="105"/>
      <c r="J80" s="106"/>
      <c r="K80" s="107">
        <v>0.05</v>
      </c>
      <c r="L80" s="167">
        <v>284.06137336728955</v>
      </c>
      <c r="M80" s="108"/>
    </row>
    <row r="81" spans="2:13" ht="13.5" thickBot="1">
      <c r="B81" s="34" t="s">
        <v>59</v>
      </c>
      <c r="C81" s="57"/>
      <c r="D81" s="57"/>
      <c r="E81" s="57"/>
      <c r="F81" s="57"/>
      <c r="G81" s="57"/>
      <c r="H81" s="57"/>
      <c r="I81" s="109"/>
      <c r="J81" s="110"/>
      <c r="K81" s="107">
        <v>0.05</v>
      </c>
      <c r="L81" s="168">
        <v>284.06137336728955</v>
      </c>
      <c r="M81" s="108"/>
    </row>
    <row r="82" spans="2:13" ht="15.75" customHeight="1" thickBot="1">
      <c r="B82" s="805" t="s">
        <v>466</v>
      </c>
      <c r="C82" s="806"/>
      <c r="D82" s="806"/>
      <c r="E82" s="806"/>
      <c r="F82" s="806"/>
      <c r="G82" s="806"/>
      <c r="H82" s="806"/>
      <c r="I82" s="806"/>
      <c r="J82" s="806"/>
      <c r="K82" s="806"/>
      <c r="L82" s="807"/>
      <c r="M82" s="111">
        <v>1704.3682402037371</v>
      </c>
    </row>
    <row r="83" spans="2:13" ht="13.5" thickBot="1">
      <c r="B83" s="76"/>
      <c r="M83" s="67"/>
    </row>
    <row r="84" spans="2:13" ht="15.75" customHeight="1" thickBot="1">
      <c r="B84" s="800" t="s">
        <v>91</v>
      </c>
      <c r="C84" s="801"/>
      <c r="D84" s="801"/>
      <c r="E84" s="801"/>
      <c r="F84" s="801"/>
      <c r="G84" s="801"/>
      <c r="H84" s="801"/>
      <c r="I84" s="801"/>
      <c r="J84" s="801"/>
      <c r="K84" s="801"/>
      <c r="L84" s="802"/>
      <c r="M84" s="112">
        <v>7386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E2CB4-F043-4F93-AD49-FDD0E8629B79}">
  <sheetPr codeName="Hoja216">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438</v>
      </c>
      <c r="C33" s="791" t="s">
        <v>554</v>
      </c>
      <c r="D33" s="792"/>
      <c r="E33" s="792"/>
      <c r="F33" s="792"/>
      <c r="G33" s="792"/>
      <c r="H33" s="792"/>
      <c r="I33" s="792"/>
      <c r="J33" s="793"/>
      <c r="K33" s="173">
        <v>11604</v>
      </c>
      <c r="L33" s="172" t="s">
        <v>302</v>
      </c>
      <c r="M33" s="174">
        <v>970</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159</v>
      </c>
      <c r="C36" s="116"/>
      <c r="D36" s="116"/>
      <c r="E36" s="99"/>
      <c r="F36" s="122"/>
      <c r="G36" s="332"/>
      <c r="H36" s="333"/>
      <c r="I36" s="332"/>
      <c r="J36" s="333"/>
      <c r="K36" s="81">
        <v>35404.748148311191</v>
      </c>
      <c r="L36" s="170">
        <v>670</v>
      </c>
      <c r="M36" s="82">
        <v>52.842907684046551</v>
      </c>
    </row>
    <row r="37" spans="2:13">
      <c r="B37" s="32" t="s">
        <v>125</v>
      </c>
      <c r="C37" s="116"/>
      <c r="D37" s="116"/>
      <c r="E37" s="123"/>
      <c r="F37" s="124"/>
      <c r="G37" s="86"/>
      <c r="H37" s="85"/>
      <c r="I37" s="86"/>
      <c r="J37" s="85"/>
      <c r="K37" s="81">
        <v>56538.331845518165</v>
      </c>
      <c r="L37" s="170">
        <v>670</v>
      </c>
      <c r="M37" s="82">
        <v>84.385569918683828</v>
      </c>
    </row>
    <row r="38" spans="2:13">
      <c r="B38" s="32" t="s">
        <v>129</v>
      </c>
      <c r="C38" s="116"/>
      <c r="D38" s="116"/>
      <c r="E38" s="123"/>
      <c r="F38" s="124"/>
      <c r="G38" s="86"/>
      <c r="H38" s="85"/>
      <c r="I38" s="86"/>
      <c r="J38" s="85"/>
      <c r="K38" s="81">
        <v>189108.01576389189</v>
      </c>
      <c r="L38" s="170">
        <v>670</v>
      </c>
      <c r="M38" s="82">
        <v>282.25076979685355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5.6354696813076171</v>
      </c>
    </row>
    <row r="44" spans="2:13" ht="15.75" customHeight="1" thickBot="1">
      <c r="B44" s="797" t="s">
        <v>75</v>
      </c>
      <c r="C44" s="798"/>
      <c r="D44" s="798"/>
      <c r="E44" s="798"/>
      <c r="F44" s="798"/>
      <c r="G44" s="798"/>
      <c r="H44" s="798"/>
      <c r="I44" s="798"/>
      <c r="J44" s="798"/>
      <c r="K44" s="798"/>
      <c r="L44" s="799"/>
      <c r="M44" s="87">
        <v>425.11471708089152</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132</v>
      </c>
      <c r="C47" s="159"/>
      <c r="D47" s="159"/>
      <c r="E47" s="159"/>
      <c r="F47" s="159"/>
      <c r="G47" s="159"/>
      <c r="H47" s="159"/>
      <c r="I47" s="160"/>
      <c r="J47" s="126" t="s">
        <v>29</v>
      </c>
      <c r="K47" s="127">
        <v>4.0000000000000001E-3</v>
      </c>
      <c r="L47" s="165">
        <v>7309.2135246868747</v>
      </c>
      <c r="M47" s="82">
        <v>29.2368540987475</v>
      </c>
    </row>
    <row r="48" spans="2:13" ht="15.75" customHeight="1">
      <c r="B48" s="32" t="s">
        <v>134</v>
      </c>
      <c r="C48" s="163"/>
      <c r="D48" s="163"/>
      <c r="E48" s="163"/>
      <c r="F48" s="163"/>
      <c r="G48" s="163"/>
      <c r="H48" s="163"/>
      <c r="I48" s="164"/>
      <c r="J48" s="126" t="s">
        <v>28</v>
      </c>
      <c r="K48" s="127">
        <v>4.0000000000000001E-3</v>
      </c>
      <c r="L48" s="165">
        <v>13699.618442615176</v>
      </c>
      <c r="M48" s="82">
        <v>54.798473770460703</v>
      </c>
    </row>
    <row r="49" spans="2:13" ht="15.75" customHeight="1">
      <c r="B49" s="32" t="s">
        <v>217</v>
      </c>
      <c r="C49" s="163"/>
      <c r="D49" s="163"/>
      <c r="E49" s="163"/>
      <c r="F49" s="163"/>
      <c r="G49" s="163"/>
      <c r="H49" s="163"/>
      <c r="I49" s="164"/>
      <c r="J49" s="126" t="s">
        <v>138</v>
      </c>
      <c r="K49" s="127">
        <v>0.02</v>
      </c>
      <c r="L49" s="165">
        <v>1558.2071889915865</v>
      </c>
      <c r="M49" s="82">
        <v>31.164143779831729</v>
      </c>
    </row>
    <row r="50" spans="2:13" ht="15.75" customHeight="1">
      <c r="B50" s="32" t="s">
        <v>244</v>
      </c>
      <c r="C50" s="163"/>
      <c r="D50" s="163"/>
      <c r="E50" s="163"/>
      <c r="F50" s="163"/>
      <c r="G50" s="163"/>
      <c r="H50" s="163"/>
      <c r="I50" s="164"/>
      <c r="J50" s="126" t="s">
        <v>30</v>
      </c>
      <c r="K50" s="127">
        <v>8.5000000000000006E-2</v>
      </c>
      <c r="L50" s="165">
        <v>9737.7497286724174</v>
      </c>
      <c r="M50" s="82">
        <v>827.70872693715557</v>
      </c>
    </row>
    <row r="51" spans="2:13" ht="15.75" customHeight="1">
      <c r="B51" s="32" t="s">
        <v>133</v>
      </c>
      <c r="C51" s="163"/>
      <c r="D51" s="163"/>
      <c r="E51" s="163"/>
      <c r="F51" s="163"/>
      <c r="G51" s="163"/>
      <c r="H51" s="163"/>
      <c r="I51" s="164"/>
      <c r="J51" s="126" t="s">
        <v>29</v>
      </c>
      <c r="K51" s="127">
        <v>1E-3</v>
      </c>
      <c r="L51" s="165">
        <v>20722.512835928192</v>
      </c>
      <c r="M51" s="82">
        <v>20.722512835928192</v>
      </c>
    </row>
    <row r="52" spans="2:13" ht="15.75" customHeight="1">
      <c r="B52" s="32" t="s">
        <v>130</v>
      </c>
      <c r="C52" s="163"/>
      <c r="D52" s="163"/>
      <c r="E52" s="163"/>
      <c r="F52" s="163"/>
      <c r="G52" s="163"/>
      <c r="H52" s="163"/>
      <c r="I52" s="164"/>
      <c r="J52" s="126" t="s">
        <v>30</v>
      </c>
      <c r="K52" s="127">
        <v>0.02</v>
      </c>
      <c r="L52" s="165">
        <v>6531.3752633162812</v>
      </c>
      <c r="M52" s="82">
        <v>130.62750526632561</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1094.2582166884495</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5360</v>
      </c>
      <c r="M69" s="103">
        <v>30.503813386891402</v>
      </c>
    </row>
    <row r="70" spans="2:13">
      <c r="B70" s="98" t="s">
        <v>256</v>
      </c>
      <c r="C70" s="99"/>
      <c r="D70" s="99"/>
      <c r="E70" s="99"/>
      <c r="F70" s="99"/>
      <c r="G70" s="99"/>
      <c r="H70" s="99"/>
      <c r="I70" s="100">
        <v>74897.694683432608</v>
      </c>
      <c r="J70" s="101">
        <v>1.85</v>
      </c>
      <c r="K70" s="102">
        <v>138560.73516435034</v>
      </c>
      <c r="L70" s="169">
        <v>5360</v>
      </c>
      <c r="M70" s="103">
        <v>25.850883426184765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56.354696813076167</v>
      </c>
    </row>
    <row r="75" spans="2:13" ht="13.5" thickBot="1">
      <c r="B75" s="76"/>
      <c r="M75" s="67"/>
    </row>
    <row r="76" spans="2:13" ht="15.75" customHeight="1" thickBot="1">
      <c r="B76" s="800" t="s">
        <v>85</v>
      </c>
      <c r="C76" s="801"/>
      <c r="D76" s="801"/>
      <c r="E76" s="801"/>
      <c r="F76" s="801"/>
      <c r="G76" s="801"/>
      <c r="H76" s="801"/>
      <c r="I76" s="801"/>
      <c r="J76" s="801"/>
      <c r="K76" s="801"/>
      <c r="L76" s="802"/>
      <c r="M76" s="104">
        <v>1575.7276305824171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315.14552611648344</v>
      </c>
      <c r="M79" s="108"/>
    </row>
    <row r="80" spans="2:13">
      <c r="B80" s="83" t="s">
        <v>90</v>
      </c>
      <c r="C80" s="84"/>
      <c r="D80" s="84"/>
      <c r="E80" s="84"/>
      <c r="F80" s="84"/>
      <c r="G80" s="84"/>
      <c r="H80" s="84"/>
      <c r="I80" s="105"/>
      <c r="J80" s="106"/>
      <c r="K80" s="107">
        <v>0.05</v>
      </c>
      <c r="L80" s="167">
        <v>78.78638152912086</v>
      </c>
      <c r="M80" s="108"/>
    </row>
    <row r="81" spans="2:13" ht="13.5" thickBot="1">
      <c r="B81" s="34" t="s">
        <v>59</v>
      </c>
      <c r="C81" s="57"/>
      <c r="D81" s="57"/>
      <c r="E81" s="57"/>
      <c r="F81" s="57"/>
      <c r="G81" s="57"/>
      <c r="H81" s="57"/>
      <c r="I81" s="109"/>
      <c r="J81" s="110"/>
      <c r="K81" s="107">
        <v>0.05</v>
      </c>
      <c r="L81" s="168">
        <v>78.78638152912086</v>
      </c>
      <c r="M81" s="108"/>
    </row>
    <row r="82" spans="2:13" ht="15.75" customHeight="1" thickBot="1">
      <c r="B82" s="805" t="s">
        <v>466</v>
      </c>
      <c r="C82" s="806"/>
      <c r="D82" s="806"/>
      <c r="E82" s="806"/>
      <c r="F82" s="806"/>
      <c r="G82" s="806"/>
      <c r="H82" s="806"/>
      <c r="I82" s="806"/>
      <c r="J82" s="806"/>
      <c r="K82" s="806"/>
      <c r="L82" s="807"/>
      <c r="M82" s="111">
        <v>472.7182891747251</v>
      </c>
    </row>
    <row r="83" spans="2:13" ht="13.5" thickBot="1">
      <c r="B83" s="76"/>
      <c r="M83" s="67"/>
    </row>
    <row r="84" spans="2:13" ht="15.75" customHeight="1" thickBot="1">
      <c r="B84" s="800" t="s">
        <v>91</v>
      </c>
      <c r="C84" s="801"/>
      <c r="D84" s="801"/>
      <c r="E84" s="801"/>
      <c r="F84" s="801"/>
      <c r="G84" s="801"/>
      <c r="H84" s="801"/>
      <c r="I84" s="801"/>
      <c r="J84" s="801"/>
      <c r="K84" s="801"/>
      <c r="L84" s="802"/>
      <c r="M84" s="112">
        <v>2048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C764C-3332-4FC1-9EE7-23A78A39E430}">
  <sheetPr codeName="Hoja217">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439</v>
      </c>
      <c r="C33" s="791" t="s">
        <v>555</v>
      </c>
      <c r="D33" s="792"/>
      <c r="E33" s="792"/>
      <c r="F33" s="792"/>
      <c r="G33" s="792"/>
      <c r="H33" s="792"/>
      <c r="I33" s="792"/>
      <c r="J33" s="793"/>
      <c r="K33" s="173">
        <v>11604</v>
      </c>
      <c r="L33" s="172" t="s">
        <v>30</v>
      </c>
      <c r="M33" s="174">
        <v>525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174</v>
      </c>
      <c r="C36" s="116"/>
      <c r="D36" s="116"/>
      <c r="E36" s="99"/>
      <c r="F36" s="122"/>
      <c r="G36" s="332"/>
      <c r="H36" s="333"/>
      <c r="I36" s="332"/>
      <c r="J36" s="333"/>
      <c r="K36" s="81">
        <v>1872.3159620089946</v>
      </c>
      <c r="L36" s="170">
        <v>37.5</v>
      </c>
      <c r="M36" s="82">
        <v>49.928425653573186</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110.15547752060967</v>
      </c>
    </row>
    <row r="44" spans="2:13" ht="15.75" customHeight="1" thickBot="1">
      <c r="B44" s="797" t="s">
        <v>75</v>
      </c>
      <c r="C44" s="798"/>
      <c r="D44" s="798"/>
      <c r="E44" s="798"/>
      <c r="F44" s="798"/>
      <c r="G44" s="798"/>
      <c r="H44" s="798"/>
      <c r="I44" s="798"/>
      <c r="J44" s="798"/>
      <c r="K44" s="798"/>
      <c r="L44" s="799"/>
      <c r="M44" s="87">
        <v>160.08390317418286</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556</v>
      </c>
      <c r="C47" s="159"/>
      <c r="D47" s="159"/>
      <c r="E47" s="159"/>
      <c r="F47" s="159"/>
      <c r="G47" s="159"/>
      <c r="H47" s="159"/>
      <c r="I47" s="160"/>
      <c r="J47" s="126" t="s">
        <v>30</v>
      </c>
      <c r="K47" s="127">
        <v>1.05</v>
      </c>
      <c r="L47" s="165">
        <v>4979.6056152095152</v>
      </c>
      <c r="M47" s="82">
        <v>5228.5858959699908</v>
      </c>
    </row>
    <row r="48" spans="2:13" ht="15.75" customHeight="1">
      <c r="B48" s="32" t="s">
        <v>130</v>
      </c>
      <c r="C48" s="163"/>
      <c r="D48" s="163"/>
      <c r="E48" s="163"/>
      <c r="F48" s="163"/>
      <c r="G48" s="163"/>
      <c r="H48" s="163"/>
      <c r="I48" s="164"/>
      <c r="J48" s="126" t="s">
        <v>30</v>
      </c>
      <c r="K48" s="127">
        <v>0.03</v>
      </c>
      <c r="L48" s="165">
        <v>6531.3752633162812</v>
      </c>
      <c r="M48" s="82">
        <v>195.94125789948842</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5424.5271538694797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1.05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200</v>
      </c>
      <c r="M69" s="103">
        <v>408.7510993843448</v>
      </c>
    </row>
    <row r="70" spans="2:13">
      <c r="B70" s="98" t="s">
        <v>256</v>
      </c>
      <c r="C70" s="99"/>
      <c r="D70" s="99"/>
      <c r="E70" s="99"/>
      <c r="F70" s="99"/>
      <c r="G70" s="99"/>
      <c r="H70" s="99"/>
      <c r="I70" s="100">
        <v>74897.694683432608</v>
      </c>
      <c r="J70" s="101">
        <v>1.85</v>
      </c>
      <c r="K70" s="102">
        <v>138560.73516435034</v>
      </c>
      <c r="L70" s="169">
        <v>200</v>
      </c>
      <c r="M70" s="103">
        <v>692.80367582175165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1101.5547752060966</v>
      </c>
    </row>
    <row r="75" spans="2:13" ht="13.5" thickBot="1">
      <c r="B75" s="76"/>
      <c r="M75" s="67"/>
    </row>
    <row r="76" spans="2:13" ht="15.75" customHeight="1" thickBot="1">
      <c r="B76" s="800" t="s">
        <v>85</v>
      </c>
      <c r="C76" s="801"/>
      <c r="D76" s="801"/>
      <c r="E76" s="801"/>
      <c r="F76" s="801"/>
      <c r="G76" s="801"/>
      <c r="H76" s="801"/>
      <c r="I76" s="801"/>
      <c r="J76" s="801"/>
      <c r="K76" s="801"/>
      <c r="L76" s="802"/>
      <c r="M76" s="104">
        <v>6686.1658322497588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1337.2331664499518</v>
      </c>
      <c r="M79" s="108"/>
    </row>
    <row r="80" spans="2:13">
      <c r="B80" s="83" t="s">
        <v>90</v>
      </c>
      <c r="C80" s="84"/>
      <c r="D80" s="84"/>
      <c r="E80" s="84"/>
      <c r="F80" s="84"/>
      <c r="G80" s="84"/>
      <c r="H80" s="84"/>
      <c r="I80" s="105"/>
      <c r="J80" s="106"/>
      <c r="K80" s="107">
        <v>0.05</v>
      </c>
      <c r="L80" s="167">
        <v>334.30829161248795</v>
      </c>
      <c r="M80" s="108"/>
    </row>
    <row r="81" spans="2:13" ht="13.5" thickBot="1">
      <c r="B81" s="34" t="s">
        <v>59</v>
      </c>
      <c r="C81" s="57"/>
      <c r="D81" s="57"/>
      <c r="E81" s="57"/>
      <c r="F81" s="57"/>
      <c r="G81" s="57"/>
      <c r="H81" s="57"/>
      <c r="I81" s="109"/>
      <c r="J81" s="110"/>
      <c r="K81" s="107">
        <v>0.05</v>
      </c>
      <c r="L81" s="168">
        <v>334.30829161248795</v>
      </c>
      <c r="M81" s="108"/>
    </row>
    <row r="82" spans="2:13" ht="15.75" customHeight="1" thickBot="1">
      <c r="B82" s="805" t="s">
        <v>466</v>
      </c>
      <c r="C82" s="806"/>
      <c r="D82" s="806"/>
      <c r="E82" s="806"/>
      <c r="F82" s="806"/>
      <c r="G82" s="806"/>
      <c r="H82" s="806"/>
      <c r="I82" s="806"/>
      <c r="J82" s="806"/>
      <c r="K82" s="806"/>
      <c r="L82" s="807"/>
      <c r="M82" s="111">
        <v>2005.8497496749276</v>
      </c>
    </row>
    <row r="83" spans="2:13" ht="13.5" thickBot="1">
      <c r="B83" s="76"/>
      <c r="M83" s="67"/>
    </row>
    <row r="84" spans="2:13" ht="15.75" customHeight="1" thickBot="1">
      <c r="B84" s="800" t="s">
        <v>91</v>
      </c>
      <c r="C84" s="801"/>
      <c r="D84" s="801"/>
      <c r="E84" s="801"/>
      <c r="F84" s="801"/>
      <c r="G84" s="801"/>
      <c r="H84" s="801"/>
      <c r="I84" s="801"/>
      <c r="J84" s="801"/>
      <c r="K84" s="801"/>
      <c r="L84" s="802"/>
      <c r="M84" s="112">
        <v>8692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58274-F198-474D-999F-4642A9E0A3E3}">
  <sheetPr codeName="Hoja218">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290</v>
      </c>
      <c r="C33" s="791" t="s">
        <v>558</v>
      </c>
      <c r="D33" s="792"/>
      <c r="E33" s="792"/>
      <c r="F33" s="792"/>
      <c r="G33" s="792"/>
      <c r="H33" s="792"/>
      <c r="I33" s="792"/>
      <c r="J33" s="793"/>
      <c r="K33" s="173">
        <v>11604</v>
      </c>
      <c r="L33" s="172" t="s">
        <v>28</v>
      </c>
      <c r="M33" s="174">
        <v>48</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118</v>
      </c>
      <c r="C36" s="116"/>
      <c r="D36" s="116"/>
      <c r="E36" s="99"/>
      <c r="F36" s="122"/>
      <c r="G36" s="332"/>
      <c r="H36" s="333"/>
      <c r="I36" s="332"/>
      <c r="J36" s="333"/>
      <c r="K36" s="81">
        <v>2929.2329083058166</v>
      </c>
      <c r="L36" s="170">
        <v>3</v>
      </c>
      <c r="M36" s="82">
        <v>976.41096943527225</v>
      </c>
    </row>
    <row r="37" spans="2:13">
      <c r="B37" s="32" t="s">
        <v>116</v>
      </c>
      <c r="C37" s="116"/>
      <c r="D37" s="116"/>
      <c r="E37" s="123"/>
      <c r="F37" s="124"/>
      <c r="G37" s="86"/>
      <c r="H37" s="85"/>
      <c r="I37" s="86"/>
      <c r="J37" s="85"/>
      <c r="K37" s="81">
        <v>139414.82573186603</v>
      </c>
      <c r="L37" s="170">
        <v>3</v>
      </c>
      <c r="M37" s="82">
        <v>46471.60857728868</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2909.7600916989136</v>
      </c>
    </row>
    <row r="44" spans="2:13" ht="15.75" customHeight="1" thickBot="1">
      <c r="B44" s="797" t="s">
        <v>75</v>
      </c>
      <c r="C44" s="798"/>
      <c r="D44" s="798"/>
      <c r="E44" s="798"/>
      <c r="F44" s="798"/>
      <c r="G44" s="798"/>
      <c r="H44" s="798"/>
      <c r="I44" s="798"/>
      <c r="J44" s="798"/>
      <c r="K44" s="798"/>
      <c r="L44" s="799"/>
      <c r="M44" s="87">
        <v>50357.779638422864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233</v>
      </c>
      <c r="C47" s="159"/>
      <c r="D47" s="159"/>
      <c r="E47" s="159"/>
      <c r="F47" s="159"/>
      <c r="G47" s="159"/>
      <c r="H47" s="159"/>
      <c r="I47" s="160"/>
      <c r="J47" s="126" t="s">
        <v>26</v>
      </c>
      <c r="K47" s="127">
        <v>0.03</v>
      </c>
      <c r="L47" s="165">
        <v>478089.40208371374</v>
      </c>
      <c r="M47" s="82">
        <v>14342.682062511412</v>
      </c>
    </row>
    <row r="48" spans="2:13" ht="15.75" customHeight="1">
      <c r="B48" s="32" t="s">
        <v>560</v>
      </c>
      <c r="C48" s="163"/>
      <c r="D48" s="163"/>
      <c r="E48" s="163"/>
      <c r="F48" s="163"/>
      <c r="G48" s="163"/>
      <c r="H48" s="163"/>
      <c r="I48" s="164"/>
      <c r="J48" s="126" t="s">
        <v>28</v>
      </c>
      <c r="K48" s="127">
        <v>1</v>
      </c>
      <c r="L48" s="165">
        <v>777314.23119046481</v>
      </c>
      <c r="M48" s="82">
        <v>777314.23119046481</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791656.91325297626</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16</v>
      </c>
      <c r="M69" s="103">
        <v>20437.554969217239</v>
      </c>
    </row>
    <row r="70" spans="2:13">
      <c r="B70" s="98" t="s">
        <v>256</v>
      </c>
      <c r="C70" s="99"/>
      <c r="D70" s="99"/>
      <c r="E70" s="99"/>
      <c r="F70" s="99"/>
      <c r="G70" s="99"/>
      <c r="H70" s="99"/>
      <c r="I70" s="100">
        <v>74897.694683432608</v>
      </c>
      <c r="J70" s="101">
        <v>1.85</v>
      </c>
      <c r="K70" s="102">
        <v>138560.73516435034</v>
      </c>
      <c r="L70" s="169">
        <v>16</v>
      </c>
      <c r="M70" s="103">
        <v>8660.045947771896</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29097.600916989133</v>
      </c>
    </row>
    <row r="75" spans="2:13" ht="13.5" thickBot="1">
      <c r="B75" s="76"/>
      <c r="M75" s="67"/>
    </row>
    <row r="76" spans="2:13" ht="15.75" customHeight="1" thickBot="1">
      <c r="B76" s="800" t="s">
        <v>85</v>
      </c>
      <c r="C76" s="801"/>
      <c r="D76" s="801"/>
      <c r="E76" s="801"/>
      <c r="F76" s="801"/>
      <c r="G76" s="801"/>
      <c r="H76" s="801"/>
      <c r="I76" s="801"/>
      <c r="J76" s="801"/>
      <c r="K76" s="801"/>
      <c r="L76" s="802"/>
      <c r="M76" s="104">
        <v>871112.29380838829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174222.45876167767</v>
      </c>
      <c r="M79" s="108"/>
    </row>
    <row r="80" spans="2:13">
      <c r="B80" s="83" t="s">
        <v>90</v>
      </c>
      <c r="C80" s="84"/>
      <c r="D80" s="84"/>
      <c r="E80" s="84"/>
      <c r="F80" s="84"/>
      <c r="G80" s="84"/>
      <c r="H80" s="84"/>
      <c r="I80" s="105"/>
      <c r="J80" s="106"/>
      <c r="K80" s="107">
        <v>0.05</v>
      </c>
      <c r="L80" s="167">
        <v>43555.614690419417</v>
      </c>
      <c r="M80" s="108"/>
    </row>
    <row r="81" spans="2:13" ht="13.5" thickBot="1">
      <c r="B81" s="34" t="s">
        <v>59</v>
      </c>
      <c r="C81" s="57"/>
      <c r="D81" s="57"/>
      <c r="E81" s="57"/>
      <c r="F81" s="57"/>
      <c r="G81" s="57"/>
      <c r="H81" s="57"/>
      <c r="I81" s="109"/>
      <c r="J81" s="110"/>
      <c r="K81" s="107">
        <v>0.05</v>
      </c>
      <c r="L81" s="168">
        <v>43555.614690419417</v>
      </c>
      <c r="M81" s="108"/>
    </row>
    <row r="82" spans="2:13" ht="15.75" customHeight="1" thickBot="1">
      <c r="B82" s="805" t="s">
        <v>466</v>
      </c>
      <c r="C82" s="806"/>
      <c r="D82" s="806"/>
      <c r="E82" s="806"/>
      <c r="F82" s="806"/>
      <c r="G82" s="806"/>
      <c r="H82" s="806"/>
      <c r="I82" s="806"/>
      <c r="J82" s="806"/>
      <c r="K82" s="806"/>
      <c r="L82" s="807"/>
      <c r="M82" s="111">
        <v>261333.68814251648</v>
      </c>
    </row>
    <row r="83" spans="2:13" ht="13.5" thickBot="1">
      <c r="B83" s="76"/>
      <c r="M83" s="67"/>
    </row>
    <row r="84" spans="2:13" ht="15.75" customHeight="1" thickBot="1">
      <c r="B84" s="800" t="s">
        <v>91</v>
      </c>
      <c r="C84" s="801"/>
      <c r="D84" s="801"/>
      <c r="E84" s="801"/>
      <c r="F84" s="801"/>
      <c r="G84" s="801"/>
      <c r="H84" s="801"/>
      <c r="I84" s="801"/>
      <c r="J84" s="801"/>
      <c r="K84" s="801"/>
      <c r="L84" s="802"/>
      <c r="M84" s="112">
        <v>1132446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969E9-C3A3-4FC9-ADBC-BF5882D17AA2}">
  <sheetPr codeName="Hoja219">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440</v>
      </c>
      <c r="C33" s="791" t="s">
        <v>562</v>
      </c>
      <c r="D33" s="792"/>
      <c r="E33" s="792"/>
      <c r="F33" s="792"/>
      <c r="G33" s="792"/>
      <c r="H33" s="792"/>
      <c r="I33" s="792"/>
      <c r="J33" s="793"/>
      <c r="K33" s="173">
        <v>11604</v>
      </c>
      <c r="L33" s="172" t="s">
        <v>28</v>
      </c>
      <c r="M33" s="174">
        <v>40</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383.81139479495715</v>
      </c>
    </row>
    <row r="44" spans="2:13" ht="15.75" customHeight="1" thickBot="1">
      <c r="B44" s="797" t="s">
        <v>75</v>
      </c>
      <c r="C44" s="798"/>
      <c r="D44" s="798"/>
      <c r="E44" s="798"/>
      <c r="F44" s="798"/>
      <c r="G44" s="798"/>
      <c r="H44" s="798"/>
      <c r="I44" s="798"/>
      <c r="J44" s="798"/>
      <c r="K44" s="798"/>
      <c r="L44" s="799"/>
      <c r="M44" s="87">
        <v>383.81139479495715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561</v>
      </c>
      <c r="C47" s="159"/>
      <c r="D47" s="159"/>
      <c r="E47" s="159"/>
      <c r="F47" s="159"/>
      <c r="G47" s="159"/>
      <c r="H47" s="159"/>
      <c r="I47" s="160"/>
      <c r="J47" s="126" t="s">
        <v>28</v>
      </c>
      <c r="K47" s="127">
        <v>1</v>
      </c>
      <c r="L47" s="165">
        <v>128333.33333333333</v>
      </c>
      <c r="M47" s="82">
        <v>128333.33333333333</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128333.33333333333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100</v>
      </c>
      <c r="M69" s="103">
        <v>2452.5065963060683</v>
      </c>
    </row>
    <row r="70" spans="2:13">
      <c r="B70" s="98" t="s">
        <v>256</v>
      </c>
      <c r="C70" s="99"/>
      <c r="D70" s="99"/>
      <c r="E70" s="99"/>
      <c r="F70" s="99"/>
      <c r="G70" s="99"/>
      <c r="H70" s="99"/>
      <c r="I70" s="100">
        <v>74897.694683432608</v>
      </c>
      <c r="J70" s="101">
        <v>1.85</v>
      </c>
      <c r="K70" s="102">
        <v>138560.73516435034</v>
      </c>
      <c r="L70" s="169">
        <v>100</v>
      </c>
      <c r="M70" s="103">
        <v>1385.6073516435033</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3838.1139479495714</v>
      </c>
    </row>
    <row r="75" spans="2:13" ht="13.5" thickBot="1">
      <c r="B75" s="76"/>
      <c r="M75" s="67"/>
    </row>
    <row r="76" spans="2:13" ht="15.75" customHeight="1" thickBot="1">
      <c r="B76" s="800" t="s">
        <v>85</v>
      </c>
      <c r="C76" s="801"/>
      <c r="D76" s="801"/>
      <c r="E76" s="801"/>
      <c r="F76" s="801"/>
      <c r="G76" s="801"/>
      <c r="H76" s="801"/>
      <c r="I76" s="801"/>
      <c r="J76" s="801"/>
      <c r="K76" s="801"/>
      <c r="L76" s="802"/>
      <c r="M76" s="104">
        <v>132555.25867607785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26511.051735215573</v>
      </c>
      <c r="M79" s="108"/>
    </row>
    <row r="80" spans="2:13">
      <c r="B80" s="83" t="s">
        <v>90</v>
      </c>
      <c r="C80" s="84"/>
      <c r="D80" s="84"/>
      <c r="E80" s="84"/>
      <c r="F80" s="84"/>
      <c r="G80" s="84"/>
      <c r="H80" s="84"/>
      <c r="I80" s="105"/>
      <c r="J80" s="106"/>
      <c r="K80" s="107">
        <v>0.05</v>
      </c>
      <c r="L80" s="167">
        <v>6627.7629338038932</v>
      </c>
      <c r="M80" s="108"/>
    </row>
    <row r="81" spans="2:13" ht="13.5" thickBot="1">
      <c r="B81" s="34" t="s">
        <v>59</v>
      </c>
      <c r="C81" s="57"/>
      <c r="D81" s="57"/>
      <c r="E81" s="57"/>
      <c r="F81" s="57"/>
      <c r="G81" s="57"/>
      <c r="H81" s="57"/>
      <c r="I81" s="109"/>
      <c r="J81" s="110"/>
      <c r="K81" s="107">
        <v>0.05</v>
      </c>
      <c r="L81" s="168">
        <v>6627.7629338038932</v>
      </c>
      <c r="M81" s="108"/>
    </row>
    <row r="82" spans="2:13" ht="15.75" customHeight="1" thickBot="1">
      <c r="B82" s="805" t="s">
        <v>466</v>
      </c>
      <c r="C82" s="806"/>
      <c r="D82" s="806"/>
      <c r="E82" s="806"/>
      <c r="F82" s="806"/>
      <c r="G82" s="806"/>
      <c r="H82" s="806"/>
      <c r="I82" s="806"/>
      <c r="J82" s="806"/>
      <c r="K82" s="806"/>
      <c r="L82" s="807"/>
      <c r="M82" s="111">
        <v>39766.577602823367</v>
      </c>
    </row>
    <row r="83" spans="2:13" ht="13.5" thickBot="1">
      <c r="B83" s="76"/>
      <c r="M83" s="67"/>
    </row>
    <row r="84" spans="2:13" ht="15.75" customHeight="1" thickBot="1">
      <c r="B84" s="800" t="s">
        <v>91</v>
      </c>
      <c r="C84" s="801"/>
      <c r="D84" s="801"/>
      <c r="E84" s="801"/>
      <c r="F84" s="801"/>
      <c r="G84" s="801"/>
      <c r="H84" s="801"/>
      <c r="I84" s="801"/>
      <c r="J84" s="801"/>
      <c r="K84" s="801"/>
      <c r="L84" s="802"/>
      <c r="M84" s="112">
        <v>172322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18F96-7AB8-46C5-A926-120BCE7170D9}">
  <sheetPr codeName="Hoja221">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441</v>
      </c>
      <c r="C33" s="791" t="s">
        <v>722</v>
      </c>
      <c r="D33" s="792"/>
      <c r="E33" s="792"/>
      <c r="F33" s="792"/>
      <c r="G33" s="792"/>
      <c r="H33" s="792"/>
      <c r="I33" s="792"/>
      <c r="J33" s="793"/>
      <c r="K33" s="173">
        <v>11604</v>
      </c>
      <c r="L33" s="172" t="s">
        <v>26</v>
      </c>
      <c r="M33" s="174">
        <v>15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3620.1492188380803</v>
      </c>
      <c r="L36" s="170">
        <v>2</v>
      </c>
      <c r="M36" s="82">
        <v>1810.0746094190401</v>
      </c>
    </row>
    <row r="37" spans="2:13">
      <c r="B37" s="32" t="s">
        <v>121</v>
      </c>
      <c r="C37" s="116"/>
      <c r="D37" s="116"/>
      <c r="E37" s="123"/>
      <c r="F37" s="124"/>
      <c r="G37" s="86"/>
      <c r="H37" s="85"/>
      <c r="I37" s="86"/>
      <c r="J37" s="85"/>
      <c r="K37" s="81">
        <v>8972.7433390536644</v>
      </c>
      <c r="L37" s="170">
        <v>2</v>
      </c>
      <c r="M37" s="82">
        <v>4486.3716695268322</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7863.2756803195507</v>
      </c>
    </row>
    <row r="44" spans="2:13" ht="15.75" customHeight="1" thickBot="1">
      <c r="B44" s="797" t="s">
        <v>75</v>
      </c>
      <c r="C44" s="798"/>
      <c r="D44" s="798"/>
      <c r="E44" s="798"/>
      <c r="F44" s="798"/>
      <c r="G44" s="798"/>
      <c r="H44" s="798"/>
      <c r="I44" s="798"/>
      <c r="J44" s="798"/>
      <c r="K44" s="798"/>
      <c r="L44" s="799"/>
      <c r="M44" s="87">
        <v>14159.721959265422</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540</v>
      </c>
      <c r="C47" s="159"/>
      <c r="D47" s="159"/>
      <c r="E47" s="159"/>
      <c r="F47" s="159"/>
      <c r="G47" s="159"/>
      <c r="H47" s="159"/>
      <c r="I47" s="160"/>
      <c r="J47" s="126" t="s">
        <v>26</v>
      </c>
      <c r="K47" s="127">
        <v>0.4</v>
      </c>
      <c r="L47" s="165">
        <v>441416.35100479476</v>
      </c>
      <c r="M47" s="82">
        <v>176566.54040191791</v>
      </c>
    </row>
    <row r="48" spans="2:13" ht="15.75" customHeight="1">
      <c r="B48" s="32" t="s">
        <v>55</v>
      </c>
      <c r="C48" s="163"/>
      <c r="D48" s="163"/>
      <c r="E48" s="163"/>
      <c r="F48" s="163"/>
      <c r="G48" s="163"/>
      <c r="H48" s="163"/>
      <c r="I48" s="164"/>
      <c r="J48" s="126" t="s">
        <v>26</v>
      </c>
      <c r="K48" s="127">
        <v>0.6</v>
      </c>
      <c r="L48" s="165">
        <v>83063.352272727279</v>
      </c>
      <c r="M48" s="82">
        <v>49838.011363636368</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226404.55176555429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8</v>
      </c>
      <c r="M69" s="103">
        <v>61312.664907651713</v>
      </c>
    </row>
    <row r="70" spans="2:13">
      <c r="B70" s="98" t="s">
        <v>256</v>
      </c>
      <c r="C70" s="99"/>
      <c r="D70" s="99"/>
      <c r="E70" s="99"/>
      <c r="F70" s="99"/>
      <c r="G70" s="99"/>
      <c r="H70" s="99"/>
      <c r="I70" s="100">
        <v>74897.694683432608</v>
      </c>
      <c r="J70" s="101">
        <v>1.85</v>
      </c>
      <c r="K70" s="102">
        <v>138560.73516435034</v>
      </c>
      <c r="L70" s="169">
        <v>8</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78632.756803195502</v>
      </c>
    </row>
    <row r="75" spans="2:13" ht="13.5" thickBot="1">
      <c r="B75" s="76"/>
      <c r="M75" s="67"/>
    </row>
    <row r="76" spans="2:13" ht="15.75" customHeight="1" thickBot="1">
      <c r="B76" s="800" t="s">
        <v>85</v>
      </c>
      <c r="C76" s="801"/>
      <c r="D76" s="801"/>
      <c r="E76" s="801"/>
      <c r="F76" s="801"/>
      <c r="G76" s="801"/>
      <c r="H76" s="801"/>
      <c r="I76" s="801"/>
      <c r="J76" s="801"/>
      <c r="K76" s="801"/>
      <c r="L76" s="802"/>
      <c r="M76" s="104">
        <v>319197.03052801522</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63839.406105603048</v>
      </c>
      <c r="M79" s="108"/>
    </row>
    <row r="80" spans="2:13">
      <c r="B80" s="83" t="s">
        <v>90</v>
      </c>
      <c r="C80" s="84"/>
      <c r="D80" s="84"/>
      <c r="E80" s="84"/>
      <c r="F80" s="84"/>
      <c r="G80" s="84"/>
      <c r="H80" s="84"/>
      <c r="I80" s="105"/>
      <c r="J80" s="106"/>
      <c r="K80" s="107">
        <v>0.05</v>
      </c>
      <c r="L80" s="167">
        <v>15959.851526400762</v>
      </c>
      <c r="M80" s="108"/>
    </row>
    <row r="81" spans="2:13" ht="13.5" thickBot="1">
      <c r="B81" s="34" t="s">
        <v>59</v>
      </c>
      <c r="C81" s="57"/>
      <c r="D81" s="57"/>
      <c r="E81" s="57"/>
      <c r="F81" s="57"/>
      <c r="G81" s="57"/>
      <c r="H81" s="57"/>
      <c r="I81" s="109"/>
      <c r="J81" s="110"/>
      <c r="K81" s="107">
        <v>0.05</v>
      </c>
      <c r="L81" s="168">
        <v>15959.851526400762</v>
      </c>
      <c r="M81" s="108"/>
    </row>
    <row r="82" spans="2:13" ht="15.75" customHeight="1" thickBot="1">
      <c r="B82" s="805" t="s">
        <v>466</v>
      </c>
      <c r="C82" s="806"/>
      <c r="D82" s="806"/>
      <c r="E82" s="806"/>
      <c r="F82" s="806"/>
      <c r="G82" s="806"/>
      <c r="H82" s="806"/>
      <c r="I82" s="806"/>
      <c r="J82" s="806"/>
      <c r="K82" s="806"/>
      <c r="L82" s="807"/>
      <c r="M82" s="111">
        <v>95759.109158404564</v>
      </c>
    </row>
    <row r="83" spans="2:13" ht="13.5" thickBot="1">
      <c r="B83" s="76"/>
      <c r="M83" s="67"/>
    </row>
    <row r="84" spans="2:13" ht="15.75" customHeight="1" thickBot="1">
      <c r="B84" s="800" t="s">
        <v>91</v>
      </c>
      <c r="C84" s="801"/>
      <c r="D84" s="801"/>
      <c r="E84" s="801"/>
      <c r="F84" s="801"/>
      <c r="G84" s="801"/>
      <c r="H84" s="801"/>
      <c r="I84" s="801"/>
      <c r="J84" s="801"/>
      <c r="K84" s="801"/>
      <c r="L84" s="802"/>
      <c r="M84" s="112">
        <v>414956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0017B-8FCF-4AE2-8955-EEBC8707CF58}">
  <sheetPr codeName="Hoja222">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442</v>
      </c>
      <c r="C33" s="791" t="s">
        <v>563</v>
      </c>
      <c r="D33" s="792"/>
      <c r="E33" s="792"/>
      <c r="F33" s="792"/>
      <c r="G33" s="792"/>
      <c r="H33" s="792"/>
      <c r="I33" s="792"/>
      <c r="J33" s="793"/>
      <c r="K33" s="173">
        <v>11604</v>
      </c>
      <c r="L33" s="172" t="s">
        <v>26</v>
      </c>
      <c r="M33" s="174">
        <v>48</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3620.1492188380803</v>
      </c>
      <c r="L36" s="170">
        <v>2</v>
      </c>
      <c r="M36" s="82">
        <v>1810.0746094190401</v>
      </c>
    </row>
    <row r="37" spans="2:13">
      <c r="B37" s="32" t="s">
        <v>121</v>
      </c>
      <c r="C37" s="116"/>
      <c r="D37" s="116"/>
      <c r="E37" s="123"/>
      <c r="F37" s="124"/>
      <c r="G37" s="86"/>
      <c r="H37" s="85"/>
      <c r="I37" s="86"/>
      <c r="J37" s="85"/>
      <c r="K37" s="81">
        <v>8972.7433390536644</v>
      </c>
      <c r="L37" s="170">
        <v>2</v>
      </c>
      <c r="M37" s="82">
        <v>4486.3716695268322</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7863.2756803195507</v>
      </c>
    </row>
    <row r="44" spans="2:13" ht="15.75" customHeight="1" thickBot="1">
      <c r="B44" s="797" t="s">
        <v>75</v>
      </c>
      <c r="C44" s="798"/>
      <c r="D44" s="798"/>
      <c r="E44" s="798"/>
      <c r="F44" s="798"/>
      <c r="G44" s="798"/>
      <c r="H44" s="798"/>
      <c r="I44" s="798"/>
      <c r="J44" s="798"/>
      <c r="K44" s="798"/>
      <c r="L44" s="799"/>
      <c r="M44" s="87">
        <v>14159.721959265422</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678</v>
      </c>
      <c r="C47" s="159"/>
      <c r="D47" s="159"/>
      <c r="E47" s="159"/>
      <c r="F47" s="159"/>
      <c r="G47" s="159"/>
      <c r="H47" s="159"/>
      <c r="I47" s="160"/>
      <c r="J47" s="126" t="s">
        <v>26</v>
      </c>
      <c r="K47" s="127">
        <v>1.05</v>
      </c>
      <c r="L47" s="165">
        <v>466535.24549196236</v>
      </c>
      <c r="M47" s="82">
        <v>489862.00776656048</v>
      </c>
    </row>
    <row r="48" spans="2:13" ht="15.75" customHeight="1">
      <c r="B48" s="32" t="s">
        <v>123</v>
      </c>
      <c r="C48" s="163"/>
      <c r="D48" s="163"/>
      <c r="E48" s="163"/>
      <c r="F48" s="163"/>
      <c r="G48" s="163"/>
      <c r="H48" s="163"/>
      <c r="I48" s="164"/>
      <c r="J48" s="126" t="s">
        <v>30</v>
      </c>
      <c r="K48" s="127">
        <v>1</v>
      </c>
      <c r="L48" s="165">
        <v>7967.7110647462041</v>
      </c>
      <c r="M48" s="82">
        <v>7967.7110647462041</v>
      </c>
    </row>
    <row r="49" spans="2:13" ht="15.75" customHeight="1">
      <c r="B49" s="32" t="s">
        <v>213</v>
      </c>
      <c r="C49" s="163"/>
      <c r="D49" s="163"/>
      <c r="E49" s="163"/>
      <c r="F49" s="163"/>
      <c r="G49" s="163"/>
      <c r="H49" s="163"/>
      <c r="I49" s="164"/>
      <c r="J49" s="126" t="s">
        <v>27</v>
      </c>
      <c r="K49" s="127">
        <v>4.71</v>
      </c>
      <c r="L49" s="165">
        <v>58282.553713934925</v>
      </c>
      <c r="M49" s="82">
        <v>274510.82799263351</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772340.54682394024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8</v>
      </c>
      <c r="M69" s="103">
        <v>61312.664907651713</v>
      </c>
    </row>
    <row r="70" spans="2:13">
      <c r="B70" s="98" t="s">
        <v>256</v>
      </c>
      <c r="C70" s="99"/>
      <c r="D70" s="99"/>
      <c r="E70" s="99"/>
      <c r="F70" s="99"/>
      <c r="G70" s="99"/>
      <c r="H70" s="99"/>
      <c r="I70" s="100">
        <v>74897.694683432608</v>
      </c>
      <c r="J70" s="101">
        <v>1.85</v>
      </c>
      <c r="K70" s="102">
        <v>138560.73516435034</v>
      </c>
      <c r="L70" s="169">
        <v>8</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78632.756803195502</v>
      </c>
    </row>
    <row r="75" spans="2:13" ht="13.5" thickBot="1">
      <c r="B75" s="76"/>
      <c r="M75" s="67"/>
    </row>
    <row r="76" spans="2:13" ht="15.75" customHeight="1" thickBot="1">
      <c r="B76" s="800" t="s">
        <v>85</v>
      </c>
      <c r="C76" s="801"/>
      <c r="D76" s="801"/>
      <c r="E76" s="801"/>
      <c r="F76" s="801"/>
      <c r="G76" s="801"/>
      <c r="H76" s="801"/>
      <c r="I76" s="801"/>
      <c r="J76" s="801"/>
      <c r="K76" s="801"/>
      <c r="L76" s="802"/>
      <c r="M76" s="104">
        <v>865133.02558640111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173026.60511728024</v>
      </c>
      <c r="M79" s="108"/>
    </row>
    <row r="80" spans="2:13">
      <c r="B80" s="83" t="s">
        <v>90</v>
      </c>
      <c r="C80" s="84"/>
      <c r="D80" s="84"/>
      <c r="E80" s="84"/>
      <c r="F80" s="84"/>
      <c r="G80" s="84"/>
      <c r="H80" s="84"/>
      <c r="I80" s="105"/>
      <c r="J80" s="106"/>
      <c r="K80" s="107">
        <v>0.05</v>
      </c>
      <c r="L80" s="167">
        <v>43256.65127932006</v>
      </c>
      <c r="M80" s="108"/>
    </row>
    <row r="81" spans="2:13" ht="13.5" thickBot="1">
      <c r="B81" s="34" t="s">
        <v>59</v>
      </c>
      <c r="C81" s="57"/>
      <c r="D81" s="57"/>
      <c r="E81" s="57"/>
      <c r="F81" s="57"/>
      <c r="G81" s="57"/>
      <c r="H81" s="57"/>
      <c r="I81" s="109"/>
      <c r="J81" s="110"/>
      <c r="K81" s="107">
        <v>0.05</v>
      </c>
      <c r="L81" s="168">
        <v>43256.65127932006</v>
      </c>
      <c r="M81" s="108"/>
    </row>
    <row r="82" spans="2:13" ht="15.75" customHeight="1" thickBot="1">
      <c r="B82" s="805" t="s">
        <v>466</v>
      </c>
      <c r="C82" s="806"/>
      <c r="D82" s="806"/>
      <c r="E82" s="806"/>
      <c r="F82" s="806"/>
      <c r="G82" s="806"/>
      <c r="H82" s="806"/>
      <c r="I82" s="806"/>
      <c r="J82" s="806"/>
      <c r="K82" s="806"/>
      <c r="L82" s="807"/>
      <c r="M82" s="111">
        <v>259539.90767592037</v>
      </c>
    </row>
    <row r="83" spans="2:13" ht="13.5" thickBot="1">
      <c r="B83" s="76"/>
      <c r="M83" s="67"/>
    </row>
    <row r="84" spans="2:13" ht="15.75" customHeight="1" thickBot="1">
      <c r="B84" s="800" t="s">
        <v>91</v>
      </c>
      <c r="C84" s="801"/>
      <c r="D84" s="801"/>
      <c r="E84" s="801"/>
      <c r="F84" s="801"/>
      <c r="G84" s="801"/>
      <c r="H84" s="801"/>
      <c r="I84" s="801"/>
      <c r="J84" s="801"/>
      <c r="K84" s="801"/>
      <c r="L84" s="802"/>
      <c r="M84" s="112">
        <v>1124673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162EF-FFBE-4F9C-AC36-B17259CA8253}">
  <sheetPr codeName="Hoja223">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443</v>
      </c>
      <c r="C33" s="791" t="s">
        <v>564</v>
      </c>
      <c r="D33" s="792"/>
      <c r="E33" s="792"/>
      <c r="F33" s="792"/>
      <c r="G33" s="792"/>
      <c r="H33" s="792"/>
      <c r="I33" s="792"/>
      <c r="J33" s="793"/>
      <c r="K33" s="173">
        <v>11604</v>
      </c>
      <c r="L33" s="172" t="s">
        <v>26</v>
      </c>
      <c r="M33" s="174">
        <v>420</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121</v>
      </c>
      <c r="C36" s="116"/>
      <c r="D36" s="116"/>
      <c r="E36" s="99"/>
      <c r="F36" s="122"/>
      <c r="G36" s="332"/>
      <c r="H36" s="333"/>
      <c r="I36" s="332"/>
      <c r="J36" s="333"/>
      <c r="K36" s="81">
        <v>8972.7433390536644</v>
      </c>
      <c r="L36" s="170">
        <v>1</v>
      </c>
      <c r="M36" s="82">
        <v>8972.7433390536644</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3838.1139479495719</v>
      </c>
    </row>
    <row r="44" spans="2:13" ht="15.75" customHeight="1" thickBot="1">
      <c r="B44" s="797" t="s">
        <v>75</v>
      </c>
      <c r="C44" s="798"/>
      <c r="D44" s="798"/>
      <c r="E44" s="798"/>
      <c r="F44" s="798"/>
      <c r="G44" s="798"/>
      <c r="H44" s="798"/>
      <c r="I44" s="798"/>
      <c r="J44" s="798"/>
      <c r="K44" s="798"/>
      <c r="L44" s="799"/>
      <c r="M44" s="87">
        <v>12810.857287003237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678</v>
      </c>
      <c r="C47" s="159"/>
      <c r="D47" s="159"/>
      <c r="E47" s="159"/>
      <c r="F47" s="159"/>
      <c r="G47" s="159"/>
      <c r="H47" s="159"/>
      <c r="I47" s="160"/>
      <c r="J47" s="126" t="s">
        <v>26</v>
      </c>
      <c r="K47" s="127">
        <v>1.01</v>
      </c>
      <c r="L47" s="165">
        <v>466535.24549196236</v>
      </c>
      <c r="M47" s="82">
        <v>471200.59794688196</v>
      </c>
    </row>
    <row r="48" spans="2:13" ht="15.75" customHeight="1">
      <c r="B48" s="32" t="s">
        <v>214</v>
      </c>
      <c r="C48" s="163"/>
      <c r="D48" s="163"/>
      <c r="E48" s="163"/>
      <c r="F48" s="163"/>
      <c r="G48" s="163"/>
      <c r="H48" s="163"/>
      <c r="I48" s="164"/>
      <c r="J48" s="126" t="s">
        <v>27</v>
      </c>
      <c r="K48" s="127">
        <v>0.3</v>
      </c>
      <c r="L48" s="165">
        <v>12732.397727909552</v>
      </c>
      <c r="M48" s="82">
        <v>3819.7193183728655</v>
      </c>
    </row>
    <row r="49" spans="2:13" ht="15.75" customHeight="1">
      <c r="B49" s="32" t="s">
        <v>203</v>
      </c>
      <c r="C49" s="163"/>
      <c r="D49" s="163"/>
      <c r="E49" s="163"/>
      <c r="F49" s="163"/>
      <c r="G49" s="163"/>
      <c r="H49" s="163"/>
      <c r="I49" s="164"/>
      <c r="J49" s="126" t="s">
        <v>30</v>
      </c>
      <c r="K49" s="127">
        <v>0.5</v>
      </c>
      <c r="L49" s="165">
        <v>3327.9556818181809</v>
      </c>
      <c r="M49" s="82">
        <v>1663.9778409090904</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476684.29510616389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1.01</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10</v>
      </c>
      <c r="M69" s="103">
        <v>24525.065963060686</v>
      </c>
    </row>
    <row r="70" spans="2:13">
      <c r="B70" s="98" t="s">
        <v>256</v>
      </c>
      <c r="C70" s="99"/>
      <c r="D70" s="99"/>
      <c r="E70" s="99"/>
      <c r="F70" s="99"/>
      <c r="G70" s="99"/>
      <c r="H70" s="99"/>
      <c r="I70" s="100">
        <v>74897.694683432608</v>
      </c>
      <c r="J70" s="101">
        <v>1.85</v>
      </c>
      <c r="K70" s="102">
        <v>138560.73516435034</v>
      </c>
      <c r="L70" s="169">
        <v>10</v>
      </c>
      <c r="M70" s="103">
        <v>13856.073516435034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38381.139479495716</v>
      </c>
    </row>
    <row r="75" spans="2:13" ht="13.5" thickBot="1">
      <c r="B75" s="76"/>
      <c r="M75" s="67"/>
    </row>
    <row r="76" spans="2:13" ht="15.75" customHeight="1" thickBot="1">
      <c r="B76" s="800" t="s">
        <v>85</v>
      </c>
      <c r="C76" s="801"/>
      <c r="D76" s="801"/>
      <c r="E76" s="801"/>
      <c r="F76" s="801"/>
      <c r="G76" s="801"/>
      <c r="H76" s="801"/>
      <c r="I76" s="801"/>
      <c r="J76" s="801"/>
      <c r="K76" s="801"/>
      <c r="L76" s="802"/>
      <c r="M76" s="104">
        <v>527876.29187266284</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105575.25837453257</v>
      </c>
      <c r="M79" s="108"/>
    </row>
    <row r="80" spans="2:13">
      <c r="B80" s="83" t="s">
        <v>90</v>
      </c>
      <c r="C80" s="84"/>
      <c r="D80" s="84"/>
      <c r="E80" s="84"/>
      <c r="F80" s="84"/>
      <c r="G80" s="84"/>
      <c r="H80" s="84"/>
      <c r="I80" s="105"/>
      <c r="J80" s="106"/>
      <c r="K80" s="107">
        <v>0.05</v>
      </c>
      <c r="L80" s="167">
        <v>26393.814593633142</v>
      </c>
      <c r="M80" s="108"/>
    </row>
    <row r="81" spans="2:13" ht="13.5" thickBot="1">
      <c r="B81" s="34" t="s">
        <v>59</v>
      </c>
      <c r="C81" s="57"/>
      <c r="D81" s="57"/>
      <c r="E81" s="57"/>
      <c r="F81" s="57"/>
      <c r="G81" s="57"/>
      <c r="H81" s="57"/>
      <c r="I81" s="109"/>
      <c r="J81" s="110"/>
      <c r="K81" s="107">
        <v>0.05</v>
      </c>
      <c r="L81" s="168">
        <v>26393.814593633142</v>
      </c>
      <c r="M81" s="108"/>
    </row>
    <row r="82" spans="2:13" ht="15.75" customHeight="1" thickBot="1">
      <c r="B82" s="805" t="s">
        <v>466</v>
      </c>
      <c r="C82" s="806"/>
      <c r="D82" s="806"/>
      <c r="E82" s="806"/>
      <c r="F82" s="806"/>
      <c r="G82" s="806"/>
      <c r="H82" s="806"/>
      <c r="I82" s="806"/>
      <c r="J82" s="806"/>
      <c r="K82" s="806"/>
      <c r="L82" s="807"/>
      <c r="M82" s="111">
        <v>158362.88756179885</v>
      </c>
    </row>
    <row r="83" spans="2:13" ht="13.5" thickBot="1">
      <c r="B83" s="76"/>
      <c r="M83" s="67"/>
    </row>
    <row r="84" spans="2:13" ht="15.75" customHeight="1" thickBot="1">
      <c r="B84" s="800" t="s">
        <v>91</v>
      </c>
      <c r="C84" s="801"/>
      <c r="D84" s="801"/>
      <c r="E84" s="801"/>
      <c r="F84" s="801"/>
      <c r="G84" s="801"/>
      <c r="H84" s="801"/>
      <c r="I84" s="801"/>
      <c r="J84" s="801"/>
      <c r="K84" s="801"/>
      <c r="L84" s="802"/>
      <c r="M84" s="112">
        <v>686239</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22AA1E-8F53-4862-8A75-D9E092A84A1F}">
  <sheetPr codeName="Hoja224">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444</v>
      </c>
      <c r="C33" s="791" t="s">
        <v>565</v>
      </c>
      <c r="D33" s="792"/>
      <c r="E33" s="792"/>
      <c r="F33" s="792"/>
      <c r="G33" s="792"/>
      <c r="H33" s="792"/>
      <c r="I33" s="792"/>
      <c r="J33" s="793"/>
      <c r="K33" s="173">
        <v>11604</v>
      </c>
      <c r="L33" s="172" t="s">
        <v>26</v>
      </c>
      <c r="M33" s="174">
        <v>105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178</v>
      </c>
      <c r="C36" s="116"/>
      <c r="D36" s="116"/>
      <c r="E36" s="99"/>
      <c r="F36" s="122"/>
      <c r="G36" s="332"/>
      <c r="H36" s="333"/>
      <c r="I36" s="332"/>
      <c r="J36" s="333"/>
      <c r="K36" s="81">
        <v>6545</v>
      </c>
      <c r="L36" s="170">
        <v>1.25</v>
      </c>
      <c r="M36" s="82">
        <v>5236</v>
      </c>
    </row>
    <row r="37" spans="2:13">
      <c r="B37" s="32" t="s">
        <v>121</v>
      </c>
      <c r="C37" s="116"/>
      <c r="D37" s="116"/>
      <c r="E37" s="123"/>
      <c r="F37" s="124"/>
      <c r="G37" s="86"/>
      <c r="H37" s="85"/>
      <c r="I37" s="86"/>
      <c r="J37" s="85"/>
      <c r="K37" s="81">
        <v>8972.7433390536644</v>
      </c>
      <c r="L37" s="170">
        <v>1</v>
      </c>
      <c r="M37" s="82">
        <v>8972.7433390536644</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4655.6161467182619</v>
      </c>
    </row>
    <row r="44" spans="2:13" ht="15.75" customHeight="1" thickBot="1">
      <c r="B44" s="797" t="s">
        <v>75</v>
      </c>
      <c r="C44" s="798"/>
      <c r="D44" s="798"/>
      <c r="E44" s="798"/>
      <c r="F44" s="798"/>
      <c r="G44" s="798"/>
      <c r="H44" s="798"/>
      <c r="I44" s="798"/>
      <c r="J44" s="798"/>
      <c r="K44" s="798"/>
      <c r="L44" s="799"/>
      <c r="M44" s="87">
        <v>18864.359485771925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230</v>
      </c>
      <c r="C47" s="159"/>
      <c r="D47" s="159"/>
      <c r="E47" s="159"/>
      <c r="F47" s="159"/>
      <c r="G47" s="159"/>
      <c r="H47" s="159"/>
      <c r="I47" s="160"/>
      <c r="J47" s="126" t="s">
        <v>26</v>
      </c>
      <c r="K47" s="127">
        <v>0.5</v>
      </c>
      <c r="L47" s="165">
        <v>49113.125986966195</v>
      </c>
      <c r="M47" s="82">
        <v>24556.562993483098</v>
      </c>
    </row>
    <row r="48" spans="2:13" ht="15.75" customHeight="1">
      <c r="B48" s="32" t="s">
        <v>678</v>
      </c>
      <c r="C48" s="163"/>
      <c r="D48" s="163"/>
      <c r="E48" s="163"/>
      <c r="F48" s="163"/>
      <c r="G48" s="163"/>
      <c r="H48" s="163"/>
      <c r="I48" s="164"/>
      <c r="J48" s="126" t="s">
        <v>26</v>
      </c>
      <c r="K48" s="127">
        <v>1.01</v>
      </c>
      <c r="L48" s="165">
        <v>466535.24549196236</v>
      </c>
      <c r="M48" s="82">
        <v>471200.59794688196</v>
      </c>
    </row>
    <row r="49" spans="2:13" ht="15.75" customHeight="1">
      <c r="B49" s="32" t="s">
        <v>214</v>
      </c>
      <c r="C49" s="163"/>
      <c r="D49" s="163"/>
      <c r="E49" s="163"/>
      <c r="F49" s="163"/>
      <c r="G49" s="163"/>
      <c r="H49" s="163"/>
      <c r="I49" s="164"/>
      <c r="J49" s="126" t="s">
        <v>27</v>
      </c>
      <c r="K49" s="127">
        <v>0.3</v>
      </c>
      <c r="L49" s="165">
        <v>12732.397727909552</v>
      </c>
      <c r="M49" s="82">
        <v>3819.7193183728655</v>
      </c>
    </row>
    <row r="50" spans="2:13" ht="15.75" customHeight="1">
      <c r="B50" s="32" t="s">
        <v>203</v>
      </c>
      <c r="C50" s="163"/>
      <c r="D50" s="163"/>
      <c r="E50" s="163"/>
      <c r="F50" s="163"/>
      <c r="G50" s="163"/>
      <c r="H50" s="163"/>
      <c r="I50" s="164"/>
      <c r="J50" s="126" t="s">
        <v>30</v>
      </c>
      <c r="K50" s="127">
        <v>0.5</v>
      </c>
      <c r="L50" s="165">
        <v>3327.9556818181809</v>
      </c>
      <c r="M50" s="82">
        <v>1663.9778409090904</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501240.85809964698</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249</v>
      </c>
      <c r="C63" s="116"/>
      <c r="D63" s="116"/>
      <c r="E63" s="116"/>
      <c r="F63" s="116"/>
      <c r="G63" s="116"/>
      <c r="H63" s="116"/>
      <c r="I63" s="92">
        <v>0.5</v>
      </c>
      <c r="J63" s="93">
        <v>45</v>
      </c>
      <c r="K63" s="92">
        <v>22.5</v>
      </c>
      <c r="L63" s="170">
        <v>1190.5931079059314</v>
      </c>
      <c r="M63" s="82">
        <v>26788.344927883456</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26788.344927883456</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10</v>
      </c>
      <c r="M69" s="103">
        <v>32700.087950747584</v>
      </c>
    </row>
    <row r="70" spans="2:13">
      <c r="B70" s="98" t="s">
        <v>256</v>
      </c>
      <c r="C70" s="99"/>
      <c r="D70" s="99"/>
      <c r="E70" s="99"/>
      <c r="F70" s="99"/>
      <c r="G70" s="99"/>
      <c r="H70" s="99"/>
      <c r="I70" s="100">
        <v>74897.694683432608</v>
      </c>
      <c r="J70" s="101">
        <v>1.85</v>
      </c>
      <c r="K70" s="102">
        <v>138560.73516435034</v>
      </c>
      <c r="L70" s="169">
        <v>10</v>
      </c>
      <c r="M70" s="103">
        <v>13856.073516435034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46556.161467182617</v>
      </c>
    </row>
    <row r="75" spans="2:13" ht="13.5" thickBot="1">
      <c r="B75" s="76"/>
      <c r="M75" s="67"/>
    </row>
    <row r="76" spans="2:13" ht="15.75" customHeight="1" thickBot="1">
      <c r="B76" s="800" t="s">
        <v>85</v>
      </c>
      <c r="C76" s="801"/>
      <c r="D76" s="801"/>
      <c r="E76" s="801"/>
      <c r="F76" s="801"/>
      <c r="G76" s="801"/>
      <c r="H76" s="801"/>
      <c r="I76" s="801"/>
      <c r="J76" s="801"/>
      <c r="K76" s="801"/>
      <c r="L76" s="802"/>
      <c r="M76" s="104">
        <v>593449.723980485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118689.944796097</v>
      </c>
      <c r="M79" s="108"/>
    </row>
    <row r="80" spans="2:13">
      <c r="B80" s="83" t="s">
        <v>90</v>
      </c>
      <c r="C80" s="84"/>
      <c r="D80" s="84"/>
      <c r="E80" s="84"/>
      <c r="F80" s="84"/>
      <c r="G80" s="84"/>
      <c r="H80" s="84"/>
      <c r="I80" s="105"/>
      <c r="J80" s="106"/>
      <c r="K80" s="107">
        <v>0.05</v>
      </c>
      <c r="L80" s="167">
        <v>29672.48619902425</v>
      </c>
      <c r="M80" s="108"/>
    </row>
    <row r="81" spans="2:13" ht="13.5" thickBot="1">
      <c r="B81" s="34" t="s">
        <v>59</v>
      </c>
      <c r="C81" s="57"/>
      <c r="D81" s="57"/>
      <c r="E81" s="57"/>
      <c r="F81" s="57"/>
      <c r="G81" s="57"/>
      <c r="H81" s="57"/>
      <c r="I81" s="109"/>
      <c r="J81" s="110"/>
      <c r="K81" s="107">
        <v>0.05</v>
      </c>
      <c r="L81" s="168">
        <v>29672.48619902425</v>
      </c>
      <c r="M81" s="108"/>
    </row>
    <row r="82" spans="2:13" ht="15.75" customHeight="1" thickBot="1">
      <c r="B82" s="805" t="s">
        <v>466</v>
      </c>
      <c r="C82" s="806"/>
      <c r="D82" s="806"/>
      <c r="E82" s="806"/>
      <c r="F82" s="806"/>
      <c r="G82" s="806"/>
      <c r="H82" s="806"/>
      <c r="I82" s="806"/>
      <c r="J82" s="806"/>
      <c r="K82" s="806"/>
      <c r="L82" s="807"/>
      <c r="M82" s="111">
        <v>178034.9171941455</v>
      </c>
    </row>
    <row r="83" spans="2:13" ht="13.5" thickBot="1">
      <c r="B83" s="76"/>
      <c r="M83" s="67"/>
    </row>
    <row r="84" spans="2:13" ht="15.75" customHeight="1" thickBot="1">
      <c r="B84" s="800" t="s">
        <v>91</v>
      </c>
      <c r="C84" s="801"/>
      <c r="D84" s="801"/>
      <c r="E84" s="801"/>
      <c r="F84" s="801"/>
      <c r="G84" s="801"/>
      <c r="H84" s="801"/>
      <c r="I84" s="801"/>
      <c r="J84" s="801"/>
      <c r="K84" s="801"/>
      <c r="L84" s="802"/>
      <c r="M84" s="112">
        <v>771485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86C97-A0A8-4FC2-A72B-99CDB33B89A9}">
  <sheetPr codeName="Hoja225">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445</v>
      </c>
      <c r="C33" s="791" t="s">
        <v>566</v>
      </c>
      <c r="D33" s="792"/>
      <c r="E33" s="792"/>
      <c r="F33" s="792"/>
      <c r="G33" s="792"/>
      <c r="H33" s="792"/>
      <c r="I33" s="792"/>
      <c r="J33" s="793"/>
      <c r="K33" s="173">
        <v>11604</v>
      </c>
      <c r="L33" s="172" t="s">
        <v>27</v>
      </c>
      <c r="M33" s="174">
        <v>5245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68.125183230724133</v>
      </c>
    </row>
    <row r="44" spans="2:13" ht="15.75" customHeight="1" thickBot="1">
      <c r="B44" s="797" t="s">
        <v>75</v>
      </c>
      <c r="C44" s="798"/>
      <c r="D44" s="798"/>
      <c r="E44" s="798"/>
      <c r="F44" s="798"/>
      <c r="G44" s="798"/>
      <c r="H44" s="798"/>
      <c r="I44" s="798"/>
      <c r="J44" s="798"/>
      <c r="K44" s="798"/>
      <c r="L44" s="799"/>
      <c r="M44" s="87">
        <v>68.125183230724133</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216</v>
      </c>
      <c r="C47" s="159"/>
      <c r="D47" s="159"/>
      <c r="E47" s="159"/>
      <c r="F47" s="159"/>
      <c r="G47" s="159"/>
      <c r="H47" s="159"/>
      <c r="I47" s="160"/>
      <c r="J47" s="126" t="s">
        <v>27</v>
      </c>
      <c r="K47" s="127">
        <v>1.1000000000000001</v>
      </c>
      <c r="L47" s="165">
        <v>7655.7756243502272</v>
      </c>
      <c r="M47" s="82">
        <v>8421.3531867852507</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8421.3531867852507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240</v>
      </c>
      <c r="M69" s="103">
        <v>681.25183230724133</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681.25183230724133</v>
      </c>
    </row>
    <row r="75" spans="2:13" ht="13.5" thickBot="1">
      <c r="B75" s="76"/>
      <c r="M75" s="67"/>
    </row>
    <row r="76" spans="2:13" ht="15.75" customHeight="1" thickBot="1">
      <c r="B76" s="800" t="s">
        <v>85</v>
      </c>
      <c r="C76" s="801"/>
      <c r="D76" s="801"/>
      <c r="E76" s="801"/>
      <c r="F76" s="801"/>
      <c r="G76" s="801"/>
      <c r="H76" s="801"/>
      <c r="I76" s="801"/>
      <c r="J76" s="801"/>
      <c r="K76" s="801"/>
      <c r="L76" s="802"/>
      <c r="M76" s="104">
        <v>9170.7302023232169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1834.1460404646434</v>
      </c>
      <c r="M79" s="108"/>
    </row>
    <row r="80" spans="2:13">
      <c r="B80" s="83" t="s">
        <v>90</v>
      </c>
      <c r="C80" s="84"/>
      <c r="D80" s="84"/>
      <c r="E80" s="84"/>
      <c r="F80" s="84"/>
      <c r="G80" s="84"/>
      <c r="H80" s="84"/>
      <c r="I80" s="105"/>
      <c r="J80" s="106"/>
      <c r="K80" s="107">
        <v>0.05</v>
      </c>
      <c r="L80" s="167">
        <v>458.53651011616085</v>
      </c>
      <c r="M80" s="108"/>
    </row>
    <row r="81" spans="2:13" ht="13.5" thickBot="1">
      <c r="B81" s="34" t="s">
        <v>59</v>
      </c>
      <c r="C81" s="57"/>
      <c r="D81" s="57"/>
      <c r="E81" s="57"/>
      <c r="F81" s="57"/>
      <c r="G81" s="57"/>
      <c r="H81" s="57"/>
      <c r="I81" s="109"/>
      <c r="J81" s="110"/>
      <c r="K81" s="107">
        <v>0.05</v>
      </c>
      <c r="L81" s="168">
        <v>458.53651011616085</v>
      </c>
      <c r="M81" s="108"/>
    </row>
    <row r="82" spans="2:13" ht="15.75" customHeight="1" thickBot="1">
      <c r="B82" s="805" t="s">
        <v>466</v>
      </c>
      <c r="C82" s="806"/>
      <c r="D82" s="806"/>
      <c r="E82" s="806"/>
      <c r="F82" s="806"/>
      <c r="G82" s="806"/>
      <c r="H82" s="806"/>
      <c r="I82" s="806"/>
      <c r="J82" s="806"/>
      <c r="K82" s="806"/>
      <c r="L82" s="807"/>
      <c r="M82" s="111">
        <v>2751.2190606969652</v>
      </c>
    </row>
    <row r="83" spans="2:13" ht="13.5" thickBot="1">
      <c r="B83" s="76"/>
      <c r="M83" s="67"/>
    </row>
    <row r="84" spans="2:13" ht="15.75" customHeight="1" thickBot="1">
      <c r="B84" s="800" t="s">
        <v>91</v>
      </c>
      <c r="C84" s="801"/>
      <c r="D84" s="801"/>
      <c r="E84" s="801"/>
      <c r="F84" s="801"/>
      <c r="G84" s="801"/>
      <c r="H84" s="801"/>
      <c r="I84" s="801"/>
      <c r="J84" s="801"/>
      <c r="K84" s="801"/>
      <c r="L84" s="802"/>
      <c r="M84" s="112">
        <v>11922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0AB5F-8C21-405A-BD0B-A7371263FAB3}">
  <sheetPr codeName="Hoja226">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446</v>
      </c>
      <c r="C33" s="791" t="s">
        <v>567</v>
      </c>
      <c r="D33" s="792"/>
      <c r="E33" s="792"/>
      <c r="F33" s="792"/>
      <c r="G33" s="792"/>
      <c r="H33" s="792"/>
      <c r="I33" s="792"/>
      <c r="J33" s="793"/>
      <c r="K33" s="173">
        <v>11604</v>
      </c>
      <c r="L33" s="172" t="s">
        <v>26</v>
      </c>
      <c r="M33" s="174">
        <v>236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1226.2532981530344</v>
      </c>
    </row>
    <row r="44" spans="2:13" ht="15.75" customHeight="1" thickBot="1">
      <c r="B44" s="797" t="s">
        <v>75</v>
      </c>
      <c r="C44" s="798"/>
      <c r="D44" s="798"/>
      <c r="E44" s="798"/>
      <c r="F44" s="798"/>
      <c r="G44" s="798"/>
      <c r="H44" s="798"/>
      <c r="I44" s="798"/>
      <c r="J44" s="798"/>
      <c r="K44" s="798"/>
      <c r="L44" s="799"/>
      <c r="M44" s="87">
        <v>1226.2532981530344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229</v>
      </c>
      <c r="C47" s="159"/>
      <c r="D47" s="159"/>
      <c r="E47" s="159"/>
      <c r="F47" s="159"/>
      <c r="G47" s="159"/>
      <c r="H47" s="159"/>
      <c r="I47" s="160"/>
      <c r="J47" s="126" t="s">
        <v>26</v>
      </c>
      <c r="K47" s="127">
        <v>1.06</v>
      </c>
      <c r="L47" s="165">
        <v>63953.467992604805</v>
      </c>
      <c r="M47" s="82">
        <v>67790.676072161092</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67790.676072161092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251</v>
      </c>
      <c r="C63" s="116"/>
      <c r="D63" s="116"/>
      <c r="E63" s="116"/>
      <c r="F63" s="116"/>
      <c r="G63" s="116"/>
      <c r="H63" s="116"/>
      <c r="I63" s="92">
        <v>1.06</v>
      </c>
      <c r="J63" s="93">
        <v>45</v>
      </c>
      <c r="K63" s="92">
        <v>47.7</v>
      </c>
      <c r="L63" s="170">
        <v>961.69167493202258</v>
      </c>
      <c r="M63" s="82">
        <v>45872.692894257481</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45872.692894257481</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20</v>
      </c>
      <c r="M69" s="103">
        <v>12262.532981530343</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12262.532981530343</v>
      </c>
    </row>
    <row r="75" spans="2:13" ht="13.5" thickBot="1">
      <c r="B75" s="76"/>
      <c r="M75" s="67"/>
    </row>
    <row r="76" spans="2:13" ht="15.75" customHeight="1" thickBot="1">
      <c r="B76" s="800" t="s">
        <v>85</v>
      </c>
      <c r="C76" s="801"/>
      <c r="D76" s="801"/>
      <c r="E76" s="801"/>
      <c r="F76" s="801"/>
      <c r="G76" s="801"/>
      <c r="H76" s="801"/>
      <c r="I76" s="801"/>
      <c r="J76" s="801"/>
      <c r="K76" s="801"/>
      <c r="L76" s="802"/>
      <c r="M76" s="104">
        <v>127152.15524610195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25430.431049220391</v>
      </c>
      <c r="M79" s="108"/>
    </row>
    <row r="80" spans="2:13">
      <c r="B80" s="83" t="s">
        <v>90</v>
      </c>
      <c r="C80" s="84"/>
      <c r="D80" s="84"/>
      <c r="E80" s="84"/>
      <c r="F80" s="84"/>
      <c r="G80" s="84"/>
      <c r="H80" s="84"/>
      <c r="I80" s="105"/>
      <c r="J80" s="106"/>
      <c r="K80" s="107">
        <v>0.05</v>
      </c>
      <c r="L80" s="167">
        <v>6357.6077623050978</v>
      </c>
      <c r="M80" s="108"/>
    </row>
    <row r="81" spans="2:13" ht="13.5" thickBot="1">
      <c r="B81" s="34" t="s">
        <v>59</v>
      </c>
      <c r="C81" s="57"/>
      <c r="D81" s="57"/>
      <c r="E81" s="57"/>
      <c r="F81" s="57"/>
      <c r="G81" s="57"/>
      <c r="H81" s="57"/>
      <c r="I81" s="109"/>
      <c r="J81" s="110"/>
      <c r="K81" s="107">
        <v>0.05</v>
      </c>
      <c r="L81" s="168">
        <v>6357.6077623050978</v>
      </c>
      <c r="M81" s="108"/>
    </row>
    <row r="82" spans="2:13" ht="15.75" customHeight="1" thickBot="1">
      <c r="B82" s="805" t="s">
        <v>466</v>
      </c>
      <c r="C82" s="806"/>
      <c r="D82" s="806"/>
      <c r="E82" s="806"/>
      <c r="F82" s="806"/>
      <c r="G82" s="806"/>
      <c r="H82" s="806"/>
      <c r="I82" s="806"/>
      <c r="J82" s="806"/>
      <c r="K82" s="806"/>
      <c r="L82" s="807"/>
      <c r="M82" s="111">
        <v>38145.646573830585</v>
      </c>
    </row>
    <row r="83" spans="2:13" ht="13.5" thickBot="1">
      <c r="B83" s="76"/>
      <c r="M83" s="67"/>
    </row>
    <row r="84" spans="2:13" ht="15.75" customHeight="1" thickBot="1">
      <c r="B84" s="800" t="s">
        <v>91</v>
      </c>
      <c r="C84" s="801"/>
      <c r="D84" s="801"/>
      <c r="E84" s="801"/>
      <c r="F84" s="801"/>
      <c r="G84" s="801"/>
      <c r="H84" s="801"/>
      <c r="I84" s="801"/>
      <c r="J84" s="801"/>
      <c r="K84" s="801"/>
      <c r="L84" s="802"/>
      <c r="M84" s="112">
        <v>165298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D5EBF-4FAD-499F-B7A8-64580135197C}">
  <sheetPr codeName="Hoja227">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294</v>
      </c>
      <c r="C33" s="791" t="s">
        <v>568</v>
      </c>
      <c r="D33" s="792"/>
      <c r="E33" s="792"/>
      <c r="F33" s="792"/>
      <c r="G33" s="792"/>
      <c r="H33" s="792"/>
      <c r="I33" s="792"/>
      <c r="J33" s="793"/>
      <c r="K33" s="173">
        <v>11604</v>
      </c>
      <c r="L33" s="172" t="s">
        <v>26</v>
      </c>
      <c r="M33" s="174">
        <v>53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178</v>
      </c>
      <c r="C36" s="116"/>
      <c r="D36" s="116"/>
      <c r="E36" s="99"/>
      <c r="F36" s="122"/>
      <c r="G36" s="332"/>
      <c r="H36" s="333"/>
      <c r="I36" s="332"/>
      <c r="J36" s="333"/>
      <c r="K36" s="81">
        <v>6545</v>
      </c>
      <c r="L36" s="170">
        <v>3</v>
      </c>
      <c r="M36" s="82">
        <v>2181.6666666666665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681.25183230724133</v>
      </c>
    </row>
    <row r="44" spans="2:13" ht="15.75" customHeight="1" thickBot="1">
      <c r="B44" s="797" t="s">
        <v>75</v>
      </c>
      <c r="C44" s="798"/>
      <c r="D44" s="798"/>
      <c r="E44" s="798"/>
      <c r="F44" s="798"/>
      <c r="G44" s="798"/>
      <c r="H44" s="798"/>
      <c r="I44" s="798"/>
      <c r="J44" s="798"/>
      <c r="K44" s="798"/>
      <c r="L44" s="799"/>
      <c r="M44" s="87">
        <v>2862.9184989739078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228</v>
      </c>
      <c r="C47" s="159"/>
      <c r="D47" s="159"/>
      <c r="E47" s="159"/>
      <c r="F47" s="159"/>
      <c r="G47" s="159"/>
      <c r="H47" s="159"/>
      <c r="I47" s="160"/>
      <c r="J47" s="126" t="s">
        <v>26</v>
      </c>
      <c r="K47" s="127">
        <v>1.25</v>
      </c>
      <c r="L47" s="165">
        <v>63953.467992604805</v>
      </c>
      <c r="M47" s="82">
        <v>79941.834990756004</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79941.834990756004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250</v>
      </c>
      <c r="C63" s="116"/>
      <c r="D63" s="116"/>
      <c r="E63" s="116"/>
      <c r="F63" s="116"/>
      <c r="G63" s="116"/>
      <c r="H63" s="116"/>
      <c r="I63" s="92">
        <v>1.25</v>
      </c>
      <c r="J63" s="93">
        <v>45</v>
      </c>
      <c r="K63" s="92">
        <v>56.25</v>
      </c>
      <c r="L63" s="170">
        <v>961.69167493202258</v>
      </c>
      <c r="M63" s="82">
        <v>54095.15671492627</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54095.15671492627</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24</v>
      </c>
      <c r="M69" s="103">
        <v>6812.5183230724133</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6812.5183230724133</v>
      </c>
    </row>
    <row r="75" spans="2:13" ht="13.5" thickBot="1">
      <c r="B75" s="76"/>
      <c r="M75" s="67"/>
    </row>
    <row r="76" spans="2:13" ht="15.75" customHeight="1" thickBot="1">
      <c r="B76" s="800" t="s">
        <v>85</v>
      </c>
      <c r="C76" s="801"/>
      <c r="D76" s="801"/>
      <c r="E76" s="801"/>
      <c r="F76" s="801"/>
      <c r="G76" s="801"/>
      <c r="H76" s="801"/>
      <c r="I76" s="801"/>
      <c r="J76" s="801"/>
      <c r="K76" s="801"/>
      <c r="L76" s="802"/>
      <c r="M76" s="104">
        <v>143712.4285277286</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28742.485705545721</v>
      </c>
      <c r="M79" s="108"/>
    </row>
    <row r="80" spans="2:13">
      <c r="B80" s="83" t="s">
        <v>90</v>
      </c>
      <c r="C80" s="84"/>
      <c r="D80" s="84"/>
      <c r="E80" s="84"/>
      <c r="F80" s="84"/>
      <c r="G80" s="84"/>
      <c r="H80" s="84"/>
      <c r="I80" s="105"/>
      <c r="J80" s="106"/>
      <c r="K80" s="107">
        <v>0.05</v>
      </c>
      <c r="L80" s="167">
        <v>7185.6214263864304</v>
      </c>
      <c r="M80" s="108"/>
    </row>
    <row r="81" spans="2:13" ht="13.5" thickBot="1">
      <c r="B81" s="34" t="s">
        <v>59</v>
      </c>
      <c r="C81" s="57"/>
      <c r="D81" s="57"/>
      <c r="E81" s="57"/>
      <c r="F81" s="57"/>
      <c r="G81" s="57"/>
      <c r="H81" s="57"/>
      <c r="I81" s="109"/>
      <c r="J81" s="110"/>
      <c r="K81" s="107">
        <v>0.05</v>
      </c>
      <c r="L81" s="168">
        <v>7185.6214263864304</v>
      </c>
      <c r="M81" s="108"/>
    </row>
    <row r="82" spans="2:13" ht="15.75" customHeight="1" thickBot="1">
      <c r="B82" s="805" t="s">
        <v>466</v>
      </c>
      <c r="C82" s="806"/>
      <c r="D82" s="806"/>
      <c r="E82" s="806"/>
      <c r="F82" s="806"/>
      <c r="G82" s="806"/>
      <c r="H82" s="806"/>
      <c r="I82" s="806"/>
      <c r="J82" s="806"/>
      <c r="K82" s="806"/>
      <c r="L82" s="807"/>
      <c r="M82" s="111">
        <v>43113.72855831858</v>
      </c>
    </row>
    <row r="83" spans="2:13" ht="13.5" thickBot="1">
      <c r="B83" s="76"/>
      <c r="M83" s="67"/>
    </row>
    <row r="84" spans="2:13" ht="15.75" customHeight="1" thickBot="1">
      <c r="B84" s="800" t="s">
        <v>91</v>
      </c>
      <c r="C84" s="801"/>
      <c r="D84" s="801"/>
      <c r="E84" s="801"/>
      <c r="F84" s="801"/>
      <c r="G84" s="801"/>
      <c r="H84" s="801"/>
      <c r="I84" s="801"/>
      <c r="J84" s="801"/>
      <c r="K84" s="801"/>
      <c r="L84" s="802"/>
      <c r="M84" s="112">
        <v>186826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9A857-C860-45DC-BA30-D36C43FCFF4F}">
  <sheetPr codeName="Hoja228">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447</v>
      </c>
      <c r="C33" s="791" t="s">
        <v>586</v>
      </c>
      <c r="D33" s="792"/>
      <c r="E33" s="792"/>
      <c r="F33" s="792"/>
      <c r="G33" s="792"/>
      <c r="H33" s="792"/>
      <c r="I33" s="792"/>
      <c r="J33" s="793"/>
      <c r="K33" s="173">
        <v>11604</v>
      </c>
      <c r="L33" s="172" t="s">
        <v>28</v>
      </c>
      <c r="M33" s="174">
        <v>656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v>2.5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314.72993577317038</v>
      </c>
    </row>
    <row r="44" spans="2:13" ht="15.75" customHeight="1" thickBot="1">
      <c r="B44" s="797" t="s">
        <v>75</v>
      </c>
      <c r="C44" s="798"/>
      <c r="D44" s="798"/>
      <c r="E44" s="798"/>
      <c r="F44" s="798"/>
      <c r="G44" s="798"/>
      <c r="H44" s="798"/>
      <c r="I44" s="798"/>
      <c r="J44" s="798"/>
      <c r="K44" s="798"/>
      <c r="L44" s="799"/>
      <c r="M44" s="87">
        <v>314.72993577317038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585</v>
      </c>
      <c r="C47" s="159"/>
      <c r="D47" s="159"/>
      <c r="E47" s="159"/>
      <c r="F47" s="159"/>
      <c r="G47" s="159"/>
      <c r="H47" s="159"/>
      <c r="I47" s="160"/>
      <c r="J47" s="126" t="s">
        <v>28</v>
      </c>
      <c r="K47" s="127">
        <v>1.01</v>
      </c>
      <c r="L47" s="165">
        <v>18278.106928232104</v>
      </c>
      <c r="M47" s="82">
        <v>18460.887997514426</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18460.887997514426</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70</v>
      </c>
      <c r="M69" s="103">
        <v>1167.8602839552707</v>
      </c>
    </row>
    <row r="70" spans="2:13">
      <c r="B70" s="98" t="s">
        <v>256</v>
      </c>
      <c r="C70" s="99"/>
      <c r="D70" s="99"/>
      <c r="E70" s="99"/>
      <c r="F70" s="99"/>
      <c r="G70" s="99"/>
      <c r="H70" s="99"/>
      <c r="I70" s="100">
        <v>74897.694683432608</v>
      </c>
      <c r="J70" s="101">
        <v>1.85</v>
      </c>
      <c r="K70" s="102">
        <v>138560.73516435034</v>
      </c>
      <c r="L70" s="169">
        <v>70</v>
      </c>
      <c r="M70" s="103">
        <v>1979.4390737764334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3147.2993577317038</v>
      </c>
    </row>
    <row r="75" spans="2:13" ht="13.5" thickBot="1">
      <c r="B75" s="76"/>
      <c r="M75" s="67"/>
    </row>
    <row r="76" spans="2:13" ht="15.75" customHeight="1" thickBot="1">
      <c r="B76" s="800" t="s">
        <v>85</v>
      </c>
      <c r="C76" s="801"/>
      <c r="D76" s="801"/>
      <c r="E76" s="801"/>
      <c r="F76" s="801"/>
      <c r="G76" s="801"/>
      <c r="H76" s="801"/>
      <c r="I76" s="801"/>
      <c r="J76" s="801"/>
      <c r="K76" s="801"/>
      <c r="L76" s="802"/>
      <c r="M76" s="104">
        <v>21922.917291019301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4384.5834582038606</v>
      </c>
      <c r="M79" s="108"/>
    </row>
    <row r="80" spans="2:13">
      <c r="B80" s="83" t="s">
        <v>90</v>
      </c>
      <c r="C80" s="84"/>
      <c r="D80" s="84"/>
      <c r="E80" s="84"/>
      <c r="F80" s="84"/>
      <c r="G80" s="84"/>
      <c r="H80" s="84"/>
      <c r="I80" s="105"/>
      <c r="J80" s="106"/>
      <c r="K80" s="107">
        <v>0.05</v>
      </c>
      <c r="L80" s="167">
        <v>1096.1458645509651</v>
      </c>
      <c r="M80" s="108"/>
    </row>
    <row r="81" spans="2:13" ht="13.5" thickBot="1">
      <c r="B81" s="34" t="s">
        <v>59</v>
      </c>
      <c r="C81" s="57"/>
      <c r="D81" s="57"/>
      <c r="E81" s="57"/>
      <c r="F81" s="57"/>
      <c r="G81" s="57"/>
      <c r="H81" s="57"/>
      <c r="I81" s="109"/>
      <c r="J81" s="110"/>
      <c r="K81" s="107">
        <v>0.05</v>
      </c>
      <c r="L81" s="168">
        <v>1096.1458645509651</v>
      </c>
      <c r="M81" s="108"/>
    </row>
    <row r="82" spans="2:13" ht="15.75" customHeight="1" thickBot="1">
      <c r="B82" s="805" t="s">
        <v>466</v>
      </c>
      <c r="C82" s="806"/>
      <c r="D82" s="806"/>
      <c r="E82" s="806"/>
      <c r="F82" s="806"/>
      <c r="G82" s="806"/>
      <c r="H82" s="806"/>
      <c r="I82" s="806"/>
      <c r="J82" s="806"/>
      <c r="K82" s="806"/>
      <c r="L82" s="807"/>
      <c r="M82" s="111">
        <v>6576.87518730579</v>
      </c>
    </row>
    <row r="83" spans="2:13" ht="13.5" thickBot="1">
      <c r="B83" s="76"/>
      <c r="M83" s="67"/>
    </row>
    <row r="84" spans="2:13" ht="15.75" customHeight="1" thickBot="1">
      <c r="B84" s="800" t="s">
        <v>91</v>
      </c>
      <c r="C84" s="801"/>
      <c r="D84" s="801"/>
      <c r="E84" s="801"/>
      <c r="F84" s="801"/>
      <c r="G84" s="801"/>
      <c r="H84" s="801"/>
      <c r="I84" s="801"/>
      <c r="J84" s="801"/>
      <c r="K84" s="801"/>
      <c r="L84" s="802"/>
      <c r="M84" s="112">
        <v>28500</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2F630-B35B-44F1-B68B-229F9C946629}">
  <sheetPr codeName="Hoja229">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448</v>
      </c>
      <c r="C33" s="791" t="s">
        <v>569</v>
      </c>
      <c r="D33" s="792"/>
      <c r="E33" s="792"/>
      <c r="F33" s="792"/>
      <c r="G33" s="792"/>
      <c r="H33" s="792"/>
      <c r="I33" s="792"/>
      <c r="J33" s="793"/>
      <c r="K33" s="173">
        <v>11604</v>
      </c>
      <c r="L33" s="172" t="s">
        <v>28</v>
      </c>
      <c r="M33" s="174">
        <v>95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127</v>
      </c>
      <c r="C36" s="116"/>
      <c r="D36" s="116"/>
      <c r="E36" s="99"/>
      <c r="F36" s="122"/>
      <c r="G36" s="332"/>
      <c r="H36" s="333"/>
      <c r="I36" s="332"/>
      <c r="J36" s="333"/>
      <c r="K36" s="81">
        <v>227603.40913171836</v>
      </c>
      <c r="L36" s="170">
        <v>2.5</v>
      </c>
      <c r="M36" s="82">
        <v>91041.363652687345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1101.5547752060963</v>
      </c>
    </row>
    <row r="44" spans="2:13" ht="15.75" customHeight="1" thickBot="1">
      <c r="B44" s="797" t="s">
        <v>75</v>
      </c>
      <c r="C44" s="798"/>
      <c r="D44" s="798"/>
      <c r="E44" s="798"/>
      <c r="F44" s="798"/>
      <c r="G44" s="798"/>
      <c r="H44" s="798"/>
      <c r="I44" s="798"/>
      <c r="J44" s="798"/>
      <c r="K44" s="798"/>
      <c r="L44" s="799"/>
      <c r="M44" s="87">
        <v>92142.918427893441</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467</v>
      </c>
      <c r="C47" s="159"/>
      <c r="D47" s="159"/>
      <c r="E47" s="159"/>
      <c r="F47" s="159"/>
      <c r="G47" s="159"/>
      <c r="H47" s="159"/>
      <c r="I47" s="160"/>
      <c r="J47" s="126" t="s">
        <v>28</v>
      </c>
      <c r="K47" s="127">
        <v>1.01</v>
      </c>
      <c r="L47" s="165">
        <v>18278.106928232104</v>
      </c>
      <c r="M47" s="82">
        <v>18460.887997514426</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18460.887997514426</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20</v>
      </c>
      <c r="M69" s="103">
        <v>4087.510993843448</v>
      </c>
    </row>
    <row r="70" spans="2:13">
      <c r="B70" s="98" t="s">
        <v>256</v>
      </c>
      <c r="C70" s="99"/>
      <c r="D70" s="99"/>
      <c r="E70" s="99"/>
      <c r="F70" s="99"/>
      <c r="G70" s="99"/>
      <c r="H70" s="99"/>
      <c r="I70" s="100">
        <v>74897.694683432608</v>
      </c>
      <c r="J70" s="101">
        <v>1.85</v>
      </c>
      <c r="K70" s="102">
        <v>138560.73516435034</v>
      </c>
      <c r="L70" s="169">
        <v>20</v>
      </c>
      <c r="M70" s="103">
        <v>6928.0367582175168</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11015.547752060964</v>
      </c>
    </row>
    <row r="75" spans="2:13" ht="13.5" thickBot="1">
      <c r="B75" s="76"/>
      <c r="M75" s="67"/>
    </row>
    <row r="76" spans="2:13" ht="15.75" customHeight="1" thickBot="1">
      <c r="B76" s="800" t="s">
        <v>85</v>
      </c>
      <c r="C76" s="801"/>
      <c r="D76" s="801"/>
      <c r="E76" s="801"/>
      <c r="F76" s="801"/>
      <c r="G76" s="801"/>
      <c r="H76" s="801"/>
      <c r="I76" s="801"/>
      <c r="J76" s="801"/>
      <c r="K76" s="801"/>
      <c r="L76" s="802"/>
      <c r="M76" s="104">
        <v>121619.35417746883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24323.87083549377</v>
      </c>
      <c r="M79" s="108"/>
    </row>
    <row r="80" spans="2:13">
      <c r="B80" s="83" t="s">
        <v>90</v>
      </c>
      <c r="C80" s="84"/>
      <c r="D80" s="84"/>
      <c r="E80" s="84"/>
      <c r="F80" s="84"/>
      <c r="G80" s="84"/>
      <c r="H80" s="84"/>
      <c r="I80" s="105"/>
      <c r="J80" s="106"/>
      <c r="K80" s="107">
        <v>0.05</v>
      </c>
      <c r="L80" s="167">
        <v>6080.9677088734425</v>
      </c>
      <c r="M80" s="108"/>
    </row>
    <row r="81" spans="2:13" ht="13.5" thickBot="1">
      <c r="B81" s="34" t="s">
        <v>59</v>
      </c>
      <c r="C81" s="57"/>
      <c r="D81" s="57"/>
      <c r="E81" s="57"/>
      <c r="F81" s="57"/>
      <c r="G81" s="57"/>
      <c r="H81" s="57"/>
      <c r="I81" s="109"/>
      <c r="J81" s="110"/>
      <c r="K81" s="107">
        <v>0.05</v>
      </c>
      <c r="L81" s="168">
        <v>6080.9677088734425</v>
      </c>
      <c r="M81" s="108"/>
    </row>
    <row r="82" spans="2:13" ht="15.75" customHeight="1" thickBot="1">
      <c r="B82" s="805" t="s">
        <v>466</v>
      </c>
      <c r="C82" s="806"/>
      <c r="D82" s="806"/>
      <c r="E82" s="806"/>
      <c r="F82" s="806"/>
      <c r="G82" s="806"/>
      <c r="H82" s="806"/>
      <c r="I82" s="806"/>
      <c r="J82" s="806"/>
      <c r="K82" s="806"/>
      <c r="L82" s="807"/>
      <c r="M82" s="111">
        <v>36485.806253240655</v>
      </c>
    </row>
    <row r="83" spans="2:13" ht="13.5" thickBot="1">
      <c r="B83" s="76"/>
      <c r="M83" s="67"/>
    </row>
    <row r="84" spans="2:13" ht="15.75" customHeight="1" thickBot="1">
      <c r="B84" s="800" t="s">
        <v>91</v>
      </c>
      <c r="C84" s="801"/>
      <c r="D84" s="801"/>
      <c r="E84" s="801"/>
      <c r="F84" s="801"/>
      <c r="G84" s="801"/>
      <c r="H84" s="801"/>
      <c r="I84" s="801"/>
      <c r="J84" s="801"/>
      <c r="K84" s="801"/>
      <c r="L84" s="802"/>
      <c r="M84" s="112">
        <v>158105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80806-AF53-4535-B23F-7F608FFB1DFC}">
  <sheetPr codeName="Hoja230">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449</v>
      </c>
      <c r="C33" s="791" t="s">
        <v>570</v>
      </c>
      <c r="D33" s="792"/>
      <c r="E33" s="792"/>
      <c r="F33" s="792"/>
      <c r="G33" s="792"/>
      <c r="H33" s="792"/>
      <c r="I33" s="792"/>
      <c r="J33" s="793"/>
      <c r="K33" s="173">
        <v>11606</v>
      </c>
      <c r="L33" s="172" t="s">
        <v>26</v>
      </c>
      <c r="M33" s="174">
        <v>168</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3838.1139479495719</v>
      </c>
    </row>
    <row r="44" spans="2:13" ht="15.75" customHeight="1" thickBot="1">
      <c r="B44" s="797" t="s">
        <v>75</v>
      </c>
      <c r="C44" s="798"/>
      <c r="D44" s="798"/>
      <c r="E44" s="798"/>
      <c r="F44" s="798"/>
      <c r="G44" s="798"/>
      <c r="H44" s="798"/>
      <c r="I44" s="798"/>
      <c r="J44" s="798"/>
      <c r="K44" s="798"/>
      <c r="L44" s="799"/>
      <c r="M44" s="87">
        <v>3838.1139479495719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234</v>
      </c>
      <c r="C47" s="159"/>
      <c r="D47" s="159"/>
      <c r="E47" s="159"/>
      <c r="F47" s="159"/>
      <c r="G47" s="159"/>
      <c r="H47" s="159"/>
      <c r="I47" s="160"/>
      <c r="J47" s="126" t="s">
        <v>26</v>
      </c>
      <c r="K47" s="127">
        <v>1.4</v>
      </c>
      <c r="L47" s="165">
        <v>77350</v>
      </c>
      <c r="M47" s="82">
        <v>108290</v>
      </c>
    </row>
    <row r="48" spans="2:13" ht="15.75" customHeight="1">
      <c r="B48" s="32" t="s">
        <v>198</v>
      </c>
      <c r="C48" s="163"/>
      <c r="D48" s="163"/>
      <c r="E48" s="163"/>
      <c r="F48" s="163"/>
      <c r="G48" s="163"/>
      <c r="H48" s="163"/>
      <c r="I48" s="164"/>
      <c r="J48" s="126" t="s">
        <v>30</v>
      </c>
      <c r="K48" s="127">
        <v>1.337</v>
      </c>
      <c r="L48" s="165">
        <v>9100.1173638278669</v>
      </c>
      <c r="M48" s="82">
        <v>12166.856915437858</v>
      </c>
    </row>
    <row r="49" spans="2:13" ht="15.75" customHeight="1">
      <c r="B49" s="32" t="s">
        <v>215</v>
      </c>
      <c r="C49" s="163"/>
      <c r="D49" s="163"/>
      <c r="E49" s="163"/>
      <c r="F49" s="163"/>
      <c r="G49" s="163"/>
      <c r="H49" s="163"/>
      <c r="I49" s="164"/>
      <c r="J49" s="126" t="s">
        <v>27</v>
      </c>
      <c r="K49" s="127">
        <v>0.5</v>
      </c>
      <c r="L49" s="165">
        <v>15115.22753775303</v>
      </c>
      <c r="M49" s="82">
        <v>7557.6137688765148</v>
      </c>
    </row>
    <row r="50" spans="2:13" ht="15.75" customHeight="1">
      <c r="B50" s="32" t="s">
        <v>220</v>
      </c>
      <c r="C50" s="163"/>
      <c r="D50" s="163"/>
      <c r="E50" s="163"/>
      <c r="F50" s="163"/>
      <c r="G50" s="163"/>
      <c r="H50" s="163"/>
      <c r="I50" s="164"/>
      <c r="J50" s="126" t="s">
        <v>29</v>
      </c>
      <c r="K50" s="127">
        <v>0.5</v>
      </c>
      <c r="L50" s="165">
        <v>115400</v>
      </c>
      <c r="M50" s="82">
        <v>57700</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185714.47068431438</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255</v>
      </c>
      <c r="C63" s="116"/>
      <c r="D63" s="116"/>
      <c r="E63" s="116"/>
      <c r="F63" s="116"/>
      <c r="G63" s="116"/>
      <c r="H63" s="116"/>
      <c r="I63" s="92">
        <v>1.4</v>
      </c>
      <c r="J63" s="93">
        <v>35</v>
      </c>
      <c r="K63" s="92">
        <v>49</v>
      </c>
      <c r="L63" s="170">
        <v>1190.5931079059314</v>
      </c>
      <c r="M63" s="82">
        <v>58339.06228739064</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58339.06228739064</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10</v>
      </c>
      <c r="M69" s="103">
        <v>24525.065963060686</v>
      </c>
    </row>
    <row r="70" spans="2:13">
      <c r="B70" s="98" t="s">
        <v>256</v>
      </c>
      <c r="C70" s="99"/>
      <c r="D70" s="99"/>
      <c r="E70" s="99"/>
      <c r="F70" s="99"/>
      <c r="G70" s="99"/>
      <c r="H70" s="99"/>
      <c r="I70" s="100">
        <v>74897.694683432608</v>
      </c>
      <c r="J70" s="101">
        <v>1.85</v>
      </c>
      <c r="K70" s="102">
        <v>138560.73516435034</v>
      </c>
      <c r="L70" s="169">
        <v>10</v>
      </c>
      <c r="M70" s="103">
        <v>13856.073516435034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38381.139479495716</v>
      </c>
    </row>
    <row r="75" spans="2:13" ht="13.5" thickBot="1">
      <c r="B75" s="76"/>
      <c r="M75" s="67"/>
    </row>
    <row r="76" spans="2:13" ht="15.75" customHeight="1" thickBot="1">
      <c r="B76" s="800" t="s">
        <v>85</v>
      </c>
      <c r="C76" s="801"/>
      <c r="D76" s="801"/>
      <c r="E76" s="801"/>
      <c r="F76" s="801"/>
      <c r="G76" s="801"/>
      <c r="H76" s="801"/>
      <c r="I76" s="801"/>
      <c r="J76" s="801"/>
      <c r="K76" s="801"/>
      <c r="L76" s="802"/>
      <c r="M76" s="104">
        <v>286272.78639915027</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57254.557279830056</v>
      </c>
      <c r="M79" s="108"/>
    </row>
    <row r="80" spans="2:13">
      <c r="B80" s="83" t="s">
        <v>90</v>
      </c>
      <c r="C80" s="84"/>
      <c r="D80" s="84"/>
      <c r="E80" s="84"/>
      <c r="F80" s="84"/>
      <c r="G80" s="84"/>
      <c r="H80" s="84"/>
      <c r="I80" s="105"/>
      <c r="J80" s="106"/>
      <c r="K80" s="107">
        <v>0.05</v>
      </c>
      <c r="L80" s="167">
        <v>14313.639319957514</v>
      </c>
      <c r="M80" s="108"/>
    </row>
    <row r="81" spans="2:13" ht="13.5" thickBot="1">
      <c r="B81" s="34" t="s">
        <v>59</v>
      </c>
      <c r="C81" s="57"/>
      <c r="D81" s="57"/>
      <c r="E81" s="57"/>
      <c r="F81" s="57"/>
      <c r="G81" s="57"/>
      <c r="H81" s="57"/>
      <c r="I81" s="109"/>
      <c r="J81" s="110"/>
      <c r="K81" s="107">
        <v>0.05</v>
      </c>
      <c r="L81" s="168">
        <v>14313.639319957514</v>
      </c>
      <c r="M81" s="108"/>
    </row>
    <row r="82" spans="2:13" ht="15.75" customHeight="1" thickBot="1">
      <c r="B82" s="805" t="s">
        <v>466</v>
      </c>
      <c r="C82" s="806"/>
      <c r="D82" s="806"/>
      <c r="E82" s="806"/>
      <c r="F82" s="806"/>
      <c r="G82" s="806"/>
      <c r="H82" s="806"/>
      <c r="I82" s="806"/>
      <c r="J82" s="806"/>
      <c r="K82" s="806"/>
      <c r="L82" s="807"/>
      <c r="M82" s="111">
        <v>85881.835919745077</v>
      </c>
    </row>
    <row r="83" spans="2:13" ht="13.5" thickBot="1">
      <c r="B83" s="76"/>
      <c r="M83" s="67"/>
    </row>
    <row r="84" spans="2:13" ht="15.75" customHeight="1" thickBot="1">
      <c r="B84" s="800" t="s">
        <v>91</v>
      </c>
      <c r="C84" s="801"/>
      <c r="D84" s="801"/>
      <c r="E84" s="801"/>
      <c r="F84" s="801"/>
      <c r="G84" s="801"/>
      <c r="H84" s="801"/>
      <c r="I84" s="801"/>
      <c r="J84" s="801"/>
      <c r="K84" s="801"/>
      <c r="L84" s="802"/>
      <c r="M84" s="112">
        <v>372155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787DA-B2F1-4569-B2A8-DD5025650E5A}">
  <sheetPr codeName="Hoja231">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450</v>
      </c>
      <c r="C33" s="791" t="s">
        <v>571</v>
      </c>
      <c r="D33" s="792"/>
      <c r="E33" s="792"/>
      <c r="F33" s="792"/>
      <c r="G33" s="792"/>
      <c r="H33" s="792"/>
      <c r="I33" s="792"/>
      <c r="J33" s="793"/>
      <c r="K33" s="173">
        <v>11606</v>
      </c>
      <c r="L33" s="172" t="s">
        <v>26</v>
      </c>
      <c r="M33" s="174">
        <v>39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3838.1139479495719</v>
      </c>
    </row>
    <row r="44" spans="2:13" ht="15.75" customHeight="1" thickBot="1">
      <c r="B44" s="797" t="s">
        <v>75</v>
      </c>
      <c r="C44" s="798"/>
      <c r="D44" s="798"/>
      <c r="E44" s="798"/>
      <c r="F44" s="798"/>
      <c r="G44" s="798"/>
      <c r="H44" s="798"/>
      <c r="I44" s="798"/>
      <c r="J44" s="798"/>
      <c r="K44" s="798"/>
      <c r="L44" s="799"/>
      <c r="M44" s="87">
        <v>3838.1139479495719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234</v>
      </c>
      <c r="C47" s="159"/>
      <c r="D47" s="159"/>
      <c r="E47" s="159"/>
      <c r="F47" s="159"/>
      <c r="G47" s="159"/>
      <c r="H47" s="159"/>
      <c r="I47" s="160"/>
      <c r="J47" s="126" t="s">
        <v>26</v>
      </c>
      <c r="K47" s="127">
        <v>1.05</v>
      </c>
      <c r="L47" s="165">
        <v>77350</v>
      </c>
      <c r="M47" s="82">
        <v>81217.5</v>
      </c>
    </row>
    <row r="48" spans="2:13" ht="15.75" customHeight="1">
      <c r="B48" s="32" t="s">
        <v>198</v>
      </c>
      <c r="C48" s="163"/>
      <c r="D48" s="163"/>
      <c r="E48" s="163"/>
      <c r="F48" s="163"/>
      <c r="G48" s="163"/>
      <c r="H48" s="163"/>
      <c r="I48" s="164"/>
      <c r="J48" s="126" t="s">
        <v>30</v>
      </c>
      <c r="K48" s="127">
        <v>1.337</v>
      </c>
      <c r="L48" s="165">
        <v>9100.1173638278669</v>
      </c>
      <c r="M48" s="82">
        <v>12166.856915437858</v>
      </c>
    </row>
    <row r="49" spans="2:13" ht="15.75" customHeight="1">
      <c r="B49" s="32" t="s">
        <v>215</v>
      </c>
      <c r="C49" s="163"/>
      <c r="D49" s="163"/>
      <c r="E49" s="163"/>
      <c r="F49" s="163"/>
      <c r="G49" s="163"/>
      <c r="H49" s="163"/>
      <c r="I49" s="164"/>
      <c r="J49" s="126" t="s">
        <v>27</v>
      </c>
      <c r="K49" s="127">
        <v>0.5</v>
      </c>
      <c r="L49" s="165">
        <v>15115.22753775303</v>
      </c>
      <c r="M49" s="82">
        <v>7557.6137688765148</v>
      </c>
    </row>
    <row r="50" spans="2:13" ht="15.75" customHeight="1">
      <c r="B50" s="32" t="s">
        <v>219</v>
      </c>
      <c r="C50" s="163"/>
      <c r="D50" s="163"/>
      <c r="E50" s="163"/>
      <c r="F50" s="163"/>
      <c r="G50" s="163"/>
      <c r="H50" s="163"/>
      <c r="I50" s="164"/>
      <c r="J50" s="126" t="s">
        <v>29</v>
      </c>
      <c r="K50" s="127">
        <v>0.5</v>
      </c>
      <c r="L50" s="165">
        <v>304640</v>
      </c>
      <c r="M50" s="82">
        <v>152320</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253261.97068431438</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255</v>
      </c>
      <c r="C63" s="116"/>
      <c r="D63" s="116"/>
      <c r="E63" s="116"/>
      <c r="F63" s="116"/>
      <c r="G63" s="116"/>
      <c r="H63" s="116"/>
      <c r="I63" s="92">
        <v>1.05</v>
      </c>
      <c r="J63" s="93">
        <v>35</v>
      </c>
      <c r="K63" s="92">
        <v>36.75</v>
      </c>
      <c r="L63" s="170">
        <v>1190.5931079059314</v>
      </c>
      <c r="M63" s="82">
        <v>43754.29671554298</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43754.29671554298</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10</v>
      </c>
      <c r="M69" s="103">
        <v>24525.065963060686</v>
      </c>
    </row>
    <row r="70" spans="2:13">
      <c r="B70" s="98" t="s">
        <v>256</v>
      </c>
      <c r="C70" s="99"/>
      <c r="D70" s="99"/>
      <c r="E70" s="99"/>
      <c r="F70" s="99"/>
      <c r="G70" s="99"/>
      <c r="H70" s="99"/>
      <c r="I70" s="100">
        <v>74897.694683432608</v>
      </c>
      <c r="J70" s="101">
        <v>1.85</v>
      </c>
      <c r="K70" s="102">
        <v>138560.73516435034</v>
      </c>
      <c r="L70" s="169">
        <v>10</v>
      </c>
      <c r="M70" s="103">
        <v>13856.073516435034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38381.139479495716</v>
      </c>
    </row>
    <row r="75" spans="2:13" ht="13.5" thickBot="1">
      <c r="B75" s="76"/>
      <c r="M75" s="67"/>
    </row>
    <row r="76" spans="2:13" ht="15.75" customHeight="1" thickBot="1">
      <c r="B76" s="800" t="s">
        <v>85</v>
      </c>
      <c r="C76" s="801"/>
      <c r="D76" s="801"/>
      <c r="E76" s="801"/>
      <c r="F76" s="801"/>
      <c r="G76" s="801"/>
      <c r="H76" s="801"/>
      <c r="I76" s="801"/>
      <c r="J76" s="801"/>
      <c r="K76" s="801"/>
      <c r="L76" s="802"/>
      <c r="M76" s="104">
        <v>339235.52082730265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67847.104165460536</v>
      </c>
      <c r="M79" s="108"/>
    </row>
    <row r="80" spans="2:13">
      <c r="B80" s="83" t="s">
        <v>90</v>
      </c>
      <c r="C80" s="84"/>
      <c r="D80" s="84"/>
      <c r="E80" s="84"/>
      <c r="F80" s="84"/>
      <c r="G80" s="84"/>
      <c r="H80" s="84"/>
      <c r="I80" s="105"/>
      <c r="J80" s="106"/>
      <c r="K80" s="107">
        <v>0.05</v>
      </c>
      <c r="L80" s="167">
        <v>16961.776041365134</v>
      </c>
      <c r="M80" s="108"/>
    </row>
    <row r="81" spans="2:13" ht="13.5" thickBot="1">
      <c r="B81" s="34" t="s">
        <v>59</v>
      </c>
      <c r="C81" s="57"/>
      <c r="D81" s="57"/>
      <c r="E81" s="57"/>
      <c r="F81" s="57"/>
      <c r="G81" s="57"/>
      <c r="H81" s="57"/>
      <c r="I81" s="109"/>
      <c r="J81" s="110"/>
      <c r="K81" s="107">
        <v>0.05</v>
      </c>
      <c r="L81" s="168">
        <v>16961.776041365134</v>
      </c>
      <c r="M81" s="108"/>
    </row>
    <row r="82" spans="2:13" ht="15.75" customHeight="1" thickBot="1">
      <c r="B82" s="805" t="s">
        <v>466</v>
      </c>
      <c r="C82" s="806"/>
      <c r="D82" s="806"/>
      <c r="E82" s="806"/>
      <c r="F82" s="806"/>
      <c r="G82" s="806"/>
      <c r="H82" s="806"/>
      <c r="I82" s="806"/>
      <c r="J82" s="806"/>
      <c r="K82" s="806"/>
      <c r="L82" s="807"/>
      <c r="M82" s="111">
        <v>101770.65624819082</v>
      </c>
    </row>
    <row r="83" spans="2:13" ht="13.5" thickBot="1">
      <c r="B83" s="76"/>
      <c r="M83" s="67"/>
    </row>
    <row r="84" spans="2:13" ht="15.75" customHeight="1" thickBot="1">
      <c r="B84" s="800" t="s">
        <v>91</v>
      </c>
      <c r="C84" s="801"/>
      <c r="D84" s="801"/>
      <c r="E84" s="801"/>
      <c r="F84" s="801"/>
      <c r="G84" s="801"/>
      <c r="H84" s="801"/>
      <c r="I84" s="801"/>
      <c r="J84" s="801"/>
      <c r="K84" s="801"/>
      <c r="L84" s="802"/>
      <c r="M84" s="112">
        <v>441006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4F64E-A066-43A3-9D82-55E25823361C}">
  <sheetPr codeName="Hoja233">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612</v>
      </c>
      <c r="C33" s="791" t="s">
        <v>573</v>
      </c>
      <c r="D33" s="792"/>
      <c r="E33" s="792"/>
      <c r="F33" s="792"/>
      <c r="G33" s="792"/>
      <c r="H33" s="792"/>
      <c r="I33" s="792"/>
      <c r="J33" s="793"/>
      <c r="K33" s="173">
        <v>11604</v>
      </c>
      <c r="L33" s="172" t="s">
        <v>308</v>
      </c>
      <c r="M33" s="174">
        <v>2190</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181.41812307392689</v>
      </c>
    </row>
    <row r="44" spans="2:13" ht="15.75" customHeight="1" thickBot="1">
      <c r="B44" s="797" t="s">
        <v>75</v>
      </c>
      <c r="C44" s="798"/>
      <c r="D44" s="798"/>
      <c r="E44" s="798"/>
      <c r="F44" s="798"/>
      <c r="G44" s="798"/>
      <c r="H44" s="798"/>
      <c r="I44" s="798"/>
      <c r="J44" s="798"/>
      <c r="K44" s="798"/>
      <c r="L44" s="799"/>
      <c r="M44" s="87">
        <v>181.41812307392689</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144</v>
      </c>
      <c r="C47" s="159"/>
      <c r="D47" s="159"/>
      <c r="E47" s="159"/>
      <c r="F47" s="159"/>
      <c r="G47" s="159"/>
      <c r="H47" s="159"/>
      <c r="I47" s="160"/>
      <c r="J47" s="126" t="s">
        <v>27</v>
      </c>
      <c r="K47" s="127">
        <v>1.5</v>
      </c>
      <c r="L47" s="165">
        <v>8754.1886879191534</v>
      </c>
      <c r="M47" s="82">
        <v>13131.283031878731</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13131.283031878731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265</v>
      </c>
      <c r="D69" s="99"/>
      <c r="E69" s="99"/>
      <c r="F69" s="99"/>
      <c r="G69" s="99"/>
      <c r="H69" s="147"/>
      <c r="I69" s="100">
        <v>149795.38936686522</v>
      </c>
      <c r="J69" s="101">
        <v>1.85</v>
      </c>
      <c r="K69" s="102">
        <v>277121.47032870067</v>
      </c>
      <c r="L69" s="169">
        <v>333</v>
      </c>
      <c r="M69" s="103">
        <v>832.19660759369572</v>
      </c>
    </row>
    <row r="70" spans="2:13">
      <c r="B70" s="98" t="s">
        <v>260</v>
      </c>
      <c r="C70" s="99"/>
      <c r="D70" s="99"/>
      <c r="E70" s="99"/>
      <c r="F70" s="99"/>
      <c r="G70" s="99"/>
      <c r="H70" s="99"/>
      <c r="I70" s="100">
        <v>176757.23216620315</v>
      </c>
      <c r="J70" s="101">
        <v>1.85</v>
      </c>
      <c r="K70" s="102">
        <v>327000.87950747582</v>
      </c>
      <c r="L70" s="169">
        <v>333</v>
      </c>
      <c r="M70" s="103">
        <v>981.9846231455731</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1814.1812307392688</v>
      </c>
    </row>
    <row r="75" spans="2:13" ht="13.5" thickBot="1">
      <c r="B75" s="76"/>
      <c r="M75" s="67"/>
    </row>
    <row r="76" spans="2:13" ht="15.75" customHeight="1" thickBot="1">
      <c r="B76" s="800" t="s">
        <v>85</v>
      </c>
      <c r="C76" s="801"/>
      <c r="D76" s="801"/>
      <c r="E76" s="801"/>
      <c r="F76" s="801"/>
      <c r="G76" s="801"/>
      <c r="H76" s="801"/>
      <c r="I76" s="801"/>
      <c r="J76" s="801"/>
      <c r="K76" s="801"/>
      <c r="L76" s="802"/>
      <c r="M76" s="104">
        <v>15126.882385691926</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3025.3764771383853</v>
      </c>
      <c r="M79" s="108"/>
    </row>
    <row r="80" spans="2:13">
      <c r="B80" s="83" t="s">
        <v>90</v>
      </c>
      <c r="C80" s="84"/>
      <c r="D80" s="84"/>
      <c r="E80" s="84"/>
      <c r="F80" s="84"/>
      <c r="G80" s="84"/>
      <c r="H80" s="84"/>
      <c r="I80" s="105"/>
      <c r="J80" s="106"/>
      <c r="K80" s="107">
        <v>0.05</v>
      </c>
      <c r="L80" s="167">
        <v>756.34411928459633</v>
      </c>
      <c r="M80" s="108"/>
    </row>
    <row r="81" spans="2:13" ht="13.5" thickBot="1">
      <c r="B81" s="34" t="s">
        <v>59</v>
      </c>
      <c r="C81" s="57"/>
      <c r="D81" s="57"/>
      <c r="E81" s="57"/>
      <c r="F81" s="57"/>
      <c r="G81" s="57"/>
      <c r="H81" s="57"/>
      <c r="I81" s="109"/>
      <c r="J81" s="110"/>
      <c r="K81" s="107">
        <v>0.05</v>
      </c>
      <c r="L81" s="168">
        <v>756.34411928459633</v>
      </c>
      <c r="M81" s="108"/>
    </row>
    <row r="82" spans="2:13" ht="15.75" customHeight="1" thickBot="1">
      <c r="B82" s="805" t="s">
        <v>466</v>
      </c>
      <c r="C82" s="806"/>
      <c r="D82" s="806"/>
      <c r="E82" s="806"/>
      <c r="F82" s="806"/>
      <c r="G82" s="806"/>
      <c r="H82" s="806"/>
      <c r="I82" s="806"/>
      <c r="J82" s="806"/>
      <c r="K82" s="806"/>
      <c r="L82" s="807"/>
      <c r="M82" s="111">
        <v>4538.0647157075782</v>
      </c>
    </row>
    <row r="83" spans="2:13" ht="13.5" thickBot="1">
      <c r="B83" s="76"/>
      <c r="M83" s="67"/>
    </row>
    <row r="84" spans="2:13" ht="15.75" customHeight="1" thickBot="1">
      <c r="B84" s="800" t="s">
        <v>91</v>
      </c>
      <c r="C84" s="801"/>
      <c r="D84" s="801"/>
      <c r="E84" s="801"/>
      <c r="F84" s="801"/>
      <c r="G84" s="801"/>
      <c r="H84" s="801"/>
      <c r="I84" s="801"/>
      <c r="J84" s="801"/>
      <c r="K84" s="801"/>
      <c r="L84" s="802"/>
      <c r="M84" s="112">
        <v>19665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0FCB7-F80F-41E4-B6F4-452795379E55}">
  <sheetPr codeName="Hoja234">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613</v>
      </c>
      <c r="C33" s="791" t="s">
        <v>575</v>
      </c>
      <c r="D33" s="792"/>
      <c r="E33" s="792"/>
      <c r="F33" s="792"/>
      <c r="G33" s="792"/>
      <c r="H33" s="792"/>
      <c r="I33" s="792"/>
      <c r="J33" s="793"/>
      <c r="K33" s="173">
        <v>11606</v>
      </c>
      <c r="L33" s="172" t="s">
        <v>28</v>
      </c>
      <c r="M33" s="174">
        <v>197</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177</v>
      </c>
      <c r="C36" s="116"/>
      <c r="D36" s="116"/>
      <c r="E36" s="99"/>
      <c r="F36" s="122"/>
      <c r="G36" s="332"/>
      <c r="H36" s="333"/>
      <c r="I36" s="332"/>
      <c r="J36" s="333"/>
      <c r="K36" s="81">
        <v>11409.410778292435</v>
      </c>
      <c r="L36" s="170">
        <v>11.23</v>
      </c>
      <c r="M36" s="82">
        <v>1015.9760265621046</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5379.5400697789537</v>
      </c>
    </row>
    <row r="44" spans="2:13" ht="15.75" customHeight="1" thickBot="1">
      <c r="B44" s="797" t="s">
        <v>75</v>
      </c>
      <c r="C44" s="798"/>
      <c r="D44" s="798"/>
      <c r="E44" s="798"/>
      <c r="F44" s="798"/>
      <c r="G44" s="798"/>
      <c r="H44" s="798"/>
      <c r="I44" s="798"/>
      <c r="J44" s="798"/>
      <c r="K44" s="798"/>
      <c r="L44" s="799"/>
      <c r="M44" s="87">
        <v>6395.5160963410581</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218</v>
      </c>
      <c r="C47" s="159"/>
      <c r="D47" s="159"/>
      <c r="E47" s="159"/>
      <c r="F47" s="159"/>
      <c r="G47" s="159"/>
      <c r="H47" s="159"/>
      <c r="I47" s="160"/>
      <c r="J47" s="126" t="s">
        <v>28</v>
      </c>
      <c r="K47" s="127">
        <v>16</v>
      </c>
      <c r="L47" s="165">
        <v>2329.7946170849063</v>
      </c>
      <c r="M47" s="82">
        <v>37276.713873358502</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37276.713873358502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265</v>
      </c>
      <c r="D69" s="99"/>
      <c r="E69" s="99"/>
      <c r="F69" s="99"/>
      <c r="G69" s="99"/>
      <c r="H69" s="147"/>
      <c r="I69" s="100">
        <v>149795.38936686522</v>
      </c>
      <c r="J69" s="101">
        <v>1.85</v>
      </c>
      <c r="K69" s="102">
        <v>277121.47032870067</v>
      </c>
      <c r="L69" s="169">
        <v>11.23</v>
      </c>
      <c r="M69" s="103">
        <v>24676.889610748054</v>
      </c>
    </row>
    <row r="70" spans="2:13">
      <c r="B70" s="98" t="s">
        <v>260</v>
      </c>
      <c r="C70" s="99"/>
      <c r="D70" s="99"/>
      <c r="E70" s="99"/>
      <c r="F70" s="99"/>
      <c r="G70" s="99"/>
      <c r="H70" s="99"/>
      <c r="I70" s="100">
        <v>176757.23216620315</v>
      </c>
      <c r="J70" s="101">
        <v>1.85</v>
      </c>
      <c r="K70" s="102">
        <v>327000.87950747582</v>
      </c>
      <c r="L70" s="169">
        <v>11.23</v>
      </c>
      <c r="M70" s="103">
        <v>29118.511087041479</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53795.400697789533</v>
      </c>
    </row>
    <row r="75" spans="2:13" ht="13.5" thickBot="1">
      <c r="B75" s="76"/>
      <c r="M75" s="67"/>
    </row>
    <row r="76" spans="2:13" ht="15.75" customHeight="1" thickBot="1">
      <c r="B76" s="800" t="s">
        <v>85</v>
      </c>
      <c r="C76" s="801"/>
      <c r="D76" s="801"/>
      <c r="E76" s="801"/>
      <c r="F76" s="801"/>
      <c r="G76" s="801"/>
      <c r="H76" s="801"/>
      <c r="I76" s="801"/>
      <c r="J76" s="801"/>
      <c r="K76" s="801"/>
      <c r="L76" s="802"/>
      <c r="M76" s="104">
        <v>97467.630667489095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19493.52613349782</v>
      </c>
      <c r="M79" s="108"/>
    </row>
    <row r="80" spans="2:13">
      <c r="B80" s="83" t="s">
        <v>90</v>
      </c>
      <c r="C80" s="84"/>
      <c r="D80" s="84"/>
      <c r="E80" s="84"/>
      <c r="F80" s="84"/>
      <c r="G80" s="84"/>
      <c r="H80" s="84"/>
      <c r="I80" s="105"/>
      <c r="J80" s="106"/>
      <c r="K80" s="107">
        <v>0.05</v>
      </c>
      <c r="L80" s="167">
        <v>4873.3815333744551</v>
      </c>
      <c r="M80" s="108"/>
    </row>
    <row r="81" spans="2:13" ht="13.5" thickBot="1">
      <c r="B81" s="34" t="s">
        <v>59</v>
      </c>
      <c r="C81" s="57"/>
      <c r="D81" s="57"/>
      <c r="E81" s="57"/>
      <c r="F81" s="57"/>
      <c r="G81" s="57"/>
      <c r="H81" s="57"/>
      <c r="I81" s="109"/>
      <c r="J81" s="110"/>
      <c r="K81" s="107">
        <v>0.05</v>
      </c>
      <c r="L81" s="168">
        <v>4873.3815333744551</v>
      </c>
      <c r="M81" s="108"/>
    </row>
    <row r="82" spans="2:13" ht="15.75" customHeight="1" thickBot="1">
      <c r="B82" s="805" t="s">
        <v>466</v>
      </c>
      <c r="C82" s="806"/>
      <c r="D82" s="806"/>
      <c r="E82" s="806"/>
      <c r="F82" s="806"/>
      <c r="G82" s="806"/>
      <c r="H82" s="806"/>
      <c r="I82" s="806"/>
      <c r="J82" s="806"/>
      <c r="K82" s="806"/>
      <c r="L82" s="807"/>
      <c r="M82" s="111">
        <v>29240.289200246734</v>
      </c>
    </row>
    <row r="83" spans="2:13" ht="13.5" thickBot="1">
      <c r="B83" s="76"/>
      <c r="M83" s="67"/>
    </row>
    <row r="84" spans="2:13" ht="15.75" customHeight="1" thickBot="1">
      <c r="B84" s="800" t="s">
        <v>91</v>
      </c>
      <c r="C84" s="801"/>
      <c r="D84" s="801"/>
      <c r="E84" s="801"/>
      <c r="F84" s="801"/>
      <c r="G84" s="801"/>
      <c r="H84" s="801"/>
      <c r="I84" s="801"/>
      <c r="J84" s="801"/>
      <c r="K84" s="801"/>
      <c r="L84" s="802"/>
      <c r="M84" s="112">
        <v>126708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4CEA3-088B-46E5-B0E5-A0B7BDE1C58A}">
  <sheetPr codeName="Hoja235">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451</v>
      </c>
      <c r="C33" s="791" t="s">
        <v>576</v>
      </c>
      <c r="D33" s="792"/>
      <c r="E33" s="792"/>
      <c r="F33" s="792"/>
      <c r="G33" s="792"/>
      <c r="H33" s="792"/>
      <c r="I33" s="792"/>
      <c r="J33" s="793"/>
      <c r="K33" s="173">
        <v>11608</v>
      </c>
      <c r="L33" s="172" t="s">
        <v>307</v>
      </c>
      <c r="M33" s="174">
        <v>11800</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468</v>
      </c>
      <c r="C36" s="116"/>
      <c r="D36" s="116"/>
      <c r="E36" s="99"/>
      <c r="F36" s="122"/>
      <c r="G36" s="332"/>
      <c r="H36" s="333"/>
      <c r="I36" s="332"/>
      <c r="J36" s="333"/>
      <c r="K36" s="81">
        <v>158133.61673259022</v>
      </c>
      <c r="L36" s="170">
        <v>155</v>
      </c>
      <c r="M36" s="82">
        <v>1020.2168821457434</v>
      </c>
    </row>
    <row r="37" spans="2:13">
      <c r="B37" s="32" t="s">
        <v>465</v>
      </c>
      <c r="C37" s="116"/>
      <c r="D37" s="116"/>
      <c r="E37" s="123"/>
      <c r="F37" s="124"/>
      <c r="G37" s="86"/>
      <c r="H37" s="85"/>
      <c r="I37" s="86"/>
      <c r="J37" s="85"/>
      <c r="K37" s="81" t="s">
        <v>465</v>
      </c>
      <c r="L37" s="170">
        <v>5.9523809523809521E-3</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0</v>
      </c>
    </row>
    <row r="44" spans="2:13" ht="15.75" customHeight="1" thickBot="1">
      <c r="B44" s="797" t="s">
        <v>75</v>
      </c>
      <c r="C44" s="798"/>
      <c r="D44" s="798"/>
      <c r="E44" s="798"/>
      <c r="F44" s="798"/>
      <c r="G44" s="798"/>
      <c r="H44" s="798"/>
      <c r="I44" s="798"/>
      <c r="J44" s="798"/>
      <c r="K44" s="798"/>
      <c r="L44" s="799"/>
      <c r="M44" s="87">
        <v>1020.2168821457434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465</v>
      </c>
      <c r="C47" s="159"/>
      <c r="D47" s="159"/>
      <c r="E47" s="159"/>
      <c r="F47" s="159"/>
      <c r="G47" s="159"/>
      <c r="H47" s="159"/>
      <c r="I47" s="160"/>
      <c r="J47" s="126" t="s">
        <v>465</v>
      </c>
      <c r="K47" s="127" t="s">
        <v>465</v>
      </c>
      <c r="L47" s="165" t="s">
        <v>465</v>
      </c>
      <c r="M47" s="82" t="s">
        <v>465</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0</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465</v>
      </c>
      <c r="D69" s="99"/>
      <c r="E69" s="99"/>
      <c r="F69" s="99"/>
      <c r="G69" s="99"/>
      <c r="H69" s="147"/>
      <c r="I69" s="100" t="s">
        <v>465</v>
      </c>
      <c r="J69" s="101" t="s">
        <v>465</v>
      </c>
      <c r="K69" s="102" t="s">
        <v>465</v>
      </c>
      <c r="L69" s="169" t="s">
        <v>465</v>
      </c>
      <c r="M69" s="103" t="s">
        <v>465</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0</v>
      </c>
    </row>
    <row r="75" spans="2:13" ht="13.5" thickBot="1">
      <c r="B75" s="76"/>
      <c r="M75" s="67"/>
    </row>
    <row r="76" spans="2:13" ht="15.75" customHeight="1" thickBot="1">
      <c r="B76" s="800" t="s">
        <v>85</v>
      </c>
      <c r="C76" s="801"/>
      <c r="D76" s="801"/>
      <c r="E76" s="801"/>
      <c r="F76" s="801"/>
      <c r="G76" s="801"/>
      <c r="H76" s="801"/>
      <c r="I76" s="801"/>
      <c r="J76" s="801"/>
      <c r="K76" s="801"/>
      <c r="L76" s="802"/>
      <c r="M76" s="104">
        <v>1020.2168821457434</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204.04337642914868</v>
      </c>
      <c r="M79" s="108"/>
    </row>
    <row r="80" spans="2:13">
      <c r="B80" s="83" t="s">
        <v>90</v>
      </c>
      <c r="C80" s="84"/>
      <c r="D80" s="84"/>
      <c r="E80" s="84"/>
      <c r="F80" s="84"/>
      <c r="G80" s="84"/>
      <c r="H80" s="84"/>
      <c r="I80" s="105"/>
      <c r="J80" s="106"/>
      <c r="K80" s="107">
        <v>0.05</v>
      </c>
      <c r="L80" s="167">
        <v>51.01084410728717</v>
      </c>
      <c r="M80" s="108"/>
    </row>
    <row r="81" spans="2:13" ht="13.5" thickBot="1">
      <c r="B81" s="34" t="s">
        <v>59</v>
      </c>
      <c r="C81" s="57"/>
      <c r="D81" s="57"/>
      <c r="E81" s="57"/>
      <c r="F81" s="57"/>
      <c r="G81" s="57"/>
      <c r="H81" s="57"/>
      <c r="I81" s="109"/>
      <c r="J81" s="110"/>
      <c r="K81" s="107">
        <v>0.05</v>
      </c>
      <c r="L81" s="168">
        <v>51.01084410728717</v>
      </c>
      <c r="M81" s="108"/>
    </row>
    <row r="82" spans="2:13" ht="15.75" customHeight="1" thickBot="1">
      <c r="B82" s="805" t="s">
        <v>466</v>
      </c>
      <c r="C82" s="806"/>
      <c r="D82" s="806"/>
      <c r="E82" s="806"/>
      <c r="F82" s="806"/>
      <c r="G82" s="806"/>
      <c r="H82" s="806"/>
      <c r="I82" s="806"/>
      <c r="J82" s="806"/>
      <c r="K82" s="806"/>
      <c r="L82" s="807"/>
      <c r="M82" s="111">
        <v>306.06506464372302</v>
      </c>
    </row>
    <row r="83" spans="2:13" ht="13.5" thickBot="1">
      <c r="B83" s="76"/>
      <c r="M83" s="67"/>
    </row>
    <row r="84" spans="2:13" ht="15.75" customHeight="1" thickBot="1">
      <c r="B84" s="800" t="s">
        <v>91</v>
      </c>
      <c r="C84" s="801"/>
      <c r="D84" s="801"/>
      <c r="E84" s="801"/>
      <c r="F84" s="801"/>
      <c r="G84" s="801"/>
      <c r="H84" s="801"/>
      <c r="I84" s="801"/>
      <c r="J84" s="801"/>
      <c r="K84" s="801"/>
      <c r="L84" s="802"/>
      <c r="M84" s="112">
        <v>1326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70718-D9F6-41F1-9BC1-70C5711B497A}">
  <sheetPr codeName="Hoja236">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452</v>
      </c>
      <c r="C33" s="791" t="s">
        <v>309</v>
      </c>
      <c r="D33" s="792"/>
      <c r="E33" s="792"/>
      <c r="F33" s="792"/>
      <c r="G33" s="792"/>
      <c r="H33" s="792"/>
      <c r="I33" s="792"/>
      <c r="J33" s="793"/>
      <c r="K33" s="173">
        <v>14104</v>
      </c>
      <c r="L33" s="172" t="s">
        <v>26</v>
      </c>
      <c r="M33" s="174">
        <v>237</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193</v>
      </c>
      <c r="C36" s="116"/>
      <c r="D36" s="116"/>
      <c r="E36" s="99"/>
      <c r="F36" s="122"/>
      <c r="G36" s="332"/>
      <c r="H36" s="333"/>
      <c r="I36" s="332"/>
      <c r="J36" s="333"/>
      <c r="K36" s="81">
        <v>251390.58693974966</v>
      </c>
      <c r="L36" s="170">
        <v>3</v>
      </c>
      <c r="M36" s="82">
        <v>83796.862313249891</v>
      </c>
    </row>
    <row r="37" spans="2:13">
      <c r="B37" s="32" t="s">
        <v>126</v>
      </c>
      <c r="C37" s="116"/>
      <c r="D37" s="116"/>
      <c r="E37" s="123"/>
      <c r="F37" s="124"/>
      <c r="G37" s="86"/>
      <c r="H37" s="85"/>
      <c r="I37" s="86"/>
      <c r="J37" s="85"/>
      <c r="K37" s="81">
        <v>104738.2696050019</v>
      </c>
      <c r="L37" s="170">
        <v>2.5</v>
      </c>
      <c r="M37" s="82">
        <v>41895.307842000759</v>
      </c>
    </row>
    <row r="38" spans="2:13">
      <c r="B38" s="32" t="s">
        <v>128</v>
      </c>
      <c r="C38" s="116"/>
      <c r="D38" s="116"/>
      <c r="E38" s="123"/>
      <c r="F38" s="124"/>
      <c r="G38" s="86"/>
      <c r="H38" s="85"/>
      <c r="I38" s="86"/>
      <c r="J38" s="85"/>
      <c r="K38" s="81">
        <v>16433.893816169188</v>
      </c>
      <c r="L38" s="170">
        <v>2.5</v>
      </c>
      <c r="M38" s="82">
        <v>6573.5575264676754</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1510.3058745904414</v>
      </c>
    </row>
    <row r="44" spans="2:13" ht="15.75" customHeight="1" thickBot="1">
      <c r="B44" s="797" t="s">
        <v>75</v>
      </c>
      <c r="C44" s="798"/>
      <c r="D44" s="798"/>
      <c r="E44" s="798"/>
      <c r="F44" s="798"/>
      <c r="G44" s="798"/>
      <c r="H44" s="798"/>
      <c r="I44" s="798"/>
      <c r="J44" s="798"/>
      <c r="K44" s="798"/>
      <c r="L44" s="799"/>
      <c r="M44" s="87">
        <v>133776.03355630877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206</v>
      </c>
      <c r="C47" s="159"/>
      <c r="D47" s="159"/>
      <c r="E47" s="159"/>
      <c r="F47" s="159"/>
      <c r="G47" s="159"/>
      <c r="H47" s="159"/>
      <c r="I47" s="160"/>
      <c r="J47" s="126" t="s">
        <v>26</v>
      </c>
      <c r="K47" s="127">
        <v>1.4</v>
      </c>
      <c r="L47" s="165">
        <v>7270.472207326171</v>
      </c>
      <c r="M47" s="82">
        <v>10178.661090256639</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10178.661090256639</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248</v>
      </c>
      <c r="C63" s="116"/>
      <c r="D63" s="116"/>
      <c r="E63" s="116"/>
      <c r="F63" s="116"/>
      <c r="G63" s="116"/>
      <c r="H63" s="116"/>
      <c r="I63" s="92">
        <v>1.4</v>
      </c>
      <c r="J63" s="93">
        <v>10</v>
      </c>
      <c r="K63" s="92">
        <v>14</v>
      </c>
      <c r="L63" s="170">
        <v>1190.5931079059314</v>
      </c>
      <c r="M63" s="82">
        <v>16668.303510683039</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16668.303510683039</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20</v>
      </c>
      <c r="M69" s="103">
        <v>8175.021987686896</v>
      </c>
    </row>
    <row r="70" spans="2:13">
      <c r="B70" s="98" t="s">
        <v>256</v>
      </c>
      <c r="C70" s="99"/>
      <c r="D70" s="99"/>
      <c r="E70" s="99"/>
      <c r="F70" s="99"/>
      <c r="G70" s="99"/>
      <c r="H70" s="99"/>
      <c r="I70" s="100">
        <v>74897.694683432608</v>
      </c>
      <c r="J70" s="101">
        <v>1.85</v>
      </c>
      <c r="K70" s="102">
        <v>138560.73516435034</v>
      </c>
      <c r="L70" s="169">
        <v>20</v>
      </c>
      <c r="M70" s="103">
        <v>6928.0367582175168</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15103.058745904413</v>
      </c>
    </row>
    <row r="75" spans="2:13" ht="13.5" thickBot="1">
      <c r="B75" s="76"/>
      <c r="M75" s="67"/>
    </row>
    <row r="76" spans="2:13" ht="15.75" customHeight="1" thickBot="1">
      <c r="B76" s="800" t="s">
        <v>85</v>
      </c>
      <c r="C76" s="801"/>
      <c r="D76" s="801"/>
      <c r="E76" s="801"/>
      <c r="F76" s="801"/>
      <c r="G76" s="801"/>
      <c r="H76" s="801"/>
      <c r="I76" s="801"/>
      <c r="J76" s="801"/>
      <c r="K76" s="801"/>
      <c r="L76" s="802"/>
      <c r="M76" s="104">
        <v>175726.05690315287</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35145.211380630579</v>
      </c>
      <c r="M79" s="108"/>
    </row>
    <row r="80" spans="2:13">
      <c r="B80" s="83" t="s">
        <v>90</v>
      </c>
      <c r="C80" s="84"/>
      <c r="D80" s="84"/>
      <c r="E80" s="84"/>
      <c r="F80" s="84"/>
      <c r="G80" s="84"/>
      <c r="H80" s="84"/>
      <c r="I80" s="105"/>
      <c r="J80" s="106"/>
      <c r="K80" s="107">
        <v>0.05</v>
      </c>
      <c r="L80" s="167">
        <v>8786.3028451576447</v>
      </c>
      <c r="M80" s="108"/>
    </row>
    <row r="81" spans="2:13" ht="13.5" thickBot="1">
      <c r="B81" s="34" t="s">
        <v>59</v>
      </c>
      <c r="C81" s="57"/>
      <c r="D81" s="57"/>
      <c r="E81" s="57"/>
      <c r="F81" s="57"/>
      <c r="G81" s="57"/>
      <c r="H81" s="57"/>
      <c r="I81" s="109"/>
      <c r="J81" s="110"/>
      <c r="K81" s="107">
        <v>0.05</v>
      </c>
      <c r="L81" s="168">
        <v>8786.3028451576447</v>
      </c>
      <c r="M81" s="108"/>
    </row>
    <row r="82" spans="2:13" ht="15.75" customHeight="1" thickBot="1">
      <c r="B82" s="805" t="s">
        <v>466</v>
      </c>
      <c r="C82" s="806"/>
      <c r="D82" s="806"/>
      <c r="E82" s="806"/>
      <c r="F82" s="806"/>
      <c r="G82" s="806"/>
      <c r="H82" s="806"/>
      <c r="I82" s="806"/>
      <c r="J82" s="806"/>
      <c r="K82" s="806"/>
      <c r="L82" s="807"/>
      <c r="M82" s="111">
        <v>52717.817070945872</v>
      </c>
    </row>
    <row r="83" spans="2:13" ht="13.5" thickBot="1">
      <c r="B83" s="76"/>
      <c r="M83" s="67"/>
    </row>
    <row r="84" spans="2:13" ht="15.75" customHeight="1" thickBot="1">
      <c r="B84" s="800" t="s">
        <v>91</v>
      </c>
      <c r="C84" s="801"/>
      <c r="D84" s="801"/>
      <c r="E84" s="801"/>
      <c r="F84" s="801"/>
      <c r="G84" s="801"/>
      <c r="H84" s="801"/>
      <c r="I84" s="801"/>
      <c r="J84" s="801"/>
      <c r="K84" s="801"/>
      <c r="L84" s="802"/>
      <c r="M84" s="112">
        <v>228444</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BC707-87AB-4073-8764-3DD48D37C3C5}">
  <sheetPr codeName="Hoja237">
    <tabColor theme="4"/>
  </sheetPr>
  <dimension ref="B1:M108"/>
  <sheetViews>
    <sheetView zoomScale="40" zoomScaleNormal="40" workbookViewId="0">
      <selection activeCell="D20" sqref="D20:L21"/>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286</v>
      </c>
      <c r="C33" s="791" t="s">
        <v>536</v>
      </c>
      <c r="D33" s="792"/>
      <c r="E33" s="792"/>
      <c r="F33" s="792"/>
      <c r="G33" s="792"/>
      <c r="H33" s="792"/>
      <c r="I33" s="792"/>
      <c r="J33" s="793"/>
      <c r="K33" s="173">
        <v>14104</v>
      </c>
      <c r="L33" s="172" t="s">
        <v>26</v>
      </c>
      <c r="M33" s="174">
        <v>77</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3620.1492188380803</v>
      </c>
      <c r="L36" s="170">
        <v>2</v>
      </c>
      <c r="M36" s="82">
        <v>1810.0746094190401</v>
      </c>
    </row>
    <row r="37" spans="2:13">
      <c r="B37" s="32" t="s">
        <v>121</v>
      </c>
      <c r="C37" s="116"/>
      <c r="D37" s="116"/>
      <c r="E37" s="123"/>
      <c r="F37" s="124"/>
      <c r="G37" s="86"/>
      <c r="H37" s="85"/>
      <c r="I37" s="86"/>
      <c r="J37" s="85"/>
      <c r="K37" s="81">
        <v>8972.7433390536644</v>
      </c>
      <c r="L37" s="170">
        <v>2</v>
      </c>
      <c r="M37" s="82">
        <v>4486.3716695268322</v>
      </c>
    </row>
    <row r="38" spans="2:13">
      <c r="B38" s="32" t="s">
        <v>184</v>
      </c>
      <c r="C38" s="116"/>
      <c r="D38" s="116"/>
      <c r="E38" s="123"/>
      <c r="F38" s="124"/>
      <c r="G38" s="86"/>
      <c r="H38" s="85"/>
      <c r="I38" s="86"/>
      <c r="J38" s="85"/>
      <c r="K38" s="81">
        <v>700.57019224735268</v>
      </c>
      <c r="L38" s="170">
        <v>3.0000000000000001E-3</v>
      </c>
      <c r="M38" s="82">
        <v>233523.39741578422</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3931.6378401597754</v>
      </c>
    </row>
    <row r="44" spans="2:13" ht="15.75" customHeight="1" thickBot="1">
      <c r="B44" s="797" t="s">
        <v>75</v>
      </c>
      <c r="C44" s="798"/>
      <c r="D44" s="798"/>
      <c r="E44" s="798"/>
      <c r="F44" s="798"/>
      <c r="G44" s="798"/>
      <c r="H44" s="798"/>
      <c r="I44" s="798"/>
      <c r="J44" s="798"/>
      <c r="K44" s="798"/>
      <c r="L44" s="799"/>
      <c r="M44" s="87">
        <v>243751.48153488984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530</v>
      </c>
      <c r="C47" s="159"/>
      <c r="D47" s="159"/>
      <c r="E47" s="159"/>
      <c r="F47" s="159"/>
      <c r="G47" s="159"/>
      <c r="H47" s="159"/>
      <c r="I47" s="160"/>
      <c r="J47" s="126" t="s">
        <v>26</v>
      </c>
      <c r="K47" s="127">
        <v>1.05</v>
      </c>
      <c r="L47" s="165">
        <v>522568.65344287961</v>
      </c>
      <c r="M47" s="82">
        <v>548697.08611502359</v>
      </c>
    </row>
    <row r="48" spans="2:13" ht="15.75" customHeight="1">
      <c r="B48" s="32" t="s">
        <v>123</v>
      </c>
      <c r="C48" s="163"/>
      <c r="D48" s="163"/>
      <c r="E48" s="163"/>
      <c r="F48" s="163"/>
      <c r="G48" s="163"/>
      <c r="H48" s="163"/>
      <c r="I48" s="164"/>
      <c r="J48" s="126" t="s">
        <v>30</v>
      </c>
      <c r="K48" s="127">
        <v>1</v>
      </c>
      <c r="L48" s="165">
        <v>7967.7110647462041</v>
      </c>
      <c r="M48" s="82">
        <v>7967.7110647462041</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556664.79717976984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1.05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16</v>
      </c>
      <c r="M69" s="103">
        <v>30656.332453825857</v>
      </c>
    </row>
    <row r="70" spans="2:13">
      <c r="B70" s="98" t="s">
        <v>256</v>
      </c>
      <c r="C70" s="99"/>
      <c r="D70" s="99"/>
      <c r="E70" s="99"/>
      <c r="F70" s="99"/>
      <c r="G70" s="99"/>
      <c r="H70" s="99"/>
      <c r="I70" s="100">
        <v>74897.694683432608</v>
      </c>
      <c r="J70" s="101">
        <v>1.85</v>
      </c>
      <c r="K70" s="102">
        <v>138560.73516435034</v>
      </c>
      <c r="L70" s="169">
        <v>16</v>
      </c>
      <c r="M70" s="103">
        <v>8660.045947771896</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39316.378401597751</v>
      </c>
    </row>
    <row r="75" spans="2:13" ht="13.5" thickBot="1">
      <c r="B75" s="76"/>
      <c r="M75" s="67"/>
    </row>
    <row r="76" spans="2:13" ht="15.75" customHeight="1" thickBot="1">
      <c r="B76" s="800" t="s">
        <v>85</v>
      </c>
      <c r="C76" s="801"/>
      <c r="D76" s="801"/>
      <c r="E76" s="801"/>
      <c r="F76" s="801"/>
      <c r="G76" s="801"/>
      <c r="H76" s="801"/>
      <c r="I76" s="801"/>
      <c r="J76" s="801"/>
      <c r="K76" s="801"/>
      <c r="L76" s="802"/>
      <c r="M76" s="104">
        <v>839732.65711625735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167946.53142325149</v>
      </c>
      <c r="M79" s="108"/>
    </row>
    <row r="80" spans="2:13">
      <c r="B80" s="83" t="s">
        <v>90</v>
      </c>
      <c r="C80" s="84"/>
      <c r="D80" s="84"/>
      <c r="E80" s="84"/>
      <c r="F80" s="84"/>
      <c r="G80" s="84"/>
      <c r="H80" s="84"/>
      <c r="I80" s="105"/>
      <c r="J80" s="106"/>
      <c r="K80" s="107">
        <v>0.05</v>
      </c>
      <c r="L80" s="167">
        <v>41986.632855812873</v>
      </c>
      <c r="M80" s="108"/>
    </row>
    <row r="81" spans="2:13" ht="13.5" thickBot="1">
      <c r="B81" s="34" t="s">
        <v>59</v>
      </c>
      <c r="C81" s="57"/>
      <c r="D81" s="57"/>
      <c r="E81" s="57"/>
      <c r="F81" s="57"/>
      <c r="G81" s="57"/>
      <c r="H81" s="57"/>
      <c r="I81" s="109"/>
      <c r="J81" s="110"/>
      <c r="K81" s="107">
        <v>0.05</v>
      </c>
      <c r="L81" s="168">
        <v>41986.632855812873</v>
      </c>
      <c r="M81" s="108"/>
    </row>
    <row r="82" spans="2:13" ht="15.75" customHeight="1" thickBot="1">
      <c r="B82" s="805" t="s">
        <v>466</v>
      </c>
      <c r="C82" s="806"/>
      <c r="D82" s="806"/>
      <c r="E82" s="806"/>
      <c r="F82" s="806"/>
      <c r="G82" s="806"/>
      <c r="H82" s="806"/>
      <c r="I82" s="806"/>
      <c r="J82" s="806"/>
      <c r="K82" s="806"/>
      <c r="L82" s="807"/>
      <c r="M82" s="111">
        <v>251919.79713487724</v>
      </c>
    </row>
    <row r="83" spans="2:13" ht="13.5" thickBot="1">
      <c r="B83" s="76"/>
      <c r="M83" s="67"/>
    </row>
    <row r="84" spans="2:13" ht="15.75" customHeight="1" thickBot="1">
      <c r="B84" s="800" t="s">
        <v>91</v>
      </c>
      <c r="C84" s="801"/>
      <c r="D84" s="801"/>
      <c r="E84" s="801"/>
      <c r="F84" s="801"/>
      <c r="G84" s="801"/>
      <c r="H84" s="801"/>
      <c r="I84" s="801"/>
      <c r="J84" s="801"/>
      <c r="K84" s="801"/>
      <c r="L84" s="802"/>
      <c r="M84" s="112">
        <v>1091652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D52F35-608D-4D4B-860C-9209CFECC37D}">
  <sheetPr codeName="Hoja238">
    <tabColor theme="4"/>
  </sheetPr>
  <dimension ref="B1:M108"/>
  <sheetViews>
    <sheetView zoomScale="40" zoomScaleNormal="40" workbookViewId="0">
      <selection activeCell="C8" sqref="C8:L8"/>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453</v>
      </c>
      <c r="C33" s="791" t="s">
        <v>539</v>
      </c>
      <c r="D33" s="792"/>
      <c r="E33" s="792"/>
      <c r="F33" s="792"/>
      <c r="G33" s="792"/>
      <c r="H33" s="792"/>
      <c r="I33" s="792"/>
      <c r="J33" s="793"/>
      <c r="K33" s="173">
        <v>14104</v>
      </c>
      <c r="L33" s="172" t="s">
        <v>26</v>
      </c>
      <c r="M33" s="174">
        <v>93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3620.1492188380803</v>
      </c>
      <c r="L36" s="170">
        <v>2</v>
      </c>
      <c r="M36" s="82">
        <v>1810.0746094190401</v>
      </c>
    </row>
    <row r="37" spans="2:13">
      <c r="B37" s="32" t="s">
        <v>121</v>
      </c>
      <c r="C37" s="116"/>
      <c r="D37" s="116"/>
      <c r="E37" s="123"/>
      <c r="F37" s="124"/>
      <c r="G37" s="86"/>
      <c r="H37" s="85"/>
      <c r="I37" s="86"/>
      <c r="J37" s="85"/>
      <c r="K37" s="81">
        <v>8972.7433390536644</v>
      </c>
      <c r="L37" s="170">
        <v>2</v>
      </c>
      <c r="M37" s="82">
        <v>4486.3716695268322</v>
      </c>
    </row>
    <row r="38" spans="2:13">
      <c r="B38" s="32" t="s">
        <v>184</v>
      </c>
      <c r="C38" s="116"/>
      <c r="D38" s="116"/>
      <c r="E38" s="123"/>
      <c r="F38" s="124"/>
      <c r="G38" s="86"/>
      <c r="H38" s="85"/>
      <c r="I38" s="86"/>
      <c r="J38" s="85"/>
      <c r="K38" s="81">
        <v>700.57019224735268</v>
      </c>
      <c r="L38" s="170">
        <v>3.0000000000000001E-3</v>
      </c>
      <c r="M38" s="82">
        <v>233523.39741578422</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7863.2756803195507</v>
      </c>
    </row>
    <row r="44" spans="2:13" ht="15.75" customHeight="1" thickBot="1">
      <c r="B44" s="797" t="s">
        <v>75</v>
      </c>
      <c r="C44" s="798"/>
      <c r="D44" s="798"/>
      <c r="E44" s="798"/>
      <c r="F44" s="798"/>
      <c r="G44" s="798"/>
      <c r="H44" s="798"/>
      <c r="I44" s="798"/>
      <c r="J44" s="798"/>
      <c r="K44" s="798"/>
      <c r="L44" s="799"/>
      <c r="M44" s="87">
        <v>247683.11937504963</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530</v>
      </c>
      <c r="C47" s="159"/>
      <c r="D47" s="159"/>
      <c r="E47" s="159"/>
      <c r="F47" s="159"/>
      <c r="G47" s="159"/>
      <c r="H47" s="159"/>
      <c r="I47" s="160"/>
      <c r="J47" s="126" t="s">
        <v>26</v>
      </c>
      <c r="K47" s="127">
        <v>1.05</v>
      </c>
      <c r="L47" s="165">
        <v>522568.65344287961</v>
      </c>
      <c r="M47" s="82">
        <v>548697.08611502359</v>
      </c>
    </row>
    <row r="48" spans="2:13" ht="15.75" customHeight="1">
      <c r="B48" s="32" t="s">
        <v>123</v>
      </c>
      <c r="C48" s="163"/>
      <c r="D48" s="163"/>
      <c r="E48" s="163"/>
      <c r="F48" s="163"/>
      <c r="G48" s="163"/>
      <c r="H48" s="163"/>
      <c r="I48" s="164"/>
      <c r="J48" s="126" t="s">
        <v>30</v>
      </c>
      <c r="K48" s="127">
        <v>1</v>
      </c>
      <c r="L48" s="165">
        <v>7967.7110647462041</v>
      </c>
      <c r="M48" s="82">
        <v>7967.7110647462041</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556664.79717976984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8</v>
      </c>
      <c r="M69" s="103">
        <v>61312.664907651713</v>
      </c>
    </row>
    <row r="70" spans="2:13">
      <c r="B70" s="98" t="s">
        <v>256</v>
      </c>
      <c r="C70" s="99"/>
      <c r="D70" s="99"/>
      <c r="E70" s="99"/>
      <c r="F70" s="99"/>
      <c r="G70" s="99"/>
      <c r="H70" s="99"/>
      <c r="I70" s="100">
        <v>74897.694683432608</v>
      </c>
      <c r="J70" s="101">
        <v>1.85</v>
      </c>
      <c r="K70" s="102">
        <v>138560.73516435034</v>
      </c>
      <c r="L70" s="169">
        <v>8</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78632.756803195502</v>
      </c>
    </row>
    <row r="75" spans="2:13" ht="13.5" thickBot="1">
      <c r="B75" s="76"/>
      <c r="M75" s="67"/>
    </row>
    <row r="76" spans="2:13" ht="15.75" customHeight="1" thickBot="1">
      <c r="B76" s="800" t="s">
        <v>85</v>
      </c>
      <c r="C76" s="801"/>
      <c r="D76" s="801"/>
      <c r="E76" s="801"/>
      <c r="F76" s="801"/>
      <c r="G76" s="801"/>
      <c r="H76" s="801"/>
      <c r="I76" s="801"/>
      <c r="J76" s="801"/>
      <c r="K76" s="801"/>
      <c r="L76" s="802"/>
      <c r="M76" s="104">
        <v>882980.6733580149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176596.13467160298</v>
      </c>
      <c r="M79" s="108"/>
    </row>
    <row r="80" spans="2:13">
      <c r="B80" s="83" t="s">
        <v>90</v>
      </c>
      <c r="C80" s="84"/>
      <c r="D80" s="84"/>
      <c r="E80" s="84"/>
      <c r="F80" s="84"/>
      <c r="G80" s="84"/>
      <c r="H80" s="84"/>
      <c r="I80" s="105"/>
      <c r="J80" s="106"/>
      <c r="K80" s="107">
        <v>0.05</v>
      </c>
      <c r="L80" s="167">
        <v>44149.033667900745</v>
      </c>
      <c r="M80" s="108"/>
    </row>
    <row r="81" spans="2:13" ht="13.5" thickBot="1">
      <c r="B81" s="34" t="s">
        <v>59</v>
      </c>
      <c r="C81" s="57"/>
      <c r="D81" s="57"/>
      <c r="E81" s="57"/>
      <c r="F81" s="57"/>
      <c r="G81" s="57"/>
      <c r="H81" s="57"/>
      <c r="I81" s="109"/>
      <c r="J81" s="110"/>
      <c r="K81" s="107">
        <v>0.05</v>
      </c>
      <c r="L81" s="168">
        <v>44149.033667900745</v>
      </c>
      <c r="M81" s="108"/>
    </row>
    <row r="82" spans="2:13" ht="15.75" customHeight="1" thickBot="1">
      <c r="B82" s="805" t="s">
        <v>466</v>
      </c>
      <c r="C82" s="806"/>
      <c r="D82" s="806"/>
      <c r="E82" s="806"/>
      <c r="F82" s="806"/>
      <c r="G82" s="806"/>
      <c r="H82" s="806"/>
      <c r="I82" s="806"/>
      <c r="J82" s="806"/>
      <c r="K82" s="806"/>
      <c r="L82" s="807"/>
      <c r="M82" s="111">
        <v>264894.20200740447</v>
      </c>
    </row>
    <row r="83" spans="2:13" ht="13.5" thickBot="1">
      <c r="B83" s="76"/>
      <c r="M83" s="67"/>
    </row>
    <row r="84" spans="2:13" ht="15.75" customHeight="1" thickBot="1">
      <c r="B84" s="800" t="s">
        <v>91</v>
      </c>
      <c r="C84" s="801"/>
      <c r="D84" s="801"/>
      <c r="E84" s="801"/>
      <c r="F84" s="801"/>
      <c r="G84" s="801"/>
      <c r="H84" s="801"/>
      <c r="I84" s="801"/>
      <c r="J84" s="801"/>
      <c r="K84" s="801"/>
      <c r="L84" s="802"/>
      <c r="M84" s="112">
        <v>1147875</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79B04-7BFA-4595-9B1B-8C847C4E6158}">
  <sheetPr codeName="Hoja239">
    <tabColor theme="4"/>
  </sheetPr>
  <dimension ref="B1:M108"/>
  <sheetViews>
    <sheetView zoomScale="40" zoomScaleNormal="40" workbookViewId="0">
      <selection activeCell="C8" sqref="C8:L8"/>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454</v>
      </c>
      <c r="C33" s="791" t="s">
        <v>538</v>
      </c>
      <c r="D33" s="792"/>
      <c r="E33" s="792"/>
      <c r="F33" s="792"/>
      <c r="G33" s="792"/>
      <c r="H33" s="792"/>
      <c r="I33" s="792"/>
      <c r="J33" s="793"/>
      <c r="K33" s="173">
        <v>14104</v>
      </c>
      <c r="L33" s="172" t="s">
        <v>26</v>
      </c>
      <c r="M33" s="174">
        <v>275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115</v>
      </c>
      <c r="C36" s="116"/>
      <c r="D36" s="116"/>
      <c r="E36" s="99"/>
      <c r="F36" s="122"/>
      <c r="G36" s="332"/>
      <c r="H36" s="333"/>
      <c r="I36" s="332"/>
      <c r="J36" s="333"/>
      <c r="K36" s="81">
        <v>3620.1492188380803</v>
      </c>
      <c r="L36" s="170">
        <v>2</v>
      </c>
      <c r="M36" s="82">
        <v>1810.0746094190401</v>
      </c>
    </row>
    <row r="37" spans="2:13">
      <c r="B37" s="32" t="s">
        <v>121</v>
      </c>
      <c r="C37" s="116"/>
      <c r="D37" s="116"/>
      <c r="E37" s="123"/>
      <c r="F37" s="124"/>
      <c r="G37" s="86"/>
      <c r="H37" s="85"/>
      <c r="I37" s="86"/>
      <c r="J37" s="85"/>
      <c r="K37" s="81">
        <v>8972.7433390536644</v>
      </c>
      <c r="L37" s="170">
        <v>2</v>
      </c>
      <c r="M37" s="82">
        <v>4486.3716695268322</v>
      </c>
    </row>
    <row r="38" spans="2:13">
      <c r="B38" s="32" t="s">
        <v>184</v>
      </c>
      <c r="C38" s="116"/>
      <c r="D38" s="116"/>
      <c r="E38" s="123"/>
      <c r="F38" s="124"/>
      <c r="G38" s="86"/>
      <c r="H38" s="85"/>
      <c r="I38" s="86"/>
      <c r="J38" s="85"/>
      <c r="K38" s="81">
        <v>700.57019224735268</v>
      </c>
      <c r="L38" s="170">
        <v>4.0000000000000001E-3</v>
      </c>
      <c r="M38" s="82">
        <v>175142.54806183817</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4797.6424349369654</v>
      </c>
    </row>
    <row r="44" spans="2:13" ht="15.75" customHeight="1" thickBot="1">
      <c r="B44" s="797" t="s">
        <v>75</v>
      </c>
      <c r="C44" s="798"/>
      <c r="D44" s="798"/>
      <c r="E44" s="798"/>
      <c r="F44" s="798"/>
      <c r="G44" s="798"/>
      <c r="H44" s="798"/>
      <c r="I44" s="798"/>
      <c r="J44" s="798"/>
      <c r="K44" s="798"/>
      <c r="L44" s="799"/>
      <c r="M44" s="87">
        <v>186236.63677572101</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537</v>
      </c>
      <c r="C47" s="159"/>
      <c r="D47" s="159"/>
      <c r="E47" s="159"/>
      <c r="F47" s="159"/>
      <c r="G47" s="159"/>
      <c r="H47" s="159"/>
      <c r="I47" s="160"/>
      <c r="J47" s="126" t="s">
        <v>26</v>
      </c>
      <c r="K47" s="127">
        <v>1.05</v>
      </c>
      <c r="L47" s="165">
        <v>572794.67655428092</v>
      </c>
      <c r="M47" s="82">
        <v>601434.41038199503</v>
      </c>
    </row>
    <row r="48" spans="2:13" ht="15.75" customHeight="1">
      <c r="B48" s="32" t="s">
        <v>123</v>
      </c>
      <c r="C48" s="163"/>
      <c r="D48" s="163"/>
      <c r="E48" s="163"/>
      <c r="F48" s="163"/>
      <c r="G48" s="163"/>
      <c r="H48" s="163"/>
      <c r="I48" s="164"/>
      <c r="J48" s="126" t="s">
        <v>30</v>
      </c>
      <c r="K48" s="127">
        <v>1</v>
      </c>
      <c r="L48" s="165">
        <v>7967.7110647462041</v>
      </c>
      <c r="M48" s="82">
        <v>7967.7110647462041</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609402.12144674128</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1.05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16</v>
      </c>
      <c r="M69" s="103">
        <v>30656.332453825857</v>
      </c>
    </row>
    <row r="70" spans="2:13">
      <c r="B70" s="98" t="s">
        <v>265</v>
      </c>
      <c r="C70" s="99"/>
      <c r="D70" s="99"/>
      <c r="E70" s="99"/>
      <c r="F70" s="99"/>
      <c r="G70" s="99"/>
      <c r="H70" s="99"/>
      <c r="I70" s="100">
        <v>149795.38936686522</v>
      </c>
      <c r="J70" s="101">
        <v>1.85</v>
      </c>
      <c r="K70" s="102">
        <v>277121.47032870067</v>
      </c>
      <c r="L70" s="169">
        <v>16</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47976.424349369649</v>
      </c>
    </row>
    <row r="75" spans="2:13" ht="13.5" thickBot="1">
      <c r="B75" s="76"/>
      <c r="M75" s="67"/>
    </row>
    <row r="76" spans="2:13" ht="15.75" customHeight="1" thickBot="1">
      <c r="B76" s="800" t="s">
        <v>85</v>
      </c>
      <c r="C76" s="801"/>
      <c r="D76" s="801"/>
      <c r="E76" s="801"/>
      <c r="F76" s="801"/>
      <c r="G76" s="801"/>
      <c r="H76" s="801"/>
      <c r="I76" s="801"/>
      <c r="J76" s="801"/>
      <c r="K76" s="801"/>
      <c r="L76" s="802"/>
      <c r="M76" s="104">
        <v>843615.18257183186</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168723.03651436639</v>
      </c>
      <c r="M79" s="108"/>
    </row>
    <row r="80" spans="2:13">
      <c r="B80" s="83" t="s">
        <v>90</v>
      </c>
      <c r="C80" s="84"/>
      <c r="D80" s="84"/>
      <c r="E80" s="84"/>
      <c r="F80" s="84"/>
      <c r="G80" s="84"/>
      <c r="H80" s="84"/>
      <c r="I80" s="105"/>
      <c r="J80" s="106"/>
      <c r="K80" s="107">
        <v>0.05</v>
      </c>
      <c r="L80" s="167">
        <v>42180.759128591599</v>
      </c>
      <c r="M80" s="108"/>
    </row>
    <row r="81" spans="2:13" ht="13.5" thickBot="1">
      <c r="B81" s="34" t="s">
        <v>59</v>
      </c>
      <c r="C81" s="57"/>
      <c r="D81" s="57"/>
      <c r="E81" s="57"/>
      <c r="F81" s="57"/>
      <c r="G81" s="57"/>
      <c r="H81" s="57"/>
      <c r="I81" s="109"/>
      <c r="J81" s="110"/>
      <c r="K81" s="107">
        <v>0.05</v>
      </c>
      <c r="L81" s="168">
        <v>42180.759128591599</v>
      </c>
      <c r="M81" s="108"/>
    </row>
    <row r="82" spans="2:13" ht="15.75" customHeight="1" thickBot="1">
      <c r="B82" s="805" t="s">
        <v>466</v>
      </c>
      <c r="C82" s="806"/>
      <c r="D82" s="806"/>
      <c r="E82" s="806"/>
      <c r="F82" s="806"/>
      <c r="G82" s="806"/>
      <c r="H82" s="806"/>
      <c r="I82" s="806"/>
      <c r="J82" s="806"/>
      <c r="K82" s="806"/>
      <c r="L82" s="807"/>
      <c r="M82" s="111">
        <v>253084.55477154959</v>
      </c>
    </row>
    <row r="83" spans="2:13" ht="13.5" thickBot="1">
      <c r="B83" s="76"/>
      <c r="M83" s="67"/>
    </row>
    <row r="84" spans="2:13" ht="15.75" customHeight="1" thickBot="1">
      <c r="B84" s="800" t="s">
        <v>91</v>
      </c>
      <c r="C84" s="801"/>
      <c r="D84" s="801"/>
      <c r="E84" s="801"/>
      <c r="F84" s="801"/>
      <c r="G84" s="801"/>
      <c r="H84" s="801"/>
      <c r="I84" s="801"/>
      <c r="J84" s="801"/>
      <c r="K84" s="801"/>
      <c r="L84" s="802"/>
      <c r="M84" s="112">
        <v>1096700</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1EF58-7CF9-430F-9983-39EB6AB791B4}">
  <sheetPr codeName="Hoja242">
    <tabColor theme="4"/>
  </sheetPr>
  <dimension ref="B1:M108"/>
  <sheetViews>
    <sheetView zoomScale="40" zoomScaleNormal="40" workbookViewId="0">
      <selection activeCell="C8" sqref="C8:L8"/>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287</v>
      </c>
      <c r="C33" s="791" t="s">
        <v>582</v>
      </c>
      <c r="D33" s="792"/>
      <c r="E33" s="792"/>
      <c r="F33" s="792"/>
      <c r="G33" s="792"/>
      <c r="H33" s="792"/>
      <c r="I33" s="792"/>
      <c r="J33" s="793"/>
      <c r="K33" s="173">
        <v>14104</v>
      </c>
      <c r="L33" s="172" t="s">
        <v>50</v>
      </c>
      <c r="M33" s="174">
        <v>8</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163.50043975373794</v>
      </c>
    </row>
    <row r="44" spans="2:13" ht="15.75" customHeight="1" thickBot="1">
      <c r="B44" s="797" t="s">
        <v>75</v>
      </c>
      <c r="C44" s="798"/>
      <c r="D44" s="798"/>
      <c r="E44" s="798"/>
      <c r="F44" s="798"/>
      <c r="G44" s="798"/>
      <c r="H44" s="798"/>
      <c r="I44" s="798"/>
      <c r="J44" s="798"/>
      <c r="K44" s="798"/>
      <c r="L44" s="799"/>
      <c r="M44" s="87">
        <v>163.50043975373794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579</v>
      </c>
      <c r="C47" s="159"/>
      <c r="D47" s="159"/>
      <c r="E47" s="159"/>
      <c r="F47" s="159"/>
      <c r="G47" s="159"/>
      <c r="H47" s="159"/>
      <c r="I47" s="160"/>
      <c r="J47" s="126" t="s">
        <v>28</v>
      </c>
      <c r="K47" s="127">
        <v>1.05</v>
      </c>
      <c r="L47" s="165">
        <v>1077102.35938213</v>
      </c>
      <c r="M47" s="82">
        <v>1130957.4773512366</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1130957.4773512366</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100</v>
      </c>
      <c r="M69" s="103">
        <v>1635.0043975373792</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1635.0043975373792</v>
      </c>
    </row>
    <row r="75" spans="2:13" ht="13.5" thickBot="1">
      <c r="B75" s="76"/>
      <c r="M75" s="67"/>
    </row>
    <row r="76" spans="2:13" ht="15.75" customHeight="1" thickBot="1">
      <c r="B76" s="800" t="s">
        <v>85</v>
      </c>
      <c r="C76" s="801"/>
      <c r="D76" s="801"/>
      <c r="E76" s="801"/>
      <c r="F76" s="801"/>
      <c r="G76" s="801"/>
      <c r="H76" s="801"/>
      <c r="I76" s="801"/>
      <c r="J76" s="801"/>
      <c r="K76" s="801"/>
      <c r="L76" s="802"/>
      <c r="M76" s="104">
        <v>1132755.9821885277</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226551.19643770554</v>
      </c>
      <c r="M79" s="108"/>
    </row>
    <row r="80" spans="2:13">
      <c r="B80" s="83" t="s">
        <v>90</v>
      </c>
      <c r="C80" s="84"/>
      <c r="D80" s="84"/>
      <c r="E80" s="84"/>
      <c r="F80" s="84"/>
      <c r="G80" s="84"/>
      <c r="H80" s="84"/>
      <c r="I80" s="105"/>
      <c r="J80" s="106"/>
      <c r="K80" s="107">
        <v>0.05</v>
      </c>
      <c r="L80" s="167">
        <v>56637.799109426385</v>
      </c>
      <c r="M80" s="108"/>
    </row>
    <row r="81" spans="2:13" ht="13.5" thickBot="1">
      <c r="B81" s="34" t="s">
        <v>59</v>
      </c>
      <c r="C81" s="57"/>
      <c r="D81" s="57"/>
      <c r="E81" s="57"/>
      <c r="F81" s="57"/>
      <c r="G81" s="57"/>
      <c r="H81" s="57"/>
      <c r="I81" s="109"/>
      <c r="J81" s="110"/>
      <c r="K81" s="107">
        <v>0.05</v>
      </c>
      <c r="L81" s="168">
        <v>56637.799109426385</v>
      </c>
      <c r="M81" s="108"/>
    </row>
    <row r="82" spans="2:13" ht="15.75" customHeight="1" thickBot="1">
      <c r="B82" s="805" t="s">
        <v>466</v>
      </c>
      <c r="C82" s="806"/>
      <c r="D82" s="806"/>
      <c r="E82" s="806"/>
      <c r="F82" s="806"/>
      <c r="G82" s="806"/>
      <c r="H82" s="806"/>
      <c r="I82" s="806"/>
      <c r="J82" s="806"/>
      <c r="K82" s="806"/>
      <c r="L82" s="807"/>
      <c r="M82" s="111">
        <v>339826.79465655831</v>
      </c>
    </row>
    <row r="83" spans="2:13" ht="13.5" thickBot="1">
      <c r="B83" s="76"/>
      <c r="M83" s="67"/>
    </row>
    <row r="84" spans="2:13" ht="15.75" customHeight="1" thickBot="1">
      <c r="B84" s="800" t="s">
        <v>91</v>
      </c>
      <c r="C84" s="801"/>
      <c r="D84" s="801"/>
      <c r="E84" s="801"/>
      <c r="F84" s="801"/>
      <c r="G84" s="801"/>
      <c r="H84" s="801"/>
      <c r="I84" s="801"/>
      <c r="J84" s="801"/>
      <c r="K84" s="801"/>
      <c r="L84" s="802"/>
      <c r="M84" s="112">
        <v>1472583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6BED4-39D2-472C-9EB7-6DF8C1F923C2}">
  <sheetPr codeName="Hoja243">
    <tabColor theme="4"/>
  </sheetPr>
  <dimension ref="B1:M108"/>
  <sheetViews>
    <sheetView zoomScale="40" zoomScaleNormal="40" workbookViewId="0">
      <selection activeCell="C8" sqref="C8:L8"/>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288</v>
      </c>
      <c r="C33" s="791" t="s">
        <v>583</v>
      </c>
      <c r="D33" s="792"/>
      <c r="E33" s="792"/>
      <c r="F33" s="792"/>
      <c r="G33" s="792"/>
      <c r="H33" s="792"/>
      <c r="I33" s="792"/>
      <c r="J33" s="793"/>
      <c r="K33" s="173">
        <v>14104</v>
      </c>
      <c r="L33" s="172" t="s">
        <v>50</v>
      </c>
      <c r="M33" s="174">
        <v>8</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163.50043975373794</v>
      </c>
    </row>
    <row r="44" spans="2:13" ht="15.75" customHeight="1" thickBot="1">
      <c r="B44" s="797" t="s">
        <v>75</v>
      </c>
      <c r="C44" s="798"/>
      <c r="D44" s="798"/>
      <c r="E44" s="798"/>
      <c r="F44" s="798"/>
      <c r="G44" s="798"/>
      <c r="H44" s="798"/>
      <c r="I44" s="798"/>
      <c r="J44" s="798"/>
      <c r="K44" s="798"/>
      <c r="L44" s="799"/>
      <c r="M44" s="87">
        <v>163.50043975373794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580</v>
      </c>
      <c r="C47" s="159"/>
      <c r="D47" s="159"/>
      <c r="E47" s="159"/>
      <c r="F47" s="159"/>
      <c r="G47" s="159"/>
      <c r="H47" s="159"/>
      <c r="I47" s="160"/>
      <c r="J47" s="126" t="s">
        <v>28</v>
      </c>
      <c r="K47" s="127">
        <v>1.05</v>
      </c>
      <c r="L47" s="165">
        <v>1777102.35938213</v>
      </c>
      <c r="M47" s="82">
        <v>1865957.4773512366</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1865957.4773512366</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100</v>
      </c>
      <c r="M69" s="103">
        <v>1635.0043975373792</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1635.0043975373792</v>
      </c>
    </row>
    <row r="75" spans="2:13" ht="13.5" thickBot="1">
      <c r="B75" s="76"/>
      <c r="M75" s="67"/>
    </row>
    <row r="76" spans="2:13" ht="15.75" customHeight="1" thickBot="1">
      <c r="B76" s="800" t="s">
        <v>85</v>
      </c>
      <c r="C76" s="801"/>
      <c r="D76" s="801"/>
      <c r="E76" s="801"/>
      <c r="F76" s="801"/>
      <c r="G76" s="801"/>
      <c r="H76" s="801"/>
      <c r="I76" s="801"/>
      <c r="J76" s="801"/>
      <c r="K76" s="801"/>
      <c r="L76" s="802"/>
      <c r="M76" s="104">
        <v>1867755.9821885277</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373551.19643770554</v>
      </c>
      <c r="M79" s="108"/>
    </row>
    <row r="80" spans="2:13">
      <c r="B80" s="83" t="s">
        <v>90</v>
      </c>
      <c r="C80" s="84"/>
      <c r="D80" s="84"/>
      <c r="E80" s="84"/>
      <c r="F80" s="84"/>
      <c r="G80" s="84"/>
      <c r="H80" s="84"/>
      <c r="I80" s="105"/>
      <c r="J80" s="106"/>
      <c r="K80" s="107">
        <v>0.05</v>
      </c>
      <c r="L80" s="167">
        <v>93387.799109426385</v>
      </c>
      <c r="M80" s="108"/>
    </row>
    <row r="81" spans="2:13" ht="13.5" thickBot="1">
      <c r="B81" s="34" t="s">
        <v>59</v>
      </c>
      <c r="C81" s="57"/>
      <c r="D81" s="57"/>
      <c r="E81" s="57"/>
      <c r="F81" s="57"/>
      <c r="G81" s="57"/>
      <c r="H81" s="57"/>
      <c r="I81" s="109"/>
      <c r="J81" s="110"/>
      <c r="K81" s="107">
        <v>0.05</v>
      </c>
      <c r="L81" s="168">
        <v>93387.799109426385</v>
      </c>
      <c r="M81" s="108"/>
    </row>
    <row r="82" spans="2:13" ht="15.75" customHeight="1" thickBot="1">
      <c r="B82" s="805" t="s">
        <v>466</v>
      </c>
      <c r="C82" s="806"/>
      <c r="D82" s="806"/>
      <c r="E82" s="806"/>
      <c r="F82" s="806"/>
      <c r="G82" s="806"/>
      <c r="H82" s="806"/>
      <c r="I82" s="806"/>
      <c r="J82" s="806"/>
      <c r="K82" s="806"/>
      <c r="L82" s="807"/>
      <c r="M82" s="111">
        <v>560326.79465655831</v>
      </c>
    </row>
    <row r="83" spans="2:13" ht="13.5" thickBot="1">
      <c r="B83" s="76"/>
      <c r="M83" s="67"/>
    </row>
    <row r="84" spans="2:13" ht="15.75" customHeight="1" thickBot="1">
      <c r="B84" s="800" t="s">
        <v>91</v>
      </c>
      <c r="C84" s="801"/>
      <c r="D84" s="801"/>
      <c r="E84" s="801"/>
      <c r="F84" s="801"/>
      <c r="G84" s="801"/>
      <c r="H84" s="801"/>
      <c r="I84" s="801"/>
      <c r="J84" s="801"/>
      <c r="K84" s="801"/>
      <c r="L84" s="802"/>
      <c r="M84" s="112">
        <v>2428083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0B249B-DF25-4EC3-B0A6-E6DB4D8CE6F2}">
  <sheetPr codeName="Hoja244">
    <tabColor theme="4"/>
  </sheetPr>
  <dimension ref="B1:M108"/>
  <sheetViews>
    <sheetView zoomScale="40" zoomScaleNormal="40" workbookViewId="0">
      <selection activeCell="C8" sqref="C8:L8"/>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310</v>
      </c>
      <c r="C33" s="791" t="s">
        <v>584</v>
      </c>
      <c r="D33" s="792"/>
      <c r="E33" s="792"/>
      <c r="F33" s="792"/>
      <c r="G33" s="792"/>
      <c r="H33" s="792"/>
      <c r="I33" s="792"/>
      <c r="J33" s="793"/>
      <c r="K33" s="173">
        <v>14104</v>
      </c>
      <c r="L33" s="172" t="s">
        <v>50</v>
      </c>
      <c r="M33" s="174">
        <v>8</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163.50043975373794</v>
      </c>
    </row>
    <row r="44" spans="2:13" ht="15.75" customHeight="1" thickBot="1">
      <c r="B44" s="797" t="s">
        <v>75</v>
      </c>
      <c r="C44" s="798"/>
      <c r="D44" s="798"/>
      <c r="E44" s="798"/>
      <c r="F44" s="798"/>
      <c r="G44" s="798"/>
      <c r="H44" s="798"/>
      <c r="I44" s="798"/>
      <c r="J44" s="798"/>
      <c r="K44" s="798"/>
      <c r="L44" s="799"/>
      <c r="M44" s="87">
        <v>163.50043975373794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581</v>
      </c>
      <c r="C47" s="159"/>
      <c r="D47" s="159"/>
      <c r="E47" s="159"/>
      <c r="F47" s="159"/>
      <c r="G47" s="159"/>
      <c r="H47" s="159"/>
      <c r="I47" s="160"/>
      <c r="J47" s="126" t="s">
        <v>28</v>
      </c>
      <c r="K47" s="127">
        <v>1.05</v>
      </c>
      <c r="L47" s="165">
        <v>2677102.3593821302</v>
      </c>
      <c r="M47" s="82">
        <v>2810957.4773512366</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2810957.4773512366</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100</v>
      </c>
      <c r="M69" s="103">
        <v>1635.0043975373792</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1635.0043975373792</v>
      </c>
    </row>
    <row r="75" spans="2:13" ht="13.5" thickBot="1">
      <c r="B75" s="76"/>
      <c r="M75" s="67"/>
    </row>
    <row r="76" spans="2:13" ht="15.75" customHeight="1" thickBot="1">
      <c r="B76" s="800" t="s">
        <v>85</v>
      </c>
      <c r="C76" s="801"/>
      <c r="D76" s="801"/>
      <c r="E76" s="801"/>
      <c r="F76" s="801"/>
      <c r="G76" s="801"/>
      <c r="H76" s="801"/>
      <c r="I76" s="801"/>
      <c r="J76" s="801"/>
      <c r="K76" s="801"/>
      <c r="L76" s="802"/>
      <c r="M76" s="104">
        <v>2812755.9821885279</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562551.19643770566</v>
      </c>
      <c r="M79" s="108"/>
    </row>
    <row r="80" spans="2:13">
      <c r="B80" s="83" t="s">
        <v>90</v>
      </c>
      <c r="C80" s="84"/>
      <c r="D80" s="84"/>
      <c r="E80" s="84"/>
      <c r="F80" s="84"/>
      <c r="G80" s="84"/>
      <c r="H80" s="84"/>
      <c r="I80" s="105"/>
      <c r="J80" s="106"/>
      <c r="K80" s="107">
        <v>0.05</v>
      </c>
      <c r="L80" s="167">
        <v>140637.79910942641</v>
      </c>
      <c r="M80" s="108"/>
    </row>
    <row r="81" spans="2:13" ht="13.5" thickBot="1">
      <c r="B81" s="34" t="s">
        <v>59</v>
      </c>
      <c r="C81" s="57"/>
      <c r="D81" s="57"/>
      <c r="E81" s="57"/>
      <c r="F81" s="57"/>
      <c r="G81" s="57"/>
      <c r="H81" s="57"/>
      <c r="I81" s="109"/>
      <c r="J81" s="110"/>
      <c r="K81" s="107">
        <v>0.05</v>
      </c>
      <c r="L81" s="168">
        <v>140637.79910942641</v>
      </c>
      <c r="M81" s="108"/>
    </row>
    <row r="82" spans="2:13" ht="15.75" customHeight="1" thickBot="1">
      <c r="B82" s="805" t="s">
        <v>466</v>
      </c>
      <c r="C82" s="806"/>
      <c r="D82" s="806"/>
      <c r="E82" s="806"/>
      <c r="F82" s="806"/>
      <c r="G82" s="806"/>
      <c r="H82" s="806"/>
      <c r="I82" s="806"/>
      <c r="J82" s="806"/>
      <c r="K82" s="806"/>
      <c r="L82" s="807"/>
      <c r="M82" s="111">
        <v>843826.79465655854</v>
      </c>
    </row>
    <row r="83" spans="2:13" ht="13.5" thickBot="1">
      <c r="B83" s="76"/>
      <c r="M83" s="67"/>
    </row>
    <row r="84" spans="2:13" ht="15.75" customHeight="1" thickBot="1">
      <c r="B84" s="800" t="s">
        <v>91</v>
      </c>
      <c r="C84" s="801"/>
      <c r="D84" s="801"/>
      <c r="E84" s="801"/>
      <c r="F84" s="801"/>
      <c r="G84" s="801"/>
      <c r="H84" s="801"/>
      <c r="I84" s="801"/>
      <c r="J84" s="801"/>
      <c r="K84" s="801"/>
      <c r="L84" s="802"/>
      <c r="M84" s="112">
        <v>3656583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44B8E-C847-4010-A4C3-7EF8813D19B8}">
  <sheetPr codeName="Hoja245">
    <tabColor theme="4"/>
  </sheetPr>
  <dimension ref="B1:M108"/>
  <sheetViews>
    <sheetView zoomScale="40" zoomScaleNormal="40" workbookViewId="0">
      <selection activeCell="C8" sqref="C8:L8"/>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269</v>
      </c>
      <c r="C33" s="791" t="s">
        <v>149</v>
      </c>
      <c r="D33" s="792"/>
      <c r="E33" s="792"/>
      <c r="F33" s="792"/>
      <c r="G33" s="792"/>
      <c r="H33" s="792"/>
      <c r="I33" s="792"/>
      <c r="J33" s="793"/>
      <c r="K33" s="173">
        <v>11607</v>
      </c>
      <c r="L33" s="172" t="s">
        <v>28</v>
      </c>
      <c r="M33" s="174">
        <v>963114</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169</v>
      </c>
      <c r="C36" s="116"/>
      <c r="D36" s="116"/>
      <c r="E36" s="99"/>
      <c r="F36" s="122"/>
      <c r="G36" s="332"/>
      <c r="H36" s="333"/>
      <c r="I36" s="332"/>
      <c r="J36" s="333"/>
      <c r="K36" s="81">
        <v>43943.358046297268</v>
      </c>
      <c r="L36" s="170">
        <v>1692.25</v>
      </c>
      <c r="M36" s="82">
        <v>25.967415007414548</v>
      </c>
    </row>
    <row r="37" spans="2:13">
      <c r="B37" s="32" t="s">
        <v>195</v>
      </c>
      <c r="C37" s="116"/>
      <c r="D37" s="116"/>
      <c r="E37" s="123"/>
      <c r="F37" s="124"/>
      <c r="G37" s="86"/>
      <c r="H37" s="85"/>
      <c r="I37" s="86"/>
      <c r="J37" s="85"/>
      <c r="K37" s="81">
        <v>167123.64855230486</v>
      </c>
      <c r="L37" s="170">
        <v>1692.25</v>
      </c>
      <c r="M37" s="82">
        <v>98.758249993975397</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2.8350671797529707</v>
      </c>
    </row>
    <row r="44" spans="2:13" ht="15.75" customHeight="1" thickBot="1">
      <c r="B44" s="797" t="s">
        <v>75</v>
      </c>
      <c r="C44" s="798"/>
      <c r="D44" s="798"/>
      <c r="E44" s="798"/>
      <c r="F44" s="798"/>
      <c r="G44" s="798"/>
      <c r="H44" s="798"/>
      <c r="I44" s="798"/>
      <c r="J44" s="798"/>
      <c r="K44" s="798"/>
      <c r="L44" s="799"/>
      <c r="M44" s="87">
        <v>127.56073218114291</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232</v>
      </c>
      <c r="C47" s="159"/>
      <c r="D47" s="159"/>
      <c r="E47" s="159"/>
      <c r="F47" s="159"/>
      <c r="G47" s="159"/>
      <c r="H47" s="159"/>
      <c r="I47" s="160"/>
      <c r="J47" s="126" t="s">
        <v>30</v>
      </c>
      <c r="K47" s="127">
        <v>5.3199999999999997E-2</v>
      </c>
      <c r="L47" s="165">
        <v>7070.8365991006658</v>
      </c>
      <c r="M47" s="82">
        <v>376.16850707215542</v>
      </c>
    </row>
    <row r="48" spans="2:13" ht="15.75" customHeight="1">
      <c r="B48" s="32" t="s">
        <v>235</v>
      </c>
      <c r="C48" s="163"/>
      <c r="D48" s="163"/>
      <c r="E48" s="163"/>
      <c r="F48" s="163"/>
      <c r="G48" s="163"/>
      <c r="H48" s="163"/>
      <c r="I48" s="164"/>
      <c r="J48" s="126" t="s">
        <v>48</v>
      </c>
      <c r="K48" s="127">
        <v>1.2999999999999999E-2</v>
      </c>
      <c r="L48" s="165">
        <v>93623.14146631262</v>
      </c>
      <c r="M48" s="82">
        <v>1217.1008390620641</v>
      </c>
    </row>
    <row r="49" spans="2:13" ht="15.75" customHeight="1">
      <c r="B49" s="32" t="s">
        <v>207</v>
      </c>
      <c r="C49" s="163"/>
      <c r="D49" s="163"/>
      <c r="E49" s="163"/>
      <c r="F49" s="163"/>
      <c r="G49" s="163"/>
      <c r="H49" s="163"/>
      <c r="I49" s="164"/>
      <c r="J49" s="126" t="s">
        <v>48</v>
      </c>
      <c r="K49" s="127">
        <v>4.2999999999999999E-4</v>
      </c>
      <c r="L49" s="165">
        <v>57816.776261040293</v>
      </c>
      <c r="M49" s="82">
        <v>24.861213792247327</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1618.130559926467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13538</v>
      </c>
      <c r="M69" s="103">
        <v>18.115723122367179</v>
      </c>
    </row>
    <row r="70" spans="2:13">
      <c r="B70" s="98" t="s">
        <v>256</v>
      </c>
      <c r="C70" s="99"/>
      <c r="D70" s="99"/>
      <c r="E70" s="99"/>
      <c r="F70" s="99"/>
      <c r="G70" s="99"/>
      <c r="H70" s="99"/>
      <c r="I70" s="100">
        <v>74897.694683432608</v>
      </c>
      <c r="J70" s="101">
        <v>1.85</v>
      </c>
      <c r="K70" s="102">
        <v>138560.73516435034</v>
      </c>
      <c r="L70" s="169">
        <v>13538</v>
      </c>
      <c r="M70" s="103">
        <v>10.23494867516253</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28.350671797529706</v>
      </c>
    </row>
    <row r="75" spans="2:13" ht="13.5" thickBot="1">
      <c r="B75" s="76"/>
      <c r="M75" s="67"/>
    </row>
    <row r="76" spans="2:13" ht="15.75" customHeight="1" thickBot="1">
      <c r="B76" s="800" t="s">
        <v>85</v>
      </c>
      <c r="C76" s="801"/>
      <c r="D76" s="801"/>
      <c r="E76" s="801"/>
      <c r="F76" s="801"/>
      <c r="G76" s="801"/>
      <c r="H76" s="801"/>
      <c r="I76" s="801"/>
      <c r="J76" s="801"/>
      <c r="K76" s="801"/>
      <c r="L76" s="802"/>
      <c r="M76" s="104">
        <v>1774.0419639051395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354.80839278102792</v>
      </c>
      <c r="M79" s="108"/>
    </row>
    <row r="80" spans="2:13">
      <c r="B80" s="83" t="s">
        <v>90</v>
      </c>
      <c r="C80" s="84"/>
      <c r="D80" s="84"/>
      <c r="E80" s="84"/>
      <c r="F80" s="84"/>
      <c r="G80" s="84"/>
      <c r="H80" s="84"/>
      <c r="I80" s="105"/>
      <c r="J80" s="106"/>
      <c r="K80" s="107">
        <v>0.05</v>
      </c>
      <c r="L80" s="167">
        <v>88.70209819525698</v>
      </c>
      <c r="M80" s="108"/>
    </row>
    <row r="81" spans="2:13" ht="13.5" thickBot="1">
      <c r="B81" s="34" t="s">
        <v>59</v>
      </c>
      <c r="C81" s="57"/>
      <c r="D81" s="57"/>
      <c r="E81" s="57"/>
      <c r="F81" s="57"/>
      <c r="G81" s="57"/>
      <c r="H81" s="57"/>
      <c r="I81" s="109"/>
      <c r="J81" s="110"/>
      <c r="K81" s="107">
        <v>0.05</v>
      </c>
      <c r="L81" s="168">
        <v>88.70209819525698</v>
      </c>
      <c r="M81" s="108"/>
    </row>
    <row r="82" spans="2:13" ht="15.75" customHeight="1" thickBot="1">
      <c r="B82" s="805" t="s">
        <v>466</v>
      </c>
      <c r="C82" s="806"/>
      <c r="D82" s="806"/>
      <c r="E82" s="806"/>
      <c r="F82" s="806"/>
      <c r="G82" s="806"/>
      <c r="H82" s="806"/>
      <c r="I82" s="806"/>
      <c r="J82" s="806"/>
      <c r="K82" s="806"/>
      <c r="L82" s="807"/>
      <c r="M82" s="111">
        <v>532.21258917154194</v>
      </c>
    </row>
    <row r="83" spans="2:13" ht="13.5" thickBot="1">
      <c r="B83" s="76"/>
      <c r="M83" s="67"/>
    </row>
    <row r="84" spans="2:13" ht="15.75" customHeight="1" thickBot="1">
      <c r="B84" s="800" t="s">
        <v>91</v>
      </c>
      <c r="C84" s="801"/>
      <c r="D84" s="801"/>
      <c r="E84" s="801"/>
      <c r="F84" s="801"/>
      <c r="G84" s="801"/>
      <c r="H84" s="801"/>
      <c r="I84" s="801"/>
      <c r="J84" s="801"/>
      <c r="K84" s="801"/>
      <c r="L84" s="802"/>
      <c r="M84" s="112">
        <v>2306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A7917-8557-4CE7-91BA-4E0AF2FC036A}">
  <sheetPr codeName="Hoja246">
    <tabColor theme="4"/>
  </sheetPr>
  <dimension ref="B1:M108"/>
  <sheetViews>
    <sheetView zoomScale="40" zoomScaleNormal="40" workbookViewId="0">
      <selection activeCell="C8" sqref="C8:L8"/>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455</v>
      </c>
      <c r="C33" s="791" t="s">
        <v>587</v>
      </c>
      <c r="D33" s="792"/>
      <c r="E33" s="792"/>
      <c r="F33" s="792"/>
      <c r="G33" s="792"/>
      <c r="H33" s="792"/>
      <c r="I33" s="792"/>
      <c r="J33" s="793"/>
      <c r="K33" s="173">
        <v>11607</v>
      </c>
      <c r="L33" s="172" t="s">
        <v>28</v>
      </c>
      <c r="M33" s="174">
        <v>83143</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169</v>
      </c>
      <c r="C36" s="116"/>
      <c r="D36" s="116"/>
      <c r="E36" s="99"/>
      <c r="F36" s="122"/>
      <c r="G36" s="332"/>
      <c r="H36" s="333"/>
      <c r="I36" s="332"/>
      <c r="J36" s="333"/>
      <c r="K36" s="81">
        <v>43943.358046297268</v>
      </c>
      <c r="L36" s="170">
        <v>1200</v>
      </c>
      <c r="M36" s="82">
        <v>36.619465038581055</v>
      </c>
    </row>
    <row r="37" spans="2:13">
      <c r="B37" s="32" t="s">
        <v>139</v>
      </c>
      <c r="C37" s="116"/>
      <c r="D37" s="116"/>
      <c r="E37" s="123"/>
      <c r="F37" s="124"/>
      <c r="G37" s="86"/>
      <c r="H37" s="85"/>
      <c r="I37" s="86"/>
      <c r="J37" s="85"/>
      <c r="K37" s="81">
        <v>123442.69041558722</v>
      </c>
      <c r="L37" s="170">
        <v>1200</v>
      </c>
      <c r="M37" s="82">
        <v>102.86890867965602</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5.7011649432155744</v>
      </c>
    </row>
    <row r="44" spans="2:13" ht="15.75" customHeight="1" thickBot="1">
      <c r="B44" s="797" t="s">
        <v>75</v>
      </c>
      <c r="C44" s="798"/>
      <c r="D44" s="798"/>
      <c r="E44" s="798"/>
      <c r="F44" s="798"/>
      <c r="G44" s="798"/>
      <c r="H44" s="798"/>
      <c r="I44" s="798"/>
      <c r="J44" s="798"/>
      <c r="K44" s="798"/>
      <c r="L44" s="799"/>
      <c r="M44" s="87">
        <v>145.18953866145267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232</v>
      </c>
      <c r="C47" s="159"/>
      <c r="D47" s="159"/>
      <c r="E47" s="159"/>
      <c r="F47" s="159"/>
      <c r="G47" s="159"/>
      <c r="H47" s="159"/>
      <c r="I47" s="160"/>
      <c r="J47" s="126" t="s">
        <v>30</v>
      </c>
      <c r="K47" s="127">
        <v>0.108</v>
      </c>
      <c r="L47" s="165">
        <v>7070.8365991006658</v>
      </c>
      <c r="M47" s="82">
        <v>763.65035270287194</v>
      </c>
    </row>
    <row r="48" spans="2:13" ht="15.75" customHeight="1">
      <c r="B48" s="32" t="s">
        <v>140</v>
      </c>
      <c r="C48" s="163"/>
      <c r="D48" s="163"/>
      <c r="E48" s="163"/>
      <c r="F48" s="163"/>
      <c r="G48" s="163"/>
      <c r="H48" s="163"/>
      <c r="I48" s="164"/>
      <c r="J48" s="126" t="s">
        <v>30</v>
      </c>
      <c r="K48" s="127">
        <v>7.8E-2</v>
      </c>
      <c r="L48" s="165">
        <v>7595.7678807196316</v>
      </c>
      <c r="M48" s="82">
        <v>592.46989469613129</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1356.1202473990033</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261</v>
      </c>
      <c r="D69" s="99"/>
      <c r="E69" s="99"/>
      <c r="F69" s="99"/>
      <c r="G69" s="99"/>
      <c r="H69" s="147"/>
      <c r="I69" s="100">
        <v>220946.54020775395</v>
      </c>
      <c r="J69" s="101">
        <v>1.85</v>
      </c>
      <c r="K69" s="102">
        <v>408751.09938434482</v>
      </c>
      <c r="L69" s="169">
        <v>9600</v>
      </c>
      <c r="M69" s="103">
        <v>42.578239519202583</v>
      </c>
    </row>
    <row r="70" spans="2:13">
      <c r="B70" s="98" t="s">
        <v>256</v>
      </c>
      <c r="C70" s="99"/>
      <c r="D70" s="99"/>
      <c r="E70" s="99"/>
      <c r="F70" s="99"/>
      <c r="G70" s="99"/>
      <c r="H70" s="99"/>
      <c r="I70" s="100">
        <v>74897.694683432608</v>
      </c>
      <c r="J70" s="101">
        <v>1.85</v>
      </c>
      <c r="K70" s="102">
        <v>138560.73516435034</v>
      </c>
      <c r="L70" s="169">
        <v>9600</v>
      </c>
      <c r="M70" s="103">
        <v>14.433409912953159</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57.011649432155743</v>
      </c>
    </row>
    <row r="75" spans="2:13" ht="13.5" thickBot="1">
      <c r="B75" s="76"/>
      <c r="M75" s="67"/>
    </row>
    <row r="76" spans="2:13" ht="15.75" customHeight="1" thickBot="1">
      <c r="B76" s="800" t="s">
        <v>85</v>
      </c>
      <c r="C76" s="801"/>
      <c r="D76" s="801"/>
      <c r="E76" s="801"/>
      <c r="F76" s="801"/>
      <c r="G76" s="801"/>
      <c r="H76" s="801"/>
      <c r="I76" s="801"/>
      <c r="J76" s="801"/>
      <c r="K76" s="801"/>
      <c r="L76" s="802"/>
      <c r="M76" s="104">
        <v>1558.3214354926117</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311.66428709852238</v>
      </c>
      <c r="M79" s="108"/>
    </row>
    <row r="80" spans="2:13">
      <c r="B80" s="83" t="s">
        <v>90</v>
      </c>
      <c r="C80" s="84"/>
      <c r="D80" s="84"/>
      <c r="E80" s="84"/>
      <c r="F80" s="84"/>
      <c r="G80" s="84"/>
      <c r="H80" s="84"/>
      <c r="I80" s="105"/>
      <c r="J80" s="106"/>
      <c r="K80" s="107">
        <v>0.05</v>
      </c>
      <c r="L80" s="167">
        <v>77.916071774630595</v>
      </c>
      <c r="M80" s="108"/>
    </row>
    <row r="81" spans="2:13" ht="13.5" thickBot="1">
      <c r="B81" s="34" t="s">
        <v>59</v>
      </c>
      <c r="C81" s="57"/>
      <c r="D81" s="57"/>
      <c r="E81" s="57"/>
      <c r="F81" s="57"/>
      <c r="G81" s="57"/>
      <c r="H81" s="57"/>
      <c r="I81" s="109"/>
      <c r="J81" s="110"/>
      <c r="K81" s="107">
        <v>0.05</v>
      </c>
      <c r="L81" s="168">
        <v>77.916071774630595</v>
      </c>
      <c r="M81" s="108"/>
    </row>
    <row r="82" spans="2:13" ht="15.75" customHeight="1" thickBot="1">
      <c r="B82" s="805" t="s">
        <v>466</v>
      </c>
      <c r="C82" s="806"/>
      <c r="D82" s="806"/>
      <c r="E82" s="806"/>
      <c r="F82" s="806"/>
      <c r="G82" s="806"/>
      <c r="H82" s="806"/>
      <c r="I82" s="806"/>
      <c r="J82" s="806"/>
      <c r="K82" s="806"/>
      <c r="L82" s="807"/>
      <c r="M82" s="111">
        <v>467.4964306477836</v>
      </c>
    </row>
    <row r="83" spans="2:13" ht="13.5" thickBot="1">
      <c r="B83" s="76"/>
      <c r="M83" s="67"/>
    </row>
    <row r="84" spans="2:13" ht="15.75" customHeight="1" thickBot="1">
      <c r="B84" s="800" t="s">
        <v>91</v>
      </c>
      <c r="C84" s="801"/>
      <c r="D84" s="801"/>
      <c r="E84" s="801"/>
      <c r="F84" s="801"/>
      <c r="G84" s="801"/>
      <c r="H84" s="801"/>
      <c r="I84" s="801"/>
      <c r="J84" s="801"/>
      <c r="K84" s="801"/>
      <c r="L84" s="802"/>
      <c r="M84" s="112">
        <v>2026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7DE02-EA04-4059-A8E6-C835F63FF7D8}">
  <sheetPr codeName="Hoja247">
    <tabColor theme="4"/>
  </sheetPr>
  <dimension ref="B1:M108"/>
  <sheetViews>
    <sheetView zoomScale="40" zoomScaleNormal="40" workbookViewId="0">
      <selection activeCell="C8" sqref="C8:L8"/>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456</v>
      </c>
      <c r="C33" s="791" t="s">
        <v>588</v>
      </c>
      <c r="D33" s="792"/>
      <c r="E33" s="792"/>
      <c r="F33" s="792"/>
      <c r="G33" s="792"/>
      <c r="H33" s="792"/>
      <c r="I33" s="792"/>
      <c r="J33" s="793"/>
      <c r="K33" s="173">
        <v>11607</v>
      </c>
      <c r="L33" s="172" t="s">
        <v>27</v>
      </c>
      <c r="M33" s="174">
        <v>428</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182</v>
      </c>
      <c r="C36" s="116"/>
      <c r="D36" s="116"/>
      <c r="E36" s="99"/>
      <c r="F36" s="122"/>
      <c r="G36" s="332"/>
      <c r="H36" s="333"/>
      <c r="I36" s="332"/>
      <c r="J36" s="333"/>
      <c r="K36" s="81">
        <v>17208.786415523846</v>
      </c>
      <c r="L36" s="170">
        <v>10</v>
      </c>
      <c r="M36" s="82">
        <v>1720.8786415523846</v>
      </c>
    </row>
    <row r="37" spans="2:13">
      <c r="B37" s="32" t="s">
        <v>169</v>
      </c>
      <c r="C37" s="116"/>
      <c r="D37" s="116"/>
      <c r="E37" s="123"/>
      <c r="F37" s="124"/>
      <c r="G37" s="86"/>
      <c r="H37" s="85"/>
      <c r="I37" s="86"/>
      <c r="J37" s="85"/>
      <c r="K37" s="81">
        <v>43943.358046297268</v>
      </c>
      <c r="L37" s="170">
        <v>10</v>
      </c>
      <c r="M37" s="82">
        <v>4394.3358046297271</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479.76424349369648</v>
      </c>
    </row>
    <row r="44" spans="2:13" ht="15.75" customHeight="1" thickBot="1">
      <c r="B44" s="797" t="s">
        <v>75</v>
      </c>
      <c r="C44" s="798"/>
      <c r="D44" s="798"/>
      <c r="E44" s="798"/>
      <c r="F44" s="798"/>
      <c r="G44" s="798"/>
      <c r="H44" s="798"/>
      <c r="I44" s="798"/>
      <c r="J44" s="798"/>
      <c r="K44" s="798"/>
      <c r="L44" s="799"/>
      <c r="M44" s="87">
        <v>6594.9786896758078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232</v>
      </c>
      <c r="C47" s="159"/>
      <c r="D47" s="159"/>
      <c r="E47" s="159"/>
      <c r="F47" s="159"/>
      <c r="G47" s="159"/>
      <c r="H47" s="159"/>
      <c r="I47" s="160"/>
      <c r="J47" s="126" t="s">
        <v>30</v>
      </c>
      <c r="K47" s="127">
        <v>0.48039999999999999</v>
      </c>
      <c r="L47" s="165">
        <v>7070.8365991006658</v>
      </c>
      <c r="M47" s="82">
        <v>3396.82990220796</v>
      </c>
    </row>
    <row r="48" spans="2:13" ht="15.75" customHeight="1">
      <c r="B48" s="32" t="s">
        <v>207</v>
      </c>
      <c r="C48" s="163"/>
      <c r="D48" s="163"/>
      <c r="E48" s="163"/>
      <c r="F48" s="163"/>
      <c r="G48" s="163"/>
      <c r="H48" s="163"/>
      <c r="I48" s="164"/>
      <c r="J48" s="126" t="s">
        <v>48</v>
      </c>
      <c r="K48" s="127">
        <v>6.5199999999999994E-2</v>
      </c>
      <c r="L48" s="165">
        <v>57816.776261040293</v>
      </c>
      <c r="M48" s="82">
        <v>3769.6538122198267</v>
      </c>
    </row>
    <row r="49" spans="2:13" ht="15.75" customHeight="1">
      <c r="B49" s="32" t="s">
        <v>235</v>
      </c>
      <c r="C49" s="163"/>
      <c r="D49" s="163"/>
      <c r="E49" s="163"/>
      <c r="F49" s="163"/>
      <c r="G49" s="163"/>
      <c r="H49" s="163"/>
      <c r="I49" s="164"/>
      <c r="J49" s="126" t="s">
        <v>48</v>
      </c>
      <c r="K49" s="127">
        <v>0.1293</v>
      </c>
      <c r="L49" s="165">
        <v>93623.14146631262</v>
      </c>
      <c r="M49" s="82">
        <v>12105.472191594221</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19271.955906022005</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259</v>
      </c>
      <c r="D69" s="99"/>
      <c r="E69" s="99"/>
      <c r="F69" s="99"/>
      <c r="G69" s="99"/>
      <c r="H69" s="147"/>
      <c r="I69" s="100">
        <v>132567.92412465235</v>
      </c>
      <c r="J69" s="101">
        <v>1.85</v>
      </c>
      <c r="K69" s="102">
        <v>245250.65963060685</v>
      </c>
      <c r="L69" s="169">
        <v>80</v>
      </c>
      <c r="M69" s="103">
        <v>3065.6332453825858</v>
      </c>
    </row>
    <row r="70" spans="2:13">
      <c r="B70" s="98" t="s">
        <v>256</v>
      </c>
      <c r="C70" s="99"/>
      <c r="D70" s="99"/>
      <c r="E70" s="99"/>
      <c r="F70" s="99"/>
      <c r="G70" s="99"/>
      <c r="H70" s="99"/>
      <c r="I70" s="100">
        <v>74897.694683432608</v>
      </c>
      <c r="J70" s="101">
        <v>1.85</v>
      </c>
      <c r="K70" s="102">
        <v>138560.73516435034</v>
      </c>
      <c r="L70" s="169">
        <v>80</v>
      </c>
      <c r="M70" s="103">
        <v>1732.0091895543792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4797.6424349369645</v>
      </c>
    </row>
    <row r="75" spans="2:13" ht="13.5" thickBot="1">
      <c r="B75" s="76"/>
      <c r="M75" s="67"/>
    </row>
    <row r="76" spans="2:13" ht="15.75" customHeight="1" thickBot="1">
      <c r="B76" s="800" t="s">
        <v>85</v>
      </c>
      <c r="C76" s="801"/>
      <c r="D76" s="801"/>
      <c r="E76" s="801"/>
      <c r="F76" s="801"/>
      <c r="G76" s="801"/>
      <c r="H76" s="801"/>
      <c r="I76" s="801"/>
      <c r="J76" s="801"/>
      <c r="K76" s="801"/>
      <c r="L76" s="802"/>
      <c r="M76" s="104">
        <v>30664.577030634777</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6132.9154061269555</v>
      </c>
      <c r="M79" s="108"/>
    </row>
    <row r="80" spans="2:13">
      <c r="B80" s="83" t="s">
        <v>90</v>
      </c>
      <c r="C80" s="84"/>
      <c r="D80" s="84"/>
      <c r="E80" s="84"/>
      <c r="F80" s="84"/>
      <c r="G80" s="84"/>
      <c r="H80" s="84"/>
      <c r="I80" s="105"/>
      <c r="J80" s="106"/>
      <c r="K80" s="107">
        <v>0.05</v>
      </c>
      <c r="L80" s="167">
        <v>1533.2288515317389</v>
      </c>
      <c r="M80" s="108"/>
    </row>
    <row r="81" spans="2:13" ht="13.5" thickBot="1">
      <c r="B81" s="34" t="s">
        <v>59</v>
      </c>
      <c r="C81" s="57"/>
      <c r="D81" s="57"/>
      <c r="E81" s="57"/>
      <c r="F81" s="57"/>
      <c r="G81" s="57"/>
      <c r="H81" s="57"/>
      <c r="I81" s="109"/>
      <c r="J81" s="110"/>
      <c r="K81" s="107">
        <v>0.05</v>
      </c>
      <c r="L81" s="168">
        <v>1533.2288515317389</v>
      </c>
      <c r="M81" s="108"/>
    </row>
    <row r="82" spans="2:13" ht="15.75" customHeight="1" thickBot="1">
      <c r="B82" s="805" t="s">
        <v>466</v>
      </c>
      <c r="C82" s="806"/>
      <c r="D82" s="806"/>
      <c r="E82" s="806"/>
      <c r="F82" s="806"/>
      <c r="G82" s="806"/>
      <c r="H82" s="806"/>
      <c r="I82" s="806"/>
      <c r="J82" s="806"/>
      <c r="K82" s="806"/>
      <c r="L82" s="807"/>
      <c r="M82" s="111">
        <v>9199.3731091904338</v>
      </c>
    </row>
    <row r="83" spans="2:13" ht="13.5" thickBot="1">
      <c r="B83" s="76"/>
      <c r="M83" s="67"/>
    </row>
    <row r="84" spans="2:13" ht="15.75" customHeight="1" thickBot="1">
      <c r="B84" s="800" t="s">
        <v>91</v>
      </c>
      <c r="C84" s="801"/>
      <c r="D84" s="801"/>
      <c r="E84" s="801"/>
      <c r="F84" s="801"/>
      <c r="G84" s="801"/>
      <c r="H84" s="801"/>
      <c r="I84" s="801"/>
      <c r="J84" s="801"/>
      <c r="K84" s="801"/>
      <c r="L84" s="802"/>
      <c r="M84" s="112">
        <v>39864</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85379-8E9E-4491-8BFB-5374CD2667B3}">
  <sheetPr codeName="Hoja248">
    <tabColor theme="4"/>
  </sheetPr>
  <dimension ref="B1:M108"/>
  <sheetViews>
    <sheetView zoomScale="40" zoomScaleNormal="40" workbookViewId="0">
      <selection activeCell="C8" sqref="C8:L8"/>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457</v>
      </c>
      <c r="C33" s="791" t="s">
        <v>589</v>
      </c>
      <c r="D33" s="792"/>
      <c r="E33" s="792"/>
      <c r="F33" s="792"/>
      <c r="G33" s="792"/>
      <c r="H33" s="792"/>
      <c r="I33" s="792"/>
      <c r="J33" s="793"/>
      <c r="K33" s="173">
        <v>11607</v>
      </c>
      <c r="L33" s="172" t="s">
        <v>27</v>
      </c>
      <c r="M33" s="174">
        <v>312</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169</v>
      </c>
      <c r="C36" s="116"/>
      <c r="D36" s="116"/>
      <c r="E36" s="99"/>
      <c r="F36" s="122"/>
      <c r="G36" s="332"/>
      <c r="H36" s="333"/>
      <c r="I36" s="332"/>
      <c r="J36" s="333"/>
      <c r="K36" s="81">
        <v>43943.358046297268</v>
      </c>
      <c r="L36" s="170">
        <v>6</v>
      </c>
      <c r="M36" s="82">
        <v>7323.8930077162113</v>
      </c>
    </row>
    <row r="37" spans="2:13">
      <c r="B37" s="32" t="s">
        <v>141</v>
      </c>
      <c r="C37" s="116"/>
      <c r="D37" s="116"/>
      <c r="E37" s="123"/>
      <c r="F37" s="124"/>
      <c r="G37" s="86"/>
      <c r="H37" s="85"/>
      <c r="I37" s="86"/>
      <c r="J37" s="85"/>
      <c r="K37" s="81">
        <v>82936.601821101722</v>
      </c>
      <c r="L37" s="170">
        <v>6</v>
      </c>
      <c r="M37" s="82">
        <v>13822.76697018362</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1310.5459467199253</v>
      </c>
    </row>
    <row r="44" spans="2:13" ht="15.75" customHeight="1" thickBot="1">
      <c r="B44" s="797" t="s">
        <v>75</v>
      </c>
      <c r="C44" s="798"/>
      <c r="D44" s="798"/>
      <c r="E44" s="798"/>
      <c r="F44" s="798"/>
      <c r="G44" s="798"/>
      <c r="H44" s="798"/>
      <c r="I44" s="798"/>
      <c r="J44" s="798"/>
      <c r="K44" s="798"/>
      <c r="L44" s="799"/>
      <c r="M44" s="87">
        <v>22457.205924619757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232</v>
      </c>
      <c r="C47" s="159"/>
      <c r="D47" s="159"/>
      <c r="E47" s="159"/>
      <c r="F47" s="159"/>
      <c r="G47" s="159"/>
      <c r="H47" s="159"/>
      <c r="I47" s="160"/>
      <c r="J47" s="126" t="s">
        <v>30</v>
      </c>
      <c r="K47" s="127">
        <v>0.9</v>
      </c>
      <c r="L47" s="165">
        <v>7070.8365991006658</v>
      </c>
      <c r="M47" s="82">
        <v>6363.7529391905991</v>
      </c>
    </row>
    <row r="48" spans="2:13" ht="15.75" customHeight="1">
      <c r="B48" s="32" t="s">
        <v>140</v>
      </c>
      <c r="C48" s="163"/>
      <c r="D48" s="163"/>
      <c r="E48" s="163"/>
      <c r="F48" s="163"/>
      <c r="G48" s="163"/>
      <c r="H48" s="163"/>
      <c r="I48" s="164"/>
      <c r="J48" s="126" t="s">
        <v>30</v>
      </c>
      <c r="K48" s="127">
        <v>0.65</v>
      </c>
      <c r="L48" s="165">
        <v>7595.7678807196316</v>
      </c>
      <c r="M48" s="82">
        <v>4937.2491224677606</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11301.002061658361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262</v>
      </c>
      <c r="D69" s="99"/>
      <c r="E69" s="99"/>
      <c r="F69" s="99"/>
      <c r="G69" s="99"/>
      <c r="H69" s="147"/>
      <c r="I69" s="100">
        <v>265135.84824930469</v>
      </c>
      <c r="J69" s="101">
        <v>1.85</v>
      </c>
      <c r="K69" s="102">
        <v>490501.31926121371</v>
      </c>
      <c r="L69" s="169">
        <v>48</v>
      </c>
      <c r="M69" s="103">
        <v>10218.777484608619</v>
      </c>
    </row>
    <row r="70" spans="2:13">
      <c r="B70" s="98" t="s">
        <v>256</v>
      </c>
      <c r="C70" s="99"/>
      <c r="D70" s="99"/>
      <c r="E70" s="99"/>
      <c r="F70" s="99"/>
      <c r="G70" s="99"/>
      <c r="H70" s="99"/>
      <c r="I70" s="100">
        <v>74897.694683432608</v>
      </c>
      <c r="J70" s="101">
        <v>1.85</v>
      </c>
      <c r="K70" s="102">
        <v>138560.73516435034</v>
      </c>
      <c r="L70" s="169">
        <v>48</v>
      </c>
      <c r="M70" s="103">
        <v>2886.6819825906318</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13105.459467199251</v>
      </c>
    </row>
    <row r="75" spans="2:13" ht="13.5" thickBot="1">
      <c r="B75" s="76"/>
      <c r="M75" s="67"/>
    </row>
    <row r="76" spans="2:13" ht="15.75" customHeight="1" thickBot="1">
      <c r="B76" s="800" t="s">
        <v>85</v>
      </c>
      <c r="C76" s="801"/>
      <c r="D76" s="801"/>
      <c r="E76" s="801"/>
      <c r="F76" s="801"/>
      <c r="G76" s="801"/>
      <c r="H76" s="801"/>
      <c r="I76" s="801"/>
      <c r="J76" s="801"/>
      <c r="K76" s="801"/>
      <c r="L76" s="802"/>
      <c r="M76" s="104">
        <v>46863.667453477363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9372.7334906954729</v>
      </c>
      <c r="M79" s="108"/>
    </row>
    <row r="80" spans="2:13">
      <c r="B80" s="83" t="s">
        <v>90</v>
      </c>
      <c r="C80" s="84"/>
      <c r="D80" s="84"/>
      <c r="E80" s="84"/>
      <c r="F80" s="84"/>
      <c r="G80" s="84"/>
      <c r="H80" s="84"/>
      <c r="I80" s="105"/>
      <c r="J80" s="106"/>
      <c r="K80" s="107">
        <v>0.05</v>
      </c>
      <c r="L80" s="167">
        <v>2343.1833726738682</v>
      </c>
      <c r="M80" s="108"/>
    </row>
    <row r="81" spans="2:13" ht="13.5" thickBot="1">
      <c r="B81" s="34" t="s">
        <v>59</v>
      </c>
      <c r="C81" s="57"/>
      <c r="D81" s="57"/>
      <c r="E81" s="57"/>
      <c r="F81" s="57"/>
      <c r="G81" s="57"/>
      <c r="H81" s="57"/>
      <c r="I81" s="109"/>
      <c r="J81" s="110"/>
      <c r="K81" s="107">
        <v>0.05</v>
      </c>
      <c r="L81" s="168">
        <v>2343.1833726738682</v>
      </c>
      <c r="M81" s="108"/>
    </row>
    <row r="82" spans="2:13" ht="15.75" customHeight="1" thickBot="1">
      <c r="B82" s="805" t="s">
        <v>466</v>
      </c>
      <c r="C82" s="806"/>
      <c r="D82" s="806"/>
      <c r="E82" s="806"/>
      <c r="F82" s="806"/>
      <c r="G82" s="806"/>
      <c r="H82" s="806"/>
      <c r="I82" s="806"/>
      <c r="J82" s="806"/>
      <c r="K82" s="806"/>
      <c r="L82" s="807"/>
      <c r="M82" s="111">
        <v>14059.100236043208</v>
      </c>
    </row>
    <row r="83" spans="2:13" ht="13.5" thickBot="1">
      <c r="B83" s="76"/>
      <c r="M83" s="67"/>
    </row>
    <row r="84" spans="2:13" ht="15.75" customHeight="1" thickBot="1">
      <c r="B84" s="800" t="s">
        <v>91</v>
      </c>
      <c r="C84" s="801"/>
      <c r="D84" s="801"/>
      <c r="E84" s="801"/>
      <c r="F84" s="801"/>
      <c r="G84" s="801"/>
      <c r="H84" s="801"/>
      <c r="I84" s="801"/>
      <c r="J84" s="801"/>
      <c r="K84" s="801"/>
      <c r="L84" s="802"/>
      <c r="M84" s="112">
        <v>60923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8C339-8B8C-4E5A-89A6-321C364695CA}">
  <sheetPr codeName="Hoja249">
    <tabColor theme="4"/>
  </sheetPr>
  <dimension ref="B1:M108"/>
  <sheetViews>
    <sheetView zoomScale="40" zoomScaleNormal="40" workbookViewId="0">
      <selection activeCell="C8" sqref="C8:L8"/>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157</v>
      </c>
      <c r="C33" s="791" t="s">
        <v>268</v>
      </c>
      <c r="D33" s="792"/>
      <c r="E33" s="792"/>
      <c r="F33" s="792"/>
      <c r="G33" s="792"/>
      <c r="H33" s="792"/>
      <c r="I33" s="792"/>
      <c r="J33" s="793"/>
      <c r="K33" s="173">
        <v>11607</v>
      </c>
      <c r="L33" s="172" t="s">
        <v>29</v>
      </c>
      <c r="M33" s="174">
        <v>662</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169</v>
      </c>
      <c r="C36" s="116"/>
      <c r="D36" s="116"/>
      <c r="E36" s="99"/>
      <c r="F36" s="122"/>
      <c r="G36" s="332"/>
      <c r="H36" s="333"/>
      <c r="I36" s="332"/>
      <c r="J36" s="333"/>
      <c r="K36" s="81">
        <v>43943.358046297268</v>
      </c>
      <c r="L36" s="170">
        <v>120</v>
      </c>
      <c r="M36" s="82">
        <v>366.19465038581058</v>
      </c>
    </row>
    <row r="37" spans="2:13">
      <c r="B37" s="32" t="s">
        <v>187</v>
      </c>
      <c r="C37" s="116"/>
      <c r="D37" s="116"/>
      <c r="E37" s="123"/>
      <c r="F37" s="124"/>
      <c r="G37" s="86"/>
      <c r="H37" s="85"/>
      <c r="I37" s="86"/>
      <c r="J37" s="85"/>
      <c r="K37" s="81">
        <v>44426.551268260642</v>
      </c>
      <c r="L37" s="170">
        <v>120</v>
      </c>
      <c r="M37" s="82">
        <v>370.22126056883866</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15.103058745904413</v>
      </c>
    </row>
    <row r="44" spans="2:13" ht="15.75" customHeight="1" thickBot="1">
      <c r="B44" s="797" t="s">
        <v>75</v>
      </c>
      <c r="C44" s="798"/>
      <c r="D44" s="798"/>
      <c r="E44" s="798"/>
      <c r="F44" s="798"/>
      <c r="G44" s="798"/>
      <c r="H44" s="798"/>
      <c r="I44" s="798"/>
      <c r="J44" s="798"/>
      <c r="K44" s="798"/>
      <c r="L44" s="799"/>
      <c r="M44" s="87">
        <v>751.51896970055361</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140</v>
      </c>
      <c r="C47" s="159"/>
      <c r="D47" s="159"/>
      <c r="E47" s="159"/>
      <c r="F47" s="159"/>
      <c r="G47" s="159"/>
      <c r="H47" s="159"/>
      <c r="I47" s="160"/>
      <c r="J47" s="126" t="s">
        <v>30</v>
      </c>
      <c r="K47" s="127">
        <v>3.3300000000000003E-2</v>
      </c>
      <c r="L47" s="165">
        <v>7595.7678807196316</v>
      </c>
      <c r="M47" s="82">
        <v>252.93907042796377</v>
      </c>
    </row>
    <row r="48" spans="2:13" ht="15.75" customHeight="1">
      <c r="B48" s="32" t="s">
        <v>242</v>
      </c>
      <c r="C48" s="163"/>
      <c r="D48" s="163"/>
      <c r="E48" s="163"/>
      <c r="F48" s="163"/>
      <c r="G48" s="163"/>
      <c r="H48" s="163"/>
      <c r="I48" s="164"/>
      <c r="J48" s="126" t="s">
        <v>29</v>
      </c>
      <c r="K48" s="127">
        <v>1</v>
      </c>
      <c r="L48" s="165">
        <v>6762.2187129033045</v>
      </c>
      <c r="M48" s="82">
        <v>6762.2187129033045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7015.1577833312685</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2000</v>
      </c>
      <c r="M69" s="103">
        <v>81.750219876868954</v>
      </c>
    </row>
    <row r="70" spans="2:13">
      <c r="B70" s="98" t="s">
        <v>256</v>
      </c>
      <c r="C70" s="99"/>
      <c r="D70" s="99"/>
      <c r="E70" s="99"/>
      <c r="F70" s="99"/>
      <c r="G70" s="99"/>
      <c r="H70" s="99"/>
      <c r="I70" s="100">
        <v>74897.694683432608</v>
      </c>
      <c r="J70" s="101">
        <v>1.85</v>
      </c>
      <c r="K70" s="102">
        <v>138560.73516435034</v>
      </c>
      <c r="L70" s="169">
        <v>2000</v>
      </c>
      <c r="M70" s="103">
        <v>69.280367582175174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151.03058745904411</v>
      </c>
    </row>
    <row r="75" spans="2:13" ht="13.5" thickBot="1">
      <c r="B75" s="76"/>
      <c r="M75" s="67"/>
    </row>
    <row r="76" spans="2:13" ht="15.75" customHeight="1" thickBot="1">
      <c r="B76" s="800" t="s">
        <v>85</v>
      </c>
      <c r="C76" s="801"/>
      <c r="D76" s="801"/>
      <c r="E76" s="801"/>
      <c r="F76" s="801"/>
      <c r="G76" s="801"/>
      <c r="H76" s="801"/>
      <c r="I76" s="801"/>
      <c r="J76" s="801"/>
      <c r="K76" s="801"/>
      <c r="L76" s="802"/>
      <c r="M76" s="104">
        <v>7917.707340490866</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1583.5414680981733</v>
      </c>
      <c r="M79" s="108"/>
    </row>
    <row r="80" spans="2:13">
      <c r="B80" s="83" t="s">
        <v>90</v>
      </c>
      <c r="C80" s="84"/>
      <c r="D80" s="84"/>
      <c r="E80" s="84"/>
      <c r="F80" s="84"/>
      <c r="G80" s="84"/>
      <c r="H80" s="84"/>
      <c r="I80" s="105"/>
      <c r="J80" s="106"/>
      <c r="K80" s="107">
        <v>0.05</v>
      </c>
      <c r="L80" s="167">
        <v>395.88536702454331</v>
      </c>
      <c r="M80" s="108"/>
    </row>
    <row r="81" spans="2:13" ht="13.5" thickBot="1">
      <c r="B81" s="34" t="s">
        <v>59</v>
      </c>
      <c r="C81" s="57"/>
      <c r="D81" s="57"/>
      <c r="E81" s="57"/>
      <c r="F81" s="57"/>
      <c r="G81" s="57"/>
      <c r="H81" s="57"/>
      <c r="I81" s="109"/>
      <c r="J81" s="110"/>
      <c r="K81" s="107">
        <v>0.05</v>
      </c>
      <c r="L81" s="168">
        <v>395.88536702454331</v>
      </c>
      <c r="M81" s="108"/>
    </row>
    <row r="82" spans="2:13" ht="15.75" customHeight="1" thickBot="1">
      <c r="B82" s="805" t="s">
        <v>466</v>
      </c>
      <c r="C82" s="806"/>
      <c r="D82" s="806"/>
      <c r="E82" s="806"/>
      <c r="F82" s="806"/>
      <c r="G82" s="806"/>
      <c r="H82" s="806"/>
      <c r="I82" s="806"/>
      <c r="J82" s="806"/>
      <c r="K82" s="806"/>
      <c r="L82" s="807"/>
      <c r="M82" s="111">
        <v>2375.31220214726</v>
      </c>
    </row>
    <row r="83" spans="2:13" ht="13.5" thickBot="1">
      <c r="B83" s="76"/>
      <c r="M83" s="67"/>
    </row>
    <row r="84" spans="2:13" ht="15.75" customHeight="1" thickBot="1">
      <c r="B84" s="800" t="s">
        <v>91</v>
      </c>
      <c r="C84" s="801"/>
      <c r="D84" s="801"/>
      <c r="E84" s="801"/>
      <c r="F84" s="801"/>
      <c r="G84" s="801"/>
      <c r="H84" s="801"/>
      <c r="I84" s="801"/>
      <c r="J84" s="801"/>
      <c r="K84" s="801"/>
      <c r="L84" s="802"/>
      <c r="M84" s="112">
        <v>10293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40031-8E5E-47B5-BD39-7C83F9939F22}">
  <sheetPr codeName="Hoja250">
    <tabColor theme="4"/>
  </sheetPr>
  <dimension ref="B1:M108"/>
  <sheetViews>
    <sheetView zoomScale="40" zoomScaleNormal="40" workbookViewId="0">
      <selection activeCell="C8" sqref="C8:L8"/>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158</v>
      </c>
      <c r="C33" s="791" t="s">
        <v>590</v>
      </c>
      <c r="D33" s="792"/>
      <c r="E33" s="792"/>
      <c r="F33" s="792"/>
      <c r="G33" s="792"/>
      <c r="H33" s="792"/>
      <c r="I33" s="792"/>
      <c r="J33" s="793"/>
      <c r="K33" s="173">
        <v>11607</v>
      </c>
      <c r="L33" s="172" t="s">
        <v>271</v>
      </c>
      <c r="M33" s="174">
        <v>25</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169</v>
      </c>
      <c r="C36" s="116"/>
      <c r="D36" s="116"/>
      <c r="E36" s="99"/>
      <c r="F36" s="122"/>
      <c r="G36" s="332"/>
      <c r="H36" s="333"/>
      <c r="I36" s="332"/>
      <c r="J36" s="333"/>
      <c r="K36" s="81">
        <v>43943.358046297268</v>
      </c>
      <c r="L36" s="170">
        <v>4</v>
      </c>
      <c r="M36" s="82">
        <v>10985.839511574317</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1199.4106087342414</v>
      </c>
    </row>
    <row r="44" spans="2:13" ht="15.75" customHeight="1" thickBot="1">
      <c r="B44" s="797" t="s">
        <v>75</v>
      </c>
      <c r="C44" s="798"/>
      <c r="D44" s="798"/>
      <c r="E44" s="798"/>
      <c r="F44" s="798"/>
      <c r="G44" s="798"/>
      <c r="H44" s="798"/>
      <c r="I44" s="798"/>
      <c r="J44" s="798"/>
      <c r="K44" s="798"/>
      <c r="L44" s="799"/>
      <c r="M44" s="87">
        <v>12185.250120308558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236</v>
      </c>
      <c r="C47" s="159"/>
      <c r="D47" s="159"/>
      <c r="E47" s="159"/>
      <c r="F47" s="159"/>
      <c r="G47" s="159"/>
      <c r="H47" s="159"/>
      <c r="I47" s="160"/>
      <c r="J47" s="126" t="s">
        <v>29</v>
      </c>
      <c r="K47" s="127">
        <v>1</v>
      </c>
      <c r="L47" s="165">
        <v>150790.43857152059</v>
      </c>
      <c r="M47" s="82">
        <v>150790.43857152059</v>
      </c>
    </row>
    <row r="48" spans="2:13" ht="15.75" customHeight="1">
      <c r="B48" s="32" t="s">
        <v>239</v>
      </c>
      <c r="C48" s="163"/>
      <c r="D48" s="163"/>
      <c r="E48" s="163"/>
      <c r="F48" s="163"/>
      <c r="G48" s="163"/>
      <c r="H48" s="163"/>
      <c r="I48" s="164"/>
      <c r="J48" s="126" t="s">
        <v>29</v>
      </c>
      <c r="K48" s="127">
        <v>1</v>
      </c>
      <c r="L48" s="165">
        <v>302506.11770531785</v>
      </c>
      <c r="M48" s="82">
        <v>302506.11770531785</v>
      </c>
    </row>
    <row r="49" spans="2:13" ht="15.75" customHeight="1">
      <c r="B49" s="32" t="s">
        <v>678</v>
      </c>
      <c r="C49" s="163"/>
      <c r="D49" s="163"/>
      <c r="E49" s="163"/>
      <c r="F49" s="163"/>
      <c r="G49" s="163"/>
      <c r="H49" s="163"/>
      <c r="I49" s="164"/>
      <c r="J49" s="126" t="s">
        <v>26</v>
      </c>
      <c r="K49" s="127">
        <v>3.3399999999999999E-2</v>
      </c>
      <c r="L49" s="165">
        <v>466535.24549196236</v>
      </c>
      <c r="M49" s="82">
        <v>15582.277199431543</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468878.83347626997</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3.3399999999999999E-2</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256</v>
      </c>
      <c r="D69" s="99"/>
      <c r="E69" s="99"/>
      <c r="F69" s="99"/>
      <c r="G69" s="99"/>
      <c r="H69" s="147"/>
      <c r="I69" s="100">
        <v>74897.694683432608</v>
      </c>
      <c r="J69" s="101">
        <v>1.85</v>
      </c>
      <c r="K69" s="102">
        <v>138560.73516435034</v>
      </c>
      <c r="L69" s="169">
        <v>32</v>
      </c>
      <c r="M69" s="103">
        <v>4330.022973885948</v>
      </c>
    </row>
    <row r="70" spans="2:13">
      <c r="B70" s="98" t="s">
        <v>259</v>
      </c>
      <c r="C70" s="99"/>
      <c r="D70" s="99"/>
      <c r="E70" s="99"/>
      <c r="F70" s="99"/>
      <c r="G70" s="99"/>
      <c r="H70" s="99"/>
      <c r="I70" s="100">
        <v>132567.92412465235</v>
      </c>
      <c r="J70" s="101">
        <v>1.85</v>
      </c>
      <c r="K70" s="102">
        <v>245250.65963060685</v>
      </c>
      <c r="L70" s="169">
        <v>32</v>
      </c>
      <c r="M70" s="103">
        <v>7664.0831134564642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11994.106087342412</v>
      </c>
    </row>
    <row r="75" spans="2:13" ht="13.5" thickBot="1">
      <c r="B75" s="76"/>
      <c r="M75" s="67"/>
    </row>
    <row r="76" spans="2:13" ht="15.75" customHeight="1" thickBot="1">
      <c r="B76" s="800" t="s">
        <v>85</v>
      </c>
      <c r="C76" s="801"/>
      <c r="D76" s="801"/>
      <c r="E76" s="801"/>
      <c r="F76" s="801"/>
      <c r="G76" s="801"/>
      <c r="H76" s="801"/>
      <c r="I76" s="801"/>
      <c r="J76" s="801"/>
      <c r="K76" s="801"/>
      <c r="L76" s="802"/>
      <c r="M76" s="104">
        <v>493058.18968392094</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98611.637936784187</v>
      </c>
      <c r="M79" s="108"/>
    </row>
    <row r="80" spans="2:13">
      <c r="B80" s="83" t="s">
        <v>90</v>
      </c>
      <c r="C80" s="84"/>
      <c r="D80" s="84"/>
      <c r="E80" s="84"/>
      <c r="F80" s="84"/>
      <c r="G80" s="84"/>
      <c r="H80" s="84"/>
      <c r="I80" s="105"/>
      <c r="J80" s="106"/>
      <c r="K80" s="107">
        <v>0.05</v>
      </c>
      <c r="L80" s="167">
        <v>24652.909484196047</v>
      </c>
      <c r="M80" s="108"/>
    </row>
    <row r="81" spans="2:13" ht="13.5" thickBot="1">
      <c r="B81" s="34" t="s">
        <v>59</v>
      </c>
      <c r="C81" s="57"/>
      <c r="D81" s="57"/>
      <c r="E81" s="57"/>
      <c r="F81" s="57"/>
      <c r="G81" s="57"/>
      <c r="H81" s="57"/>
      <c r="I81" s="109"/>
      <c r="J81" s="110"/>
      <c r="K81" s="107">
        <v>0.05</v>
      </c>
      <c r="L81" s="168">
        <v>24652.909484196047</v>
      </c>
      <c r="M81" s="108"/>
    </row>
    <row r="82" spans="2:13" ht="15.75" customHeight="1" thickBot="1">
      <c r="B82" s="805" t="s">
        <v>466</v>
      </c>
      <c r="C82" s="806"/>
      <c r="D82" s="806"/>
      <c r="E82" s="806"/>
      <c r="F82" s="806"/>
      <c r="G82" s="806"/>
      <c r="H82" s="806"/>
      <c r="I82" s="806"/>
      <c r="J82" s="806"/>
      <c r="K82" s="806"/>
      <c r="L82" s="807"/>
      <c r="M82" s="111">
        <v>147917.45690517628</v>
      </c>
    </row>
    <row r="83" spans="2:13" ht="13.5" thickBot="1">
      <c r="B83" s="76"/>
      <c r="M83" s="67"/>
    </row>
    <row r="84" spans="2:13" ht="15.75" customHeight="1" thickBot="1">
      <c r="B84" s="800" t="s">
        <v>91</v>
      </c>
      <c r="C84" s="801"/>
      <c r="D84" s="801"/>
      <c r="E84" s="801"/>
      <c r="F84" s="801"/>
      <c r="G84" s="801"/>
      <c r="H84" s="801"/>
      <c r="I84" s="801"/>
      <c r="J84" s="801"/>
      <c r="K84" s="801"/>
      <c r="L84" s="802"/>
      <c r="M84" s="112">
        <v>640976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BAB67-3963-4ED4-B12D-ECFEB682A225}">
  <sheetPr codeName="Hoja251">
    <tabColor theme="4"/>
  </sheetPr>
  <dimension ref="B1:M108"/>
  <sheetViews>
    <sheetView zoomScale="40" zoomScaleNormal="40" workbookViewId="0">
      <selection activeCell="C8" sqref="C8:L8"/>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296</v>
      </c>
      <c r="C33" s="791" t="s">
        <v>591</v>
      </c>
      <c r="D33" s="792"/>
      <c r="E33" s="792"/>
      <c r="F33" s="792"/>
      <c r="G33" s="792"/>
      <c r="H33" s="792"/>
      <c r="I33" s="792"/>
      <c r="J33" s="793"/>
      <c r="K33" s="173">
        <v>11607</v>
      </c>
      <c r="L33" s="172" t="s">
        <v>271</v>
      </c>
      <c r="M33" s="174">
        <v>76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169</v>
      </c>
      <c r="C36" s="116"/>
      <c r="D36" s="116"/>
      <c r="E36" s="99"/>
      <c r="F36" s="122"/>
      <c r="G36" s="332"/>
      <c r="H36" s="333"/>
      <c r="I36" s="332"/>
      <c r="J36" s="333"/>
      <c r="K36" s="81">
        <v>43943.358046297268</v>
      </c>
      <c r="L36" s="170">
        <v>3.75</v>
      </c>
      <c r="M36" s="82">
        <v>11718.228812345938</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1279.3713159831907</v>
      </c>
    </row>
    <row r="44" spans="2:13" ht="15.75" customHeight="1" thickBot="1">
      <c r="B44" s="797" t="s">
        <v>75</v>
      </c>
      <c r="C44" s="798"/>
      <c r="D44" s="798"/>
      <c r="E44" s="798"/>
      <c r="F44" s="798"/>
      <c r="G44" s="798"/>
      <c r="H44" s="798"/>
      <c r="I44" s="798"/>
      <c r="J44" s="798"/>
      <c r="K44" s="798"/>
      <c r="L44" s="799"/>
      <c r="M44" s="87">
        <v>12997.60012832913</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236</v>
      </c>
      <c r="C47" s="159"/>
      <c r="D47" s="159"/>
      <c r="E47" s="159"/>
      <c r="F47" s="159"/>
      <c r="G47" s="159"/>
      <c r="H47" s="159"/>
      <c r="I47" s="160"/>
      <c r="J47" s="126" t="s">
        <v>29</v>
      </c>
      <c r="K47" s="127">
        <v>1</v>
      </c>
      <c r="L47" s="165">
        <v>150790.43857152059</v>
      </c>
      <c r="M47" s="82">
        <v>150790.43857152059</v>
      </c>
    </row>
    <row r="48" spans="2:13" ht="15.75" customHeight="1">
      <c r="B48" s="32" t="s">
        <v>160</v>
      </c>
      <c r="C48" s="163"/>
      <c r="D48" s="163"/>
      <c r="E48" s="163"/>
      <c r="F48" s="163"/>
      <c r="G48" s="163"/>
      <c r="H48" s="163"/>
      <c r="I48" s="164"/>
      <c r="J48" s="126" t="s">
        <v>29</v>
      </c>
      <c r="K48" s="127">
        <v>1</v>
      </c>
      <c r="L48" s="165">
        <v>252526.84608443911</v>
      </c>
      <c r="M48" s="82">
        <v>252526.84608443911</v>
      </c>
    </row>
    <row r="49" spans="2:13" ht="15.75" customHeight="1">
      <c r="B49" s="32" t="s">
        <v>678</v>
      </c>
      <c r="C49" s="163"/>
      <c r="D49" s="163"/>
      <c r="E49" s="163"/>
      <c r="F49" s="163"/>
      <c r="G49" s="163"/>
      <c r="H49" s="163"/>
      <c r="I49" s="164"/>
      <c r="J49" s="126" t="s">
        <v>26</v>
      </c>
      <c r="K49" s="127">
        <v>3.3399999999999999E-2</v>
      </c>
      <c r="L49" s="165">
        <v>466535.24549196236</v>
      </c>
      <c r="M49" s="82">
        <v>15582.277199431543</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418899.56185539125</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3.3399999999999999E-2</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256</v>
      </c>
      <c r="D69" s="99"/>
      <c r="E69" s="99"/>
      <c r="F69" s="99"/>
      <c r="G69" s="99"/>
      <c r="H69" s="147"/>
      <c r="I69" s="100">
        <v>74897.694683432608</v>
      </c>
      <c r="J69" s="101">
        <v>1.85</v>
      </c>
      <c r="K69" s="102">
        <v>138560.73516435034</v>
      </c>
      <c r="L69" s="169">
        <v>30</v>
      </c>
      <c r="M69" s="103">
        <v>4618.6911721450115</v>
      </c>
    </row>
    <row r="70" spans="2:13">
      <c r="B70" s="98" t="s">
        <v>259</v>
      </c>
      <c r="C70" s="99"/>
      <c r="D70" s="99"/>
      <c r="E70" s="99"/>
      <c r="F70" s="99"/>
      <c r="G70" s="99"/>
      <c r="H70" s="99"/>
      <c r="I70" s="100">
        <v>132567.92412465235</v>
      </c>
      <c r="J70" s="101">
        <v>1.85</v>
      </c>
      <c r="K70" s="102">
        <v>245250.65963060685</v>
      </c>
      <c r="L70" s="169">
        <v>30</v>
      </c>
      <c r="M70" s="103">
        <v>8175.021987686895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12793.713159831907</v>
      </c>
    </row>
    <row r="75" spans="2:13" ht="13.5" thickBot="1">
      <c r="B75" s="76"/>
      <c r="M75" s="67"/>
    </row>
    <row r="76" spans="2:13" ht="15.75" customHeight="1" thickBot="1">
      <c r="B76" s="800" t="s">
        <v>85</v>
      </c>
      <c r="C76" s="801"/>
      <c r="D76" s="801"/>
      <c r="E76" s="801"/>
      <c r="F76" s="801"/>
      <c r="G76" s="801"/>
      <c r="H76" s="801"/>
      <c r="I76" s="801"/>
      <c r="J76" s="801"/>
      <c r="K76" s="801"/>
      <c r="L76" s="802"/>
      <c r="M76" s="104">
        <v>444690.87514355226</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88938.175028710451</v>
      </c>
      <c r="M79" s="108"/>
    </row>
    <row r="80" spans="2:13">
      <c r="B80" s="83" t="s">
        <v>90</v>
      </c>
      <c r="C80" s="84"/>
      <c r="D80" s="84"/>
      <c r="E80" s="84"/>
      <c r="F80" s="84"/>
      <c r="G80" s="84"/>
      <c r="H80" s="84"/>
      <c r="I80" s="105"/>
      <c r="J80" s="106"/>
      <c r="K80" s="107">
        <v>0.05</v>
      </c>
      <c r="L80" s="167">
        <v>22234.543757177613</v>
      </c>
      <c r="M80" s="108"/>
    </row>
    <row r="81" spans="2:13" ht="13.5" thickBot="1">
      <c r="B81" s="34" t="s">
        <v>59</v>
      </c>
      <c r="C81" s="57"/>
      <c r="D81" s="57"/>
      <c r="E81" s="57"/>
      <c r="F81" s="57"/>
      <c r="G81" s="57"/>
      <c r="H81" s="57"/>
      <c r="I81" s="109"/>
      <c r="J81" s="110"/>
      <c r="K81" s="107">
        <v>0.05</v>
      </c>
      <c r="L81" s="168">
        <v>22234.543757177613</v>
      </c>
      <c r="M81" s="108"/>
    </row>
    <row r="82" spans="2:13" ht="15.75" customHeight="1" thickBot="1">
      <c r="B82" s="805" t="s">
        <v>466</v>
      </c>
      <c r="C82" s="806"/>
      <c r="D82" s="806"/>
      <c r="E82" s="806"/>
      <c r="F82" s="806"/>
      <c r="G82" s="806"/>
      <c r="H82" s="806"/>
      <c r="I82" s="806"/>
      <c r="J82" s="806"/>
      <c r="K82" s="806"/>
      <c r="L82" s="807"/>
      <c r="M82" s="111">
        <v>133407.26254306568</v>
      </c>
    </row>
    <row r="83" spans="2:13" ht="13.5" thickBot="1">
      <c r="B83" s="76"/>
      <c r="M83" s="67"/>
    </row>
    <row r="84" spans="2:13" ht="15.75" customHeight="1" thickBot="1">
      <c r="B84" s="800" t="s">
        <v>91</v>
      </c>
      <c r="C84" s="801"/>
      <c r="D84" s="801"/>
      <c r="E84" s="801"/>
      <c r="F84" s="801"/>
      <c r="G84" s="801"/>
      <c r="H84" s="801"/>
      <c r="I84" s="801"/>
      <c r="J84" s="801"/>
      <c r="K84" s="801"/>
      <c r="L84" s="802"/>
      <c r="M84" s="112">
        <v>578098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3B0D6-D24F-450B-AB52-0C16F04EDBD1}">
  <sheetPr codeName="Hoja252">
    <tabColor theme="4"/>
  </sheetPr>
  <dimension ref="B1:M108"/>
  <sheetViews>
    <sheetView zoomScale="40" zoomScaleNormal="40" workbookViewId="0">
      <selection activeCell="C8" sqref="C8:L8"/>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458</v>
      </c>
      <c r="C33" s="791" t="s">
        <v>592</v>
      </c>
      <c r="D33" s="792"/>
      <c r="E33" s="792"/>
      <c r="F33" s="792"/>
      <c r="G33" s="792"/>
      <c r="H33" s="792"/>
      <c r="I33" s="792"/>
      <c r="J33" s="793"/>
      <c r="K33" s="173">
        <v>11607</v>
      </c>
      <c r="L33" s="172" t="s">
        <v>271</v>
      </c>
      <c r="M33" s="174">
        <v>16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169</v>
      </c>
      <c r="C36" s="116"/>
      <c r="D36" s="116"/>
      <c r="E36" s="99"/>
      <c r="F36" s="122"/>
      <c r="G36" s="332"/>
      <c r="H36" s="333"/>
      <c r="I36" s="332"/>
      <c r="J36" s="333"/>
      <c r="K36" s="81">
        <v>43943.358046297268</v>
      </c>
      <c r="L36" s="170">
        <v>4</v>
      </c>
      <c r="M36" s="82">
        <v>10985.839511574317</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1199.4106087342414</v>
      </c>
    </row>
    <row r="44" spans="2:13" ht="15.75" customHeight="1" thickBot="1">
      <c r="B44" s="797" t="s">
        <v>75</v>
      </c>
      <c r="C44" s="798"/>
      <c r="D44" s="798"/>
      <c r="E44" s="798"/>
      <c r="F44" s="798"/>
      <c r="G44" s="798"/>
      <c r="H44" s="798"/>
      <c r="I44" s="798"/>
      <c r="J44" s="798"/>
      <c r="K44" s="798"/>
      <c r="L44" s="799"/>
      <c r="M44" s="87">
        <v>12185.250120308558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236</v>
      </c>
      <c r="C47" s="159"/>
      <c r="D47" s="159"/>
      <c r="E47" s="159"/>
      <c r="F47" s="159"/>
      <c r="G47" s="159"/>
      <c r="H47" s="159"/>
      <c r="I47" s="160"/>
      <c r="J47" s="126" t="s">
        <v>29</v>
      </c>
      <c r="K47" s="127">
        <v>1</v>
      </c>
      <c r="L47" s="165">
        <v>150790.43857152059</v>
      </c>
      <c r="M47" s="82">
        <v>150790.43857152059</v>
      </c>
    </row>
    <row r="48" spans="2:13" ht="15.75" customHeight="1">
      <c r="B48" s="32" t="s">
        <v>240</v>
      </c>
      <c r="C48" s="163"/>
      <c r="D48" s="163"/>
      <c r="E48" s="163"/>
      <c r="F48" s="163"/>
      <c r="G48" s="163"/>
      <c r="H48" s="163"/>
      <c r="I48" s="164"/>
      <c r="J48" s="126" t="s">
        <v>29</v>
      </c>
      <c r="K48" s="127">
        <v>1</v>
      </c>
      <c r="L48" s="165">
        <v>359500.02393965307</v>
      </c>
      <c r="M48" s="82">
        <v>359500.02393965307</v>
      </c>
    </row>
    <row r="49" spans="2:13" ht="15.75" customHeight="1">
      <c r="B49" s="32" t="s">
        <v>678</v>
      </c>
      <c r="C49" s="163"/>
      <c r="D49" s="163"/>
      <c r="E49" s="163"/>
      <c r="F49" s="163"/>
      <c r="G49" s="163"/>
      <c r="H49" s="163"/>
      <c r="I49" s="164"/>
      <c r="J49" s="126" t="s">
        <v>26</v>
      </c>
      <c r="K49" s="127">
        <v>3.3399999999999999E-2</v>
      </c>
      <c r="L49" s="165">
        <v>466535.24549196236</v>
      </c>
      <c r="M49" s="82">
        <v>15582.277199431543</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525872.73971060524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3.3399999999999999E-2</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256</v>
      </c>
      <c r="D69" s="99"/>
      <c r="E69" s="99"/>
      <c r="F69" s="99"/>
      <c r="G69" s="99"/>
      <c r="H69" s="147"/>
      <c r="I69" s="100">
        <v>74897.694683432608</v>
      </c>
      <c r="J69" s="101">
        <v>1.85</v>
      </c>
      <c r="K69" s="102">
        <v>138560.73516435034</v>
      </c>
      <c r="L69" s="169">
        <v>32</v>
      </c>
      <c r="M69" s="103">
        <v>4330.022973885948</v>
      </c>
    </row>
    <row r="70" spans="2:13">
      <c r="B70" s="98" t="s">
        <v>259</v>
      </c>
      <c r="C70" s="99"/>
      <c r="D70" s="99"/>
      <c r="E70" s="99"/>
      <c r="F70" s="99"/>
      <c r="G70" s="99"/>
      <c r="H70" s="99"/>
      <c r="I70" s="100">
        <v>132567.92412465235</v>
      </c>
      <c r="J70" s="101">
        <v>1.85</v>
      </c>
      <c r="K70" s="102">
        <v>245250.65963060685</v>
      </c>
      <c r="L70" s="169">
        <v>32</v>
      </c>
      <c r="M70" s="103">
        <v>7664.0831134564642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11994.106087342412</v>
      </c>
    </row>
    <row r="75" spans="2:13" ht="13.5" thickBot="1">
      <c r="B75" s="76"/>
      <c r="M75" s="67"/>
    </row>
    <row r="76" spans="2:13" ht="15.75" customHeight="1" thickBot="1">
      <c r="B76" s="800" t="s">
        <v>85</v>
      </c>
      <c r="C76" s="801"/>
      <c r="D76" s="801"/>
      <c r="E76" s="801"/>
      <c r="F76" s="801"/>
      <c r="G76" s="801"/>
      <c r="H76" s="801"/>
      <c r="I76" s="801"/>
      <c r="J76" s="801"/>
      <c r="K76" s="801"/>
      <c r="L76" s="802"/>
      <c r="M76" s="104">
        <v>550052.09591825621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110010.41918365125</v>
      </c>
      <c r="M79" s="108"/>
    </row>
    <row r="80" spans="2:13">
      <c r="B80" s="83" t="s">
        <v>90</v>
      </c>
      <c r="C80" s="84"/>
      <c r="D80" s="84"/>
      <c r="E80" s="84"/>
      <c r="F80" s="84"/>
      <c r="G80" s="84"/>
      <c r="H80" s="84"/>
      <c r="I80" s="105"/>
      <c r="J80" s="106"/>
      <c r="K80" s="107">
        <v>0.05</v>
      </c>
      <c r="L80" s="167">
        <v>27502.604795912812</v>
      </c>
      <c r="M80" s="108"/>
    </row>
    <row r="81" spans="2:13" ht="13.5" thickBot="1">
      <c r="B81" s="34" t="s">
        <v>59</v>
      </c>
      <c r="C81" s="57"/>
      <c r="D81" s="57"/>
      <c r="E81" s="57"/>
      <c r="F81" s="57"/>
      <c r="G81" s="57"/>
      <c r="H81" s="57"/>
      <c r="I81" s="109"/>
      <c r="J81" s="110"/>
      <c r="K81" s="107">
        <v>0.05</v>
      </c>
      <c r="L81" s="168">
        <v>27502.604795912812</v>
      </c>
      <c r="M81" s="108"/>
    </row>
    <row r="82" spans="2:13" ht="15.75" customHeight="1" thickBot="1">
      <c r="B82" s="805" t="s">
        <v>466</v>
      </c>
      <c r="C82" s="806"/>
      <c r="D82" s="806"/>
      <c r="E82" s="806"/>
      <c r="F82" s="806"/>
      <c r="G82" s="806"/>
      <c r="H82" s="806"/>
      <c r="I82" s="806"/>
      <c r="J82" s="806"/>
      <c r="K82" s="806"/>
      <c r="L82" s="807"/>
      <c r="M82" s="111">
        <v>165015.62877547686</v>
      </c>
    </row>
    <row r="83" spans="2:13" ht="13.5" thickBot="1">
      <c r="B83" s="76"/>
      <c r="M83" s="67"/>
    </row>
    <row r="84" spans="2:13" ht="15.75" customHeight="1" thickBot="1">
      <c r="B84" s="800" t="s">
        <v>91</v>
      </c>
      <c r="C84" s="801"/>
      <c r="D84" s="801"/>
      <c r="E84" s="801"/>
      <c r="F84" s="801"/>
      <c r="G84" s="801"/>
      <c r="H84" s="801"/>
      <c r="I84" s="801"/>
      <c r="J84" s="801"/>
      <c r="K84" s="801"/>
      <c r="L84" s="802"/>
      <c r="M84" s="112">
        <v>715068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BEA69-8C15-420F-BD78-30E1ECEFAB91}">
  <sheetPr codeName="Hoja253">
    <tabColor theme="4"/>
  </sheetPr>
  <dimension ref="B1:M108"/>
  <sheetViews>
    <sheetView zoomScale="40" zoomScaleNormal="40" workbookViewId="0">
      <selection activeCell="C8" sqref="C8:L8"/>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459</v>
      </c>
      <c r="C33" s="791" t="s">
        <v>593</v>
      </c>
      <c r="D33" s="792"/>
      <c r="E33" s="792"/>
      <c r="F33" s="792"/>
      <c r="G33" s="792"/>
      <c r="H33" s="792"/>
      <c r="I33" s="792"/>
      <c r="J33" s="793"/>
      <c r="K33" s="173">
        <v>11607</v>
      </c>
      <c r="L33" s="172" t="s">
        <v>27</v>
      </c>
      <c r="M33" s="174">
        <v>16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169</v>
      </c>
      <c r="C36" s="116"/>
      <c r="D36" s="116"/>
      <c r="E36" s="99"/>
      <c r="F36" s="122"/>
      <c r="G36" s="332"/>
      <c r="H36" s="333"/>
      <c r="I36" s="332"/>
      <c r="J36" s="333"/>
      <c r="K36" s="81">
        <v>43943.358046297268</v>
      </c>
      <c r="L36" s="170">
        <v>4</v>
      </c>
      <c r="M36" s="82">
        <v>10985.839511574317</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1199.4106087342414</v>
      </c>
    </row>
    <row r="44" spans="2:13" ht="15.75" customHeight="1" thickBot="1">
      <c r="B44" s="797" t="s">
        <v>75</v>
      </c>
      <c r="C44" s="798"/>
      <c r="D44" s="798"/>
      <c r="E44" s="798"/>
      <c r="F44" s="798"/>
      <c r="G44" s="798"/>
      <c r="H44" s="798"/>
      <c r="I44" s="798"/>
      <c r="J44" s="798"/>
      <c r="K44" s="798"/>
      <c r="L44" s="799"/>
      <c r="M44" s="87">
        <v>12185.250120308558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236</v>
      </c>
      <c r="C47" s="159"/>
      <c r="D47" s="159"/>
      <c r="E47" s="159"/>
      <c r="F47" s="159"/>
      <c r="G47" s="159"/>
      <c r="H47" s="159"/>
      <c r="I47" s="160"/>
      <c r="J47" s="126" t="s">
        <v>29</v>
      </c>
      <c r="K47" s="127">
        <v>2</v>
      </c>
      <c r="L47" s="165">
        <v>150790.43857152059</v>
      </c>
      <c r="M47" s="82">
        <v>301580.87714304117</v>
      </c>
    </row>
    <row r="48" spans="2:13" ht="15.75" customHeight="1">
      <c r="B48" s="32" t="s">
        <v>238</v>
      </c>
      <c r="C48" s="163"/>
      <c r="D48" s="163"/>
      <c r="E48" s="163"/>
      <c r="F48" s="163"/>
      <c r="G48" s="163"/>
      <c r="H48" s="163"/>
      <c r="I48" s="164"/>
      <c r="J48" s="126" t="s">
        <v>27</v>
      </c>
      <c r="K48" s="127">
        <v>1</v>
      </c>
      <c r="L48" s="165">
        <v>379873.01016147301</v>
      </c>
      <c r="M48" s="82">
        <v>379873.01016147301</v>
      </c>
    </row>
    <row r="49" spans="2:13" ht="15.75" customHeight="1">
      <c r="B49" s="32" t="s">
        <v>678</v>
      </c>
      <c r="C49" s="163"/>
      <c r="D49" s="163"/>
      <c r="E49" s="163"/>
      <c r="F49" s="163"/>
      <c r="G49" s="163"/>
      <c r="H49" s="163"/>
      <c r="I49" s="164"/>
      <c r="J49" s="126" t="s">
        <v>26</v>
      </c>
      <c r="K49" s="127">
        <v>3.3399999999999999E-2</v>
      </c>
      <c r="L49" s="165">
        <v>466535.24549196236</v>
      </c>
      <c r="M49" s="82">
        <v>15582.277199431543</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697036.16450394574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v>3.3399999999999999E-2</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256</v>
      </c>
      <c r="D69" s="99"/>
      <c r="E69" s="99"/>
      <c r="F69" s="99"/>
      <c r="G69" s="99"/>
      <c r="H69" s="147"/>
      <c r="I69" s="100">
        <v>74897.694683432608</v>
      </c>
      <c r="J69" s="101">
        <v>1.85</v>
      </c>
      <c r="K69" s="102">
        <v>138560.73516435034</v>
      </c>
      <c r="L69" s="169">
        <v>32</v>
      </c>
      <c r="M69" s="103">
        <v>4330.022973885948</v>
      </c>
    </row>
    <row r="70" spans="2:13">
      <c r="B70" s="98" t="s">
        <v>259</v>
      </c>
      <c r="C70" s="99"/>
      <c r="D70" s="99"/>
      <c r="E70" s="99"/>
      <c r="F70" s="99"/>
      <c r="G70" s="99"/>
      <c r="H70" s="99"/>
      <c r="I70" s="100">
        <v>132567.92412465235</v>
      </c>
      <c r="J70" s="101">
        <v>1.85</v>
      </c>
      <c r="K70" s="102">
        <v>245250.65963060685</v>
      </c>
      <c r="L70" s="169">
        <v>32</v>
      </c>
      <c r="M70" s="103">
        <v>7664.0831134564642</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11994.106087342412</v>
      </c>
    </row>
    <row r="75" spans="2:13" ht="13.5" thickBot="1">
      <c r="B75" s="76"/>
      <c r="M75" s="67"/>
    </row>
    <row r="76" spans="2:13" ht="15.75" customHeight="1" thickBot="1">
      <c r="B76" s="800" t="s">
        <v>85</v>
      </c>
      <c r="C76" s="801"/>
      <c r="D76" s="801"/>
      <c r="E76" s="801"/>
      <c r="F76" s="801"/>
      <c r="G76" s="801"/>
      <c r="H76" s="801"/>
      <c r="I76" s="801"/>
      <c r="J76" s="801"/>
      <c r="K76" s="801"/>
      <c r="L76" s="802"/>
      <c r="M76" s="104">
        <v>721215.52071159671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144243.10414231935</v>
      </c>
      <c r="M79" s="108"/>
    </row>
    <row r="80" spans="2:13">
      <c r="B80" s="83" t="s">
        <v>90</v>
      </c>
      <c r="C80" s="84"/>
      <c r="D80" s="84"/>
      <c r="E80" s="84"/>
      <c r="F80" s="84"/>
      <c r="G80" s="84"/>
      <c r="H80" s="84"/>
      <c r="I80" s="105"/>
      <c r="J80" s="106"/>
      <c r="K80" s="107">
        <v>0.05</v>
      </c>
      <c r="L80" s="167">
        <v>36060.776035579838</v>
      </c>
      <c r="M80" s="108"/>
    </row>
    <row r="81" spans="2:13" ht="13.5" thickBot="1">
      <c r="B81" s="34" t="s">
        <v>59</v>
      </c>
      <c r="C81" s="57"/>
      <c r="D81" s="57"/>
      <c r="E81" s="57"/>
      <c r="F81" s="57"/>
      <c r="G81" s="57"/>
      <c r="H81" s="57"/>
      <c r="I81" s="109"/>
      <c r="J81" s="110"/>
      <c r="K81" s="107">
        <v>0.05</v>
      </c>
      <c r="L81" s="168">
        <v>36060.776035579838</v>
      </c>
      <c r="M81" s="108"/>
    </row>
    <row r="82" spans="2:13" ht="15.75" customHeight="1" thickBot="1">
      <c r="B82" s="805" t="s">
        <v>466</v>
      </c>
      <c r="C82" s="806"/>
      <c r="D82" s="806"/>
      <c r="E82" s="806"/>
      <c r="F82" s="806"/>
      <c r="G82" s="806"/>
      <c r="H82" s="806"/>
      <c r="I82" s="806"/>
      <c r="J82" s="806"/>
      <c r="K82" s="806"/>
      <c r="L82" s="807"/>
      <c r="M82" s="111">
        <v>216364.65621347906</v>
      </c>
    </row>
    <row r="83" spans="2:13" ht="13.5" thickBot="1">
      <c r="B83" s="76"/>
      <c r="M83" s="67"/>
    </row>
    <row r="84" spans="2:13" ht="15.75" customHeight="1" thickBot="1">
      <c r="B84" s="800" t="s">
        <v>91</v>
      </c>
      <c r="C84" s="801"/>
      <c r="D84" s="801"/>
      <c r="E84" s="801"/>
      <c r="F84" s="801"/>
      <c r="G84" s="801"/>
      <c r="H84" s="801"/>
      <c r="I84" s="801"/>
      <c r="J84" s="801"/>
      <c r="K84" s="801"/>
      <c r="L84" s="802"/>
      <c r="M84" s="112">
        <v>937580</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1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D9CE3-F7E5-4D44-A81B-68637FAAD8D8}">
  <sheetPr codeName="Hoja254">
    <tabColor theme="4"/>
  </sheetPr>
  <dimension ref="B1:M108"/>
  <sheetViews>
    <sheetView zoomScale="40" zoomScaleNormal="40" workbookViewId="0">
      <selection activeCell="C8" sqref="C8:L8"/>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460</v>
      </c>
      <c r="C33" s="791" t="s">
        <v>594</v>
      </c>
      <c r="D33" s="792"/>
      <c r="E33" s="792"/>
      <c r="F33" s="792"/>
      <c r="G33" s="792"/>
      <c r="H33" s="792"/>
      <c r="I33" s="792"/>
      <c r="J33" s="793"/>
      <c r="K33" s="173">
        <v>11607</v>
      </c>
      <c r="L33" s="172" t="s">
        <v>28</v>
      </c>
      <c r="M33" s="174">
        <v>462</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168</v>
      </c>
      <c r="C36" s="116"/>
      <c r="D36" s="116"/>
      <c r="E36" s="99"/>
      <c r="F36" s="122"/>
      <c r="G36" s="332"/>
      <c r="H36" s="333"/>
      <c r="I36" s="332"/>
      <c r="J36" s="333"/>
      <c r="K36" s="81">
        <v>57396.638527547744</v>
      </c>
      <c r="L36" s="170">
        <v>6.25</v>
      </c>
      <c r="M36" s="82">
        <v>9183.4621644076396</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931.12322934365238</v>
      </c>
    </row>
    <row r="44" spans="2:13" ht="15.75" customHeight="1" thickBot="1">
      <c r="B44" s="797" t="s">
        <v>75</v>
      </c>
      <c r="C44" s="798"/>
      <c r="D44" s="798"/>
      <c r="E44" s="798"/>
      <c r="F44" s="798"/>
      <c r="G44" s="798"/>
      <c r="H44" s="798"/>
      <c r="I44" s="798"/>
      <c r="J44" s="798"/>
      <c r="K44" s="798"/>
      <c r="L44" s="799"/>
      <c r="M44" s="87">
        <v>10114.585393751291</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237</v>
      </c>
      <c r="C47" s="159"/>
      <c r="D47" s="159"/>
      <c r="E47" s="159"/>
      <c r="F47" s="159"/>
      <c r="G47" s="159"/>
      <c r="H47" s="159"/>
      <c r="I47" s="160"/>
      <c r="J47" s="126" t="s">
        <v>29</v>
      </c>
      <c r="K47" s="127">
        <v>0.78740157480314954</v>
      </c>
      <c r="L47" s="165">
        <v>216934.62544199688</v>
      </c>
      <c r="M47" s="82">
        <v>170814.66570235972</v>
      </c>
    </row>
    <row r="48" spans="2:13" ht="15.75" customHeight="1">
      <c r="B48" s="32" t="s">
        <v>204</v>
      </c>
      <c r="C48" s="163"/>
      <c r="D48" s="163"/>
      <c r="E48" s="163"/>
      <c r="F48" s="163"/>
      <c r="G48" s="163"/>
      <c r="H48" s="163"/>
      <c r="I48" s="164"/>
      <c r="J48" s="126" t="s">
        <v>28</v>
      </c>
      <c r="K48" s="127">
        <v>1</v>
      </c>
      <c r="L48" s="165">
        <v>164554.35286805048</v>
      </c>
      <c r="M48" s="82">
        <v>164554.35286805048</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335369.0185704102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260</v>
      </c>
      <c r="D69" s="99"/>
      <c r="E69" s="99"/>
      <c r="F69" s="99"/>
      <c r="G69" s="99"/>
      <c r="H69" s="147"/>
      <c r="I69" s="100">
        <v>176757.23216620315</v>
      </c>
      <c r="J69" s="101">
        <v>1.85</v>
      </c>
      <c r="K69" s="102">
        <v>327000.87950747582</v>
      </c>
      <c r="L69" s="169">
        <v>50</v>
      </c>
      <c r="M69" s="103">
        <v>6540.0175901495168</v>
      </c>
    </row>
    <row r="70" spans="2:13">
      <c r="B70" s="98" t="s">
        <v>256</v>
      </c>
      <c r="C70" s="99"/>
      <c r="D70" s="99"/>
      <c r="E70" s="99"/>
      <c r="F70" s="99"/>
      <c r="G70" s="99"/>
      <c r="H70" s="99"/>
      <c r="I70" s="100">
        <v>74897.694683432608</v>
      </c>
      <c r="J70" s="101">
        <v>1.85</v>
      </c>
      <c r="K70" s="102">
        <v>138560.73516435034</v>
      </c>
      <c r="L70" s="169">
        <v>50</v>
      </c>
      <c r="M70" s="103">
        <v>2771.2147032870066</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9311.2322934365238</v>
      </c>
    </row>
    <row r="75" spans="2:13" ht="13.5" thickBot="1">
      <c r="B75" s="76"/>
      <c r="M75" s="67"/>
    </row>
    <row r="76" spans="2:13" ht="15.75" customHeight="1" thickBot="1">
      <c r="B76" s="800" t="s">
        <v>85</v>
      </c>
      <c r="C76" s="801"/>
      <c r="D76" s="801"/>
      <c r="E76" s="801"/>
      <c r="F76" s="801"/>
      <c r="G76" s="801"/>
      <c r="H76" s="801"/>
      <c r="I76" s="801"/>
      <c r="J76" s="801"/>
      <c r="K76" s="801"/>
      <c r="L76" s="802"/>
      <c r="M76" s="104">
        <v>354794.83625759801</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70958.9672515196</v>
      </c>
      <c r="M79" s="108"/>
    </row>
    <row r="80" spans="2:13">
      <c r="B80" s="83" t="s">
        <v>90</v>
      </c>
      <c r="C80" s="84"/>
      <c r="D80" s="84"/>
      <c r="E80" s="84"/>
      <c r="F80" s="84"/>
      <c r="G80" s="84"/>
      <c r="H80" s="84"/>
      <c r="I80" s="105"/>
      <c r="J80" s="106"/>
      <c r="K80" s="107">
        <v>0.05</v>
      </c>
      <c r="L80" s="167">
        <v>17739.7418128799</v>
      </c>
      <c r="M80" s="108"/>
    </row>
    <row r="81" spans="2:13" ht="13.5" thickBot="1">
      <c r="B81" s="34" t="s">
        <v>59</v>
      </c>
      <c r="C81" s="57"/>
      <c r="D81" s="57"/>
      <c r="E81" s="57"/>
      <c r="F81" s="57"/>
      <c r="G81" s="57"/>
      <c r="H81" s="57"/>
      <c r="I81" s="109"/>
      <c r="J81" s="110"/>
      <c r="K81" s="107">
        <v>0.05</v>
      </c>
      <c r="L81" s="168">
        <v>17739.7418128799</v>
      </c>
      <c r="M81" s="108"/>
    </row>
    <row r="82" spans="2:13" ht="15.75" customHeight="1" thickBot="1">
      <c r="B82" s="805" t="s">
        <v>466</v>
      </c>
      <c r="C82" s="806"/>
      <c r="D82" s="806"/>
      <c r="E82" s="806"/>
      <c r="F82" s="806"/>
      <c r="G82" s="806"/>
      <c r="H82" s="806"/>
      <c r="I82" s="806"/>
      <c r="J82" s="806"/>
      <c r="K82" s="806"/>
      <c r="L82" s="807"/>
      <c r="M82" s="111">
        <v>106438.45087727941</v>
      </c>
    </row>
    <row r="83" spans="2:13" ht="13.5" thickBot="1">
      <c r="B83" s="76"/>
      <c r="M83" s="67"/>
    </row>
    <row r="84" spans="2:13" ht="15.75" customHeight="1" thickBot="1">
      <c r="B84" s="800" t="s">
        <v>91</v>
      </c>
      <c r="C84" s="801"/>
      <c r="D84" s="801"/>
      <c r="E84" s="801"/>
      <c r="F84" s="801"/>
      <c r="G84" s="801"/>
      <c r="H84" s="801"/>
      <c r="I84" s="801"/>
      <c r="J84" s="801"/>
      <c r="K84" s="801"/>
      <c r="L84" s="802"/>
      <c r="M84" s="112">
        <v>461233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2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97D48-1F16-48EC-A7B9-0BBC11A67A68}">
  <sheetPr codeName="Hoja256">
    <tabColor theme="4"/>
  </sheetPr>
  <dimension ref="B1:M108"/>
  <sheetViews>
    <sheetView zoomScale="40" zoomScaleNormal="40" workbookViewId="0">
      <selection activeCell="C8" sqref="C8:L8"/>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461</v>
      </c>
      <c r="C33" s="791" t="s">
        <v>595</v>
      </c>
      <c r="D33" s="792"/>
      <c r="E33" s="792"/>
      <c r="F33" s="792"/>
      <c r="G33" s="792"/>
      <c r="H33" s="792"/>
      <c r="I33" s="792"/>
      <c r="J33" s="793"/>
      <c r="K33" s="173">
        <v>11607</v>
      </c>
      <c r="L33" s="172" t="s">
        <v>271</v>
      </c>
      <c r="M33" s="174">
        <v>36</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465</v>
      </c>
      <c r="C36" s="116"/>
      <c r="D36" s="116"/>
      <c r="E36" s="99"/>
      <c r="F36" s="122"/>
      <c r="G36" s="332"/>
      <c r="H36" s="333"/>
      <c r="I36" s="332"/>
      <c r="J36" s="333"/>
      <c r="K36" s="81" t="s">
        <v>465</v>
      </c>
      <c r="L36" s="170" t="s">
        <v>465</v>
      </c>
      <c r="M36" s="82" t="s">
        <v>465</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688.47173450381035</v>
      </c>
    </row>
    <row r="44" spans="2:13" ht="15.75" customHeight="1" thickBot="1">
      <c r="B44" s="797" t="s">
        <v>75</v>
      </c>
      <c r="C44" s="798"/>
      <c r="D44" s="798"/>
      <c r="E44" s="798"/>
      <c r="F44" s="798"/>
      <c r="G44" s="798"/>
      <c r="H44" s="798"/>
      <c r="I44" s="798"/>
      <c r="J44" s="798"/>
      <c r="K44" s="798"/>
      <c r="L44" s="799"/>
      <c r="M44" s="87">
        <v>688.47173450381035</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56</v>
      </c>
      <c r="C47" s="159"/>
      <c r="D47" s="159"/>
      <c r="E47" s="159"/>
      <c r="F47" s="159"/>
      <c r="G47" s="159"/>
      <c r="H47" s="159"/>
      <c r="I47" s="160"/>
      <c r="J47" s="126" t="s">
        <v>29</v>
      </c>
      <c r="K47" s="127">
        <v>1</v>
      </c>
      <c r="L47" s="165">
        <v>60031.394776517154</v>
      </c>
      <c r="M47" s="82">
        <v>60031.394776517154</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60031.394776517154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32</v>
      </c>
      <c r="M69" s="103">
        <v>2554.6943711521549</v>
      </c>
    </row>
    <row r="70" spans="2:13">
      <c r="B70" s="98" t="s">
        <v>256</v>
      </c>
      <c r="C70" s="99"/>
      <c r="D70" s="99"/>
      <c r="E70" s="99"/>
      <c r="F70" s="99"/>
      <c r="G70" s="99"/>
      <c r="H70" s="99"/>
      <c r="I70" s="100">
        <v>74897.694683432608</v>
      </c>
      <c r="J70" s="101">
        <v>1.85</v>
      </c>
      <c r="K70" s="102">
        <v>138560.73516435034</v>
      </c>
      <c r="L70" s="169">
        <v>32</v>
      </c>
      <c r="M70" s="103">
        <v>4330.022973885948</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6884.7173450381033</v>
      </c>
    </row>
    <row r="75" spans="2:13" ht="13.5" thickBot="1">
      <c r="B75" s="76"/>
      <c r="M75" s="67"/>
    </row>
    <row r="76" spans="2:13" ht="15.75" customHeight="1" thickBot="1">
      <c r="B76" s="800" t="s">
        <v>85</v>
      </c>
      <c r="C76" s="801"/>
      <c r="D76" s="801"/>
      <c r="E76" s="801"/>
      <c r="F76" s="801"/>
      <c r="G76" s="801"/>
      <c r="H76" s="801"/>
      <c r="I76" s="801"/>
      <c r="J76" s="801"/>
      <c r="K76" s="801"/>
      <c r="L76" s="802"/>
      <c r="M76" s="104">
        <v>67604.583856059064</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13520.916771211814</v>
      </c>
      <c r="M79" s="108"/>
    </row>
    <row r="80" spans="2:13">
      <c r="B80" s="83" t="s">
        <v>90</v>
      </c>
      <c r="C80" s="84"/>
      <c r="D80" s="84"/>
      <c r="E80" s="84"/>
      <c r="F80" s="84"/>
      <c r="G80" s="84"/>
      <c r="H80" s="84"/>
      <c r="I80" s="105"/>
      <c r="J80" s="106"/>
      <c r="K80" s="107">
        <v>0.05</v>
      </c>
      <c r="L80" s="167">
        <v>3380.2291928029535</v>
      </c>
      <c r="M80" s="108"/>
    </row>
    <row r="81" spans="2:13" ht="13.5" thickBot="1">
      <c r="B81" s="34" t="s">
        <v>59</v>
      </c>
      <c r="C81" s="57"/>
      <c r="D81" s="57"/>
      <c r="E81" s="57"/>
      <c r="F81" s="57"/>
      <c r="G81" s="57"/>
      <c r="H81" s="57"/>
      <c r="I81" s="109"/>
      <c r="J81" s="110"/>
      <c r="K81" s="107">
        <v>0.05</v>
      </c>
      <c r="L81" s="168">
        <v>3380.2291928029535</v>
      </c>
      <c r="M81" s="108"/>
    </row>
    <row r="82" spans="2:13" ht="15.75" customHeight="1" thickBot="1">
      <c r="B82" s="805" t="s">
        <v>466</v>
      </c>
      <c r="C82" s="806"/>
      <c r="D82" s="806"/>
      <c r="E82" s="806"/>
      <c r="F82" s="806"/>
      <c r="G82" s="806"/>
      <c r="H82" s="806"/>
      <c r="I82" s="806"/>
      <c r="J82" s="806"/>
      <c r="K82" s="806"/>
      <c r="L82" s="807"/>
      <c r="M82" s="111">
        <v>20281.375156817718</v>
      </c>
    </row>
    <row r="83" spans="2:13" ht="13.5" thickBot="1">
      <c r="B83" s="76"/>
      <c r="M83" s="67"/>
    </row>
    <row r="84" spans="2:13" ht="15.75" customHeight="1" thickBot="1">
      <c r="B84" s="800" t="s">
        <v>91</v>
      </c>
      <c r="C84" s="801"/>
      <c r="D84" s="801"/>
      <c r="E84" s="801"/>
      <c r="F84" s="801"/>
      <c r="G84" s="801"/>
      <c r="H84" s="801"/>
      <c r="I84" s="801"/>
      <c r="J84" s="801"/>
      <c r="K84" s="801"/>
      <c r="L84" s="802"/>
      <c r="M84" s="112">
        <v>87886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2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E889D-8F6D-46EA-A281-6039D8793668}">
  <sheetPr codeName="Hoja257">
    <tabColor theme="4"/>
  </sheetPr>
  <dimension ref="B1:M108"/>
  <sheetViews>
    <sheetView zoomScale="40" zoomScaleNormal="40" workbookViewId="0">
      <selection activeCell="C8" sqref="C8:L8"/>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599</v>
      </c>
      <c r="C33" s="791" t="s">
        <v>596</v>
      </c>
      <c r="D33" s="792"/>
      <c r="E33" s="792"/>
      <c r="F33" s="792"/>
      <c r="G33" s="792"/>
      <c r="H33" s="792"/>
      <c r="I33" s="792"/>
      <c r="J33" s="793"/>
      <c r="K33" s="173">
        <v>11607</v>
      </c>
      <c r="L33" s="172" t="s">
        <v>271</v>
      </c>
      <c r="M33" s="174">
        <v>31</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169</v>
      </c>
      <c r="C36" s="116"/>
      <c r="D36" s="116"/>
      <c r="E36" s="99"/>
      <c r="F36" s="122"/>
      <c r="G36" s="332"/>
      <c r="H36" s="333"/>
      <c r="I36" s="332"/>
      <c r="J36" s="333"/>
      <c r="K36" s="81">
        <v>43943.358046297268</v>
      </c>
      <c r="L36" s="170">
        <v>120</v>
      </c>
      <c r="M36" s="82">
        <v>366.19465038581058</v>
      </c>
    </row>
    <row r="37" spans="2:13">
      <c r="B37" s="32" t="s">
        <v>187</v>
      </c>
      <c r="C37" s="116"/>
      <c r="D37" s="116"/>
      <c r="E37" s="123"/>
      <c r="F37" s="124"/>
      <c r="G37" s="86"/>
      <c r="H37" s="85"/>
      <c r="I37" s="86"/>
      <c r="J37" s="85"/>
      <c r="K37" s="81">
        <v>44426.551268260642</v>
      </c>
      <c r="L37" s="170">
        <v>120</v>
      </c>
      <c r="M37" s="82">
        <v>370.22126056883866</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15.103058745904413</v>
      </c>
    </row>
    <row r="44" spans="2:13" ht="15.75" customHeight="1" thickBot="1">
      <c r="B44" s="797" t="s">
        <v>75</v>
      </c>
      <c r="C44" s="798"/>
      <c r="D44" s="798"/>
      <c r="E44" s="798"/>
      <c r="F44" s="798"/>
      <c r="G44" s="798"/>
      <c r="H44" s="798"/>
      <c r="I44" s="798"/>
      <c r="J44" s="798"/>
      <c r="K44" s="798"/>
      <c r="L44" s="799"/>
      <c r="M44" s="87">
        <v>751.51896970055361</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140</v>
      </c>
      <c r="C47" s="159"/>
      <c r="D47" s="159"/>
      <c r="E47" s="159"/>
      <c r="F47" s="159"/>
      <c r="G47" s="159"/>
      <c r="H47" s="159"/>
      <c r="I47" s="160"/>
      <c r="J47" s="126" t="s">
        <v>30</v>
      </c>
      <c r="K47" s="127">
        <v>3.3300000000000003E-2</v>
      </c>
      <c r="L47" s="165">
        <v>7595.7678807196316</v>
      </c>
      <c r="M47" s="82">
        <v>252.93907042796377</v>
      </c>
    </row>
    <row r="48" spans="2:13" ht="15.75" customHeight="1">
      <c r="B48" s="32" t="s">
        <v>597</v>
      </c>
      <c r="C48" s="163"/>
      <c r="D48" s="163"/>
      <c r="E48" s="163"/>
      <c r="F48" s="163"/>
      <c r="G48" s="163"/>
      <c r="H48" s="163"/>
      <c r="I48" s="164"/>
      <c r="J48" s="126" t="s">
        <v>29</v>
      </c>
      <c r="K48" s="127">
        <v>1</v>
      </c>
      <c r="L48" s="165">
        <v>4000</v>
      </c>
      <c r="M48" s="82">
        <v>4000</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4252.939070427964</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2000</v>
      </c>
      <c r="M69" s="103">
        <v>81.750219876868954</v>
      </c>
    </row>
    <row r="70" spans="2:13">
      <c r="B70" s="98" t="s">
        <v>256</v>
      </c>
      <c r="C70" s="99"/>
      <c r="D70" s="99"/>
      <c r="E70" s="99"/>
      <c r="F70" s="99"/>
      <c r="G70" s="99"/>
      <c r="H70" s="99"/>
      <c r="I70" s="100">
        <v>74897.694683432608</v>
      </c>
      <c r="J70" s="101">
        <v>1.85</v>
      </c>
      <c r="K70" s="102">
        <v>138560.73516435034</v>
      </c>
      <c r="L70" s="169">
        <v>2000</v>
      </c>
      <c r="M70" s="103">
        <v>69.280367582175174</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151.03058745904411</v>
      </c>
    </row>
    <row r="75" spans="2:13" ht="13.5" thickBot="1">
      <c r="B75" s="76"/>
      <c r="M75" s="67"/>
    </row>
    <row r="76" spans="2:13" ht="15.75" customHeight="1" thickBot="1">
      <c r="B76" s="800" t="s">
        <v>85</v>
      </c>
      <c r="C76" s="801"/>
      <c r="D76" s="801"/>
      <c r="E76" s="801"/>
      <c r="F76" s="801"/>
      <c r="G76" s="801"/>
      <c r="H76" s="801"/>
      <c r="I76" s="801"/>
      <c r="J76" s="801"/>
      <c r="K76" s="801"/>
      <c r="L76" s="802"/>
      <c r="M76" s="104">
        <v>5155.4886275875615</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1031.0977255175123</v>
      </c>
      <c r="M79" s="108"/>
    </row>
    <row r="80" spans="2:13">
      <c r="B80" s="83" t="s">
        <v>90</v>
      </c>
      <c r="C80" s="84"/>
      <c r="D80" s="84"/>
      <c r="E80" s="84"/>
      <c r="F80" s="84"/>
      <c r="G80" s="84"/>
      <c r="H80" s="84"/>
      <c r="I80" s="105"/>
      <c r="J80" s="106"/>
      <c r="K80" s="107">
        <v>0.05</v>
      </c>
      <c r="L80" s="167">
        <v>257.77443137937809</v>
      </c>
      <c r="M80" s="108"/>
    </row>
    <row r="81" spans="2:13" ht="13.5" thickBot="1">
      <c r="B81" s="34" t="s">
        <v>59</v>
      </c>
      <c r="C81" s="57"/>
      <c r="D81" s="57"/>
      <c r="E81" s="57"/>
      <c r="F81" s="57"/>
      <c r="G81" s="57"/>
      <c r="H81" s="57"/>
      <c r="I81" s="109"/>
      <c r="J81" s="110"/>
      <c r="K81" s="107">
        <v>0.05</v>
      </c>
      <c r="L81" s="168">
        <v>257.77443137937809</v>
      </c>
      <c r="M81" s="108"/>
    </row>
    <row r="82" spans="2:13" ht="15.75" customHeight="1" thickBot="1">
      <c r="B82" s="805" t="s">
        <v>466</v>
      </c>
      <c r="C82" s="806"/>
      <c r="D82" s="806"/>
      <c r="E82" s="806"/>
      <c r="F82" s="806"/>
      <c r="G82" s="806"/>
      <c r="H82" s="806"/>
      <c r="I82" s="806"/>
      <c r="J82" s="806"/>
      <c r="K82" s="806"/>
      <c r="L82" s="807"/>
      <c r="M82" s="111">
        <v>1546.6465882762684</v>
      </c>
    </row>
    <row r="83" spans="2:13" ht="13.5" thickBot="1">
      <c r="B83" s="76"/>
      <c r="M83" s="67"/>
    </row>
    <row r="84" spans="2:13" ht="15.75" customHeight="1" thickBot="1">
      <c r="B84" s="800" t="s">
        <v>91</v>
      </c>
      <c r="C84" s="801"/>
      <c r="D84" s="801"/>
      <c r="E84" s="801"/>
      <c r="F84" s="801"/>
      <c r="G84" s="801"/>
      <c r="H84" s="801"/>
      <c r="I84" s="801"/>
      <c r="J84" s="801"/>
      <c r="K84" s="801"/>
      <c r="L84" s="802"/>
      <c r="M84" s="112">
        <v>6702</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2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2154B-B2FE-4892-8E28-C146B34554C5}">
  <sheetPr codeName="Hoja258">
    <tabColor theme="4"/>
  </sheetPr>
  <dimension ref="B1:M108"/>
  <sheetViews>
    <sheetView zoomScale="40" zoomScaleNormal="40" workbookViewId="0">
      <selection activeCell="C8" sqref="C8:L8"/>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462</v>
      </c>
      <c r="C33" s="791" t="s">
        <v>600</v>
      </c>
      <c r="D33" s="792"/>
      <c r="E33" s="792"/>
      <c r="F33" s="792"/>
      <c r="G33" s="792"/>
      <c r="H33" s="792"/>
      <c r="I33" s="792"/>
      <c r="J33" s="793"/>
      <c r="K33" s="173">
        <v>11607</v>
      </c>
      <c r="L33" s="172" t="s">
        <v>271</v>
      </c>
      <c r="M33" s="174">
        <v>102</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169</v>
      </c>
      <c r="C36" s="116"/>
      <c r="D36" s="116"/>
      <c r="E36" s="99"/>
      <c r="F36" s="122"/>
      <c r="G36" s="332"/>
      <c r="H36" s="333"/>
      <c r="I36" s="332"/>
      <c r="J36" s="333"/>
      <c r="K36" s="81">
        <v>43943.358046297268</v>
      </c>
      <c r="L36" s="170">
        <v>250</v>
      </c>
      <c r="M36" s="82">
        <v>175.77343218518908</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116.78602839552707</v>
      </c>
    </row>
    <row r="44" spans="2:13" ht="15.75" customHeight="1" thickBot="1">
      <c r="B44" s="797" t="s">
        <v>75</v>
      </c>
      <c r="C44" s="798"/>
      <c r="D44" s="798"/>
      <c r="E44" s="798"/>
      <c r="F44" s="798"/>
      <c r="G44" s="798"/>
      <c r="H44" s="798"/>
      <c r="I44" s="798"/>
      <c r="J44" s="798"/>
      <c r="K44" s="798"/>
      <c r="L44" s="799"/>
      <c r="M44" s="87">
        <v>292.55946058071618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202</v>
      </c>
      <c r="C47" s="159"/>
      <c r="D47" s="159"/>
      <c r="E47" s="159"/>
      <c r="F47" s="159"/>
      <c r="G47" s="159"/>
      <c r="H47" s="159"/>
      <c r="I47" s="160"/>
      <c r="J47" s="126" t="s">
        <v>29</v>
      </c>
      <c r="K47" s="127">
        <v>1</v>
      </c>
      <c r="L47" s="165">
        <v>10287.772223149121</v>
      </c>
      <c r="M47" s="82">
        <v>10287.772223149121</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10287.772223149121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70</v>
      </c>
      <c r="M69" s="103">
        <v>1167.8602839552707</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1167.8602839552707</v>
      </c>
    </row>
    <row r="75" spans="2:13" ht="13.5" thickBot="1">
      <c r="B75" s="76"/>
      <c r="M75" s="67"/>
    </row>
    <row r="76" spans="2:13" ht="15.75" customHeight="1" thickBot="1">
      <c r="B76" s="800" t="s">
        <v>85</v>
      </c>
      <c r="C76" s="801"/>
      <c r="D76" s="801"/>
      <c r="E76" s="801"/>
      <c r="F76" s="801"/>
      <c r="G76" s="801"/>
      <c r="H76" s="801"/>
      <c r="I76" s="801"/>
      <c r="J76" s="801"/>
      <c r="K76" s="801"/>
      <c r="L76" s="802"/>
      <c r="M76" s="104">
        <v>11748.191967685108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2349.6383935370218</v>
      </c>
      <c r="M79" s="108"/>
    </row>
    <row r="80" spans="2:13">
      <c r="B80" s="83" t="s">
        <v>90</v>
      </c>
      <c r="C80" s="84"/>
      <c r="D80" s="84"/>
      <c r="E80" s="84"/>
      <c r="F80" s="84"/>
      <c r="G80" s="84"/>
      <c r="H80" s="84"/>
      <c r="I80" s="105"/>
      <c r="J80" s="106"/>
      <c r="K80" s="107">
        <v>0.05</v>
      </c>
      <c r="L80" s="167">
        <v>587.40959838425545</v>
      </c>
      <c r="M80" s="108"/>
    </row>
    <row r="81" spans="2:13" ht="13.5" thickBot="1">
      <c r="B81" s="34" t="s">
        <v>59</v>
      </c>
      <c r="C81" s="57"/>
      <c r="D81" s="57"/>
      <c r="E81" s="57"/>
      <c r="F81" s="57"/>
      <c r="G81" s="57"/>
      <c r="H81" s="57"/>
      <c r="I81" s="109"/>
      <c r="J81" s="110"/>
      <c r="K81" s="107">
        <v>0.05</v>
      </c>
      <c r="L81" s="168">
        <v>587.40959838425545</v>
      </c>
      <c r="M81" s="108"/>
    </row>
    <row r="82" spans="2:13" ht="15.75" customHeight="1" thickBot="1">
      <c r="B82" s="805" t="s">
        <v>466</v>
      </c>
      <c r="C82" s="806"/>
      <c r="D82" s="806"/>
      <c r="E82" s="806"/>
      <c r="F82" s="806"/>
      <c r="G82" s="806"/>
      <c r="H82" s="806"/>
      <c r="I82" s="806"/>
      <c r="J82" s="806"/>
      <c r="K82" s="806"/>
      <c r="L82" s="807"/>
      <c r="M82" s="111">
        <v>3524.4575903055324</v>
      </c>
    </row>
    <row r="83" spans="2:13" ht="13.5" thickBot="1">
      <c r="B83" s="76"/>
      <c r="M83" s="67"/>
    </row>
    <row r="84" spans="2:13" ht="15.75" customHeight="1" thickBot="1">
      <c r="B84" s="800" t="s">
        <v>91</v>
      </c>
      <c r="C84" s="801"/>
      <c r="D84" s="801"/>
      <c r="E84" s="801"/>
      <c r="F84" s="801"/>
      <c r="G84" s="801"/>
      <c r="H84" s="801"/>
      <c r="I84" s="801"/>
      <c r="J84" s="801"/>
      <c r="K84" s="801"/>
      <c r="L84" s="802"/>
      <c r="M84" s="112">
        <v>15273</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2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594054-0485-43C3-95F7-F804D1E85A65}">
  <sheetPr codeName="Hoja259">
    <tabColor theme="4"/>
  </sheetPr>
  <dimension ref="B1:M108"/>
  <sheetViews>
    <sheetView topLeftCell="A9" zoomScale="40" zoomScaleNormal="40" workbookViewId="0">
      <selection activeCell="C8" sqref="C8:L8"/>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463</v>
      </c>
      <c r="C33" s="791" t="s">
        <v>601</v>
      </c>
      <c r="D33" s="792"/>
      <c r="E33" s="792"/>
      <c r="F33" s="792"/>
      <c r="G33" s="792"/>
      <c r="H33" s="792"/>
      <c r="I33" s="792"/>
      <c r="J33" s="793"/>
      <c r="K33" s="173">
        <v>11601</v>
      </c>
      <c r="L33" s="172" t="s">
        <v>26</v>
      </c>
      <c r="M33" s="174">
        <v>7599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171</v>
      </c>
      <c r="C36" s="116"/>
      <c r="D36" s="116"/>
      <c r="E36" s="99"/>
      <c r="F36" s="122"/>
      <c r="G36" s="332"/>
      <c r="H36" s="333"/>
      <c r="I36" s="332"/>
      <c r="J36" s="333"/>
      <c r="K36" s="81">
        <v>166034.69320451465</v>
      </c>
      <c r="L36" s="170">
        <v>43.25</v>
      </c>
      <c r="M36" s="82">
        <v>3838.952444035021</v>
      </c>
    </row>
    <row r="37" spans="2:13">
      <c r="B37" s="32" t="s">
        <v>193</v>
      </c>
      <c r="C37" s="116"/>
      <c r="D37" s="116"/>
      <c r="E37" s="123"/>
      <c r="F37" s="124"/>
      <c r="G37" s="86"/>
      <c r="H37" s="85"/>
      <c r="I37" s="86"/>
      <c r="J37" s="85"/>
      <c r="K37" s="81">
        <v>251390.58693974966</v>
      </c>
      <c r="L37" s="170">
        <v>57.5</v>
      </c>
      <c r="M37" s="82">
        <v>4372.0102076478197</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87.300917606383891</v>
      </c>
    </row>
    <row r="44" spans="2:13" ht="15.75" customHeight="1" thickBot="1">
      <c r="B44" s="797" t="s">
        <v>75</v>
      </c>
      <c r="C44" s="798"/>
      <c r="D44" s="798"/>
      <c r="E44" s="798"/>
      <c r="F44" s="798"/>
      <c r="G44" s="798"/>
      <c r="H44" s="798"/>
      <c r="I44" s="798"/>
      <c r="J44" s="798"/>
      <c r="K44" s="798"/>
      <c r="L44" s="799"/>
      <c r="M44" s="87">
        <v>8298.2635692892254</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206</v>
      </c>
      <c r="C47" s="159"/>
      <c r="D47" s="159"/>
      <c r="E47" s="159"/>
      <c r="F47" s="159"/>
      <c r="G47" s="159"/>
      <c r="H47" s="159"/>
      <c r="I47" s="160"/>
      <c r="J47" s="126" t="s">
        <v>26</v>
      </c>
      <c r="K47" s="127">
        <v>1</v>
      </c>
      <c r="L47" s="165">
        <v>7270.472207326171</v>
      </c>
      <c r="M47" s="82">
        <v>7270.472207326171</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7270.472207326171</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258</v>
      </c>
      <c r="D69" s="99"/>
      <c r="E69" s="99"/>
      <c r="F69" s="99"/>
      <c r="G69" s="99"/>
      <c r="H69" s="147"/>
      <c r="I69" s="100">
        <v>88378.616083101573</v>
      </c>
      <c r="J69" s="101">
        <v>1.85</v>
      </c>
      <c r="K69" s="102">
        <v>163500.43975373791</v>
      </c>
      <c r="L69" s="169">
        <v>346</v>
      </c>
      <c r="M69" s="103">
        <v>472.54462356571651</v>
      </c>
    </row>
    <row r="70" spans="2:13">
      <c r="B70" s="98" t="s">
        <v>256</v>
      </c>
      <c r="C70" s="99"/>
      <c r="D70" s="99"/>
      <c r="E70" s="99"/>
      <c r="F70" s="99"/>
      <c r="G70" s="99"/>
      <c r="H70" s="99"/>
      <c r="I70" s="100">
        <v>74897.694683432608</v>
      </c>
      <c r="J70" s="101">
        <v>1.85</v>
      </c>
      <c r="K70" s="102">
        <v>138560.73516435034</v>
      </c>
      <c r="L70" s="169">
        <v>346</v>
      </c>
      <c r="M70" s="103">
        <v>400.46455249812237</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873.00917606383882</v>
      </c>
    </row>
    <row r="75" spans="2:13" ht="13.5" thickBot="1">
      <c r="B75" s="76"/>
      <c r="M75" s="67"/>
    </row>
    <row r="76" spans="2:13" ht="15.75" customHeight="1" thickBot="1">
      <c r="B76" s="800" t="s">
        <v>85</v>
      </c>
      <c r="C76" s="801"/>
      <c r="D76" s="801"/>
      <c r="E76" s="801"/>
      <c r="F76" s="801"/>
      <c r="G76" s="801"/>
      <c r="H76" s="801"/>
      <c r="I76" s="801"/>
      <c r="J76" s="801"/>
      <c r="K76" s="801"/>
      <c r="L76" s="802"/>
      <c r="M76" s="104">
        <v>16441.744952679233</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3288.348990535847</v>
      </c>
      <c r="M79" s="108"/>
    </row>
    <row r="80" spans="2:13">
      <c r="B80" s="83" t="s">
        <v>90</v>
      </c>
      <c r="C80" s="84"/>
      <c r="D80" s="84"/>
      <c r="E80" s="84"/>
      <c r="F80" s="84"/>
      <c r="G80" s="84"/>
      <c r="H80" s="84"/>
      <c r="I80" s="105"/>
      <c r="J80" s="106"/>
      <c r="K80" s="107">
        <v>0.05</v>
      </c>
      <c r="L80" s="167">
        <v>822.08724763396174</v>
      </c>
      <c r="M80" s="108"/>
    </row>
    <row r="81" spans="2:13" ht="13.5" thickBot="1">
      <c r="B81" s="34" t="s">
        <v>59</v>
      </c>
      <c r="C81" s="57"/>
      <c r="D81" s="57"/>
      <c r="E81" s="57"/>
      <c r="F81" s="57"/>
      <c r="G81" s="57"/>
      <c r="H81" s="57"/>
      <c r="I81" s="109"/>
      <c r="J81" s="110"/>
      <c r="K81" s="107">
        <v>0.05</v>
      </c>
      <c r="L81" s="168">
        <v>822.08724763396174</v>
      </c>
      <c r="M81" s="108"/>
    </row>
    <row r="82" spans="2:13" ht="15.75" customHeight="1" thickBot="1">
      <c r="B82" s="805" t="s">
        <v>466</v>
      </c>
      <c r="C82" s="806"/>
      <c r="D82" s="806"/>
      <c r="E82" s="806"/>
      <c r="F82" s="806"/>
      <c r="G82" s="806"/>
      <c r="H82" s="806"/>
      <c r="I82" s="806"/>
      <c r="J82" s="806"/>
      <c r="K82" s="806"/>
      <c r="L82" s="807"/>
      <c r="M82" s="111">
        <v>4932.5234858037702</v>
      </c>
    </row>
    <row r="83" spans="2:13" ht="13.5" thickBot="1">
      <c r="B83" s="76"/>
      <c r="M83" s="67"/>
    </row>
    <row r="84" spans="2:13" ht="15.75" customHeight="1" thickBot="1">
      <c r="B84" s="800" t="s">
        <v>91</v>
      </c>
      <c r="C84" s="801"/>
      <c r="D84" s="801"/>
      <c r="E84" s="801"/>
      <c r="F84" s="801"/>
      <c r="G84" s="801"/>
      <c r="H84" s="801"/>
      <c r="I84" s="801"/>
      <c r="J84" s="801"/>
      <c r="K84" s="801"/>
      <c r="L84" s="802"/>
      <c r="M84" s="112">
        <v>21374</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2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76D54-2AE6-42C1-9FC7-000F9BEB7DE9}">
  <sheetPr codeName="Hoja260">
    <tabColor theme="4"/>
  </sheetPr>
  <dimension ref="B1:M108"/>
  <sheetViews>
    <sheetView topLeftCell="A8" zoomScale="55" zoomScaleNormal="55" workbookViewId="0">
      <selection activeCell="C8" sqref="C8:L8"/>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464</v>
      </c>
      <c r="C33" s="791" t="s">
        <v>604</v>
      </c>
      <c r="D33" s="792"/>
      <c r="E33" s="792"/>
      <c r="F33" s="792"/>
      <c r="G33" s="792"/>
      <c r="H33" s="792"/>
      <c r="I33" s="792"/>
      <c r="J33" s="793"/>
      <c r="K33" s="173">
        <v>11601</v>
      </c>
      <c r="L33" s="172" t="s">
        <v>26</v>
      </c>
      <c r="M33" s="174">
        <v>59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126</v>
      </c>
      <c r="C36" s="116"/>
      <c r="D36" s="116"/>
      <c r="E36" s="99"/>
      <c r="F36" s="122"/>
      <c r="G36" s="332"/>
      <c r="H36" s="333"/>
      <c r="I36" s="332"/>
      <c r="J36" s="333"/>
      <c r="K36" s="81">
        <v>104738.2696050019</v>
      </c>
      <c r="L36" s="170">
        <v>10</v>
      </c>
      <c r="M36" s="82">
        <v>10473.82696050019</v>
      </c>
    </row>
    <row r="37" spans="2:13">
      <c r="B37" s="32" t="s">
        <v>193</v>
      </c>
      <c r="C37" s="116"/>
      <c r="D37" s="116"/>
      <c r="E37" s="123"/>
      <c r="F37" s="124"/>
      <c r="G37" s="86"/>
      <c r="H37" s="85"/>
      <c r="I37" s="86"/>
      <c r="J37" s="85"/>
      <c r="K37" s="81">
        <v>251390.58693974966</v>
      </c>
      <c r="L37" s="170">
        <v>20</v>
      </c>
      <c r="M37" s="82">
        <v>12569.529346987483</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137.69434690076204</v>
      </c>
    </row>
    <row r="44" spans="2:13" ht="15.75" customHeight="1" thickBot="1">
      <c r="B44" s="797" t="s">
        <v>75</v>
      </c>
      <c r="C44" s="798"/>
      <c r="D44" s="798"/>
      <c r="E44" s="798"/>
      <c r="F44" s="798"/>
      <c r="G44" s="798"/>
      <c r="H44" s="798"/>
      <c r="I44" s="798"/>
      <c r="J44" s="798"/>
      <c r="K44" s="798"/>
      <c r="L44" s="799"/>
      <c r="M44" s="87">
        <v>23181.050654388437</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110</v>
      </c>
      <c r="C47" s="159"/>
      <c r="D47" s="159"/>
      <c r="E47" s="159"/>
      <c r="F47" s="159"/>
      <c r="G47" s="159"/>
      <c r="H47" s="159"/>
      <c r="I47" s="160"/>
      <c r="J47" s="126" t="s">
        <v>30</v>
      </c>
      <c r="K47" s="127">
        <v>0.2</v>
      </c>
      <c r="L47" s="165">
        <v>8814.8129136550979</v>
      </c>
      <c r="M47" s="82">
        <v>1762.9625827310197</v>
      </c>
    </row>
    <row r="48" spans="2:13" ht="15.75" customHeight="1">
      <c r="B48" s="32" t="s">
        <v>51</v>
      </c>
      <c r="C48" s="163"/>
      <c r="D48" s="163"/>
      <c r="E48" s="163"/>
      <c r="F48" s="163"/>
      <c r="G48" s="163"/>
      <c r="H48" s="163"/>
      <c r="I48" s="164"/>
      <c r="J48" s="126" t="s">
        <v>28</v>
      </c>
      <c r="K48" s="127">
        <v>3</v>
      </c>
      <c r="L48" s="165">
        <v>2583.3015670317945</v>
      </c>
      <c r="M48" s="82">
        <v>7749.9047010953836</v>
      </c>
    </row>
    <row r="49" spans="2:13" ht="15.75" customHeight="1">
      <c r="B49" s="32" t="s">
        <v>212</v>
      </c>
      <c r="C49" s="163"/>
      <c r="D49" s="163"/>
      <c r="E49" s="163"/>
      <c r="F49" s="163"/>
      <c r="G49" s="163"/>
      <c r="H49" s="163"/>
      <c r="I49" s="164"/>
      <c r="J49" s="126" t="s">
        <v>153</v>
      </c>
      <c r="K49" s="127">
        <v>0.3</v>
      </c>
      <c r="L49" s="165">
        <v>10029.271712199705</v>
      </c>
      <c r="M49" s="82">
        <v>3008.7815136599115</v>
      </c>
    </row>
    <row r="50" spans="2:13" ht="15.75" customHeight="1">
      <c r="B50" s="32" t="s">
        <v>154</v>
      </c>
      <c r="C50" s="163"/>
      <c r="D50" s="163"/>
      <c r="E50" s="163"/>
      <c r="F50" s="163"/>
      <c r="G50" s="163"/>
      <c r="H50" s="163"/>
      <c r="I50" s="164"/>
      <c r="J50" s="126" t="s">
        <v>29</v>
      </c>
      <c r="K50" s="127">
        <v>0.2</v>
      </c>
      <c r="L50" s="165">
        <v>998.95977874271807</v>
      </c>
      <c r="M50" s="82">
        <v>199.79195574854361</v>
      </c>
    </row>
    <row r="51" spans="2:13" ht="15.75" customHeight="1">
      <c r="B51" s="32" t="s">
        <v>52</v>
      </c>
      <c r="C51" s="163"/>
      <c r="D51" s="163"/>
      <c r="E51" s="163"/>
      <c r="F51" s="163"/>
      <c r="G51" s="163"/>
      <c r="H51" s="163"/>
      <c r="I51" s="164"/>
      <c r="J51" s="126" t="s">
        <v>28</v>
      </c>
      <c r="K51" s="127">
        <v>0.5</v>
      </c>
      <c r="L51" s="165">
        <v>1601.2716735112333</v>
      </c>
      <c r="M51" s="82">
        <v>800.63583675561665</v>
      </c>
    </row>
    <row r="52" spans="2:13" ht="15.75" customHeight="1">
      <c r="B52" s="32" t="s">
        <v>205</v>
      </c>
      <c r="C52" s="163"/>
      <c r="D52" s="163"/>
      <c r="E52" s="163"/>
      <c r="F52" s="163"/>
      <c r="G52" s="163"/>
      <c r="H52" s="163"/>
      <c r="I52" s="164"/>
      <c r="J52" s="126" t="s">
        <v>26</v>
      </c>
      <c r="K52" s="127">
        <v>1.4</v>
      </c>
      <c r="L52" s="165">
        <v>7270.472207326171</v>
      </c>
      <c r="M52" s="82">
        <v>10178.661090256639</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23700.737680247112</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257</v>
      </c>
      <c r="D69" s="99"/>
      <c r="E69" s="99"/>
      <c r="F69" s="99"/>
      <c r="G69" s="99"/>
      <c r="H69" s="147"/>
      <c r="I69" s="100">
        <v>44189.308041550787</v>
      </c>
      <c r="J69" s="101">
        <v>1.85</v>
      </c>
      <c r="K69" s="102">
        <v>81750.219876868956</v>
      </c>
      <c r="L69" s="169">
        <v>160</v>
      </c>
      <c r="M69" s="103">
        <v>510.938874230431</v>
      </c>
    </row>
    <row r="70" spans="2:13">
      <c r="B70" s="98" t="s">
        <v>256</v>
      </c>
      <c r="C70" s="99"/>
      <c r="D70" s="99"/>
      <c r="E70" s="99"/>
      <c r="F70" s="99"/>
      <c r="G70" s="99"/>
      <c r="H70" s="99"/>
      <c r="I70" s="100">
        <v>74897.694683432608</v>
      </c>
      <c r="J70" s="101">
        <v>1.85</v>
      </c>
      <c r="K70" s="102">
        <v>138560.73516435034</v>
      </c>
      <c r="L70" s="169">
        <v>160</v>
      </c>
      <c r="M70" s="103">
        <v>866.0045947771896</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1376.9434690076205</v>
      </c>
    </row>
    <row r="75" spans="2:13" ht="13.5" thickBot="1">
      <c r="B75" s="76"/>
      <c r="M75" s="67"/>
    </row>
    <row r="76" spans="2:13" ht="15.75" customHeight="1" thickBot="1">
      <c r="B76" s="800" t="s">
        <v>85</v>
      </c>
      <c r="C76" s="801"/>
      <c r="D76" s="801"/>
      <c r="E76" s="801"/>
      <c r="F76" s="801"/>
      <c r="G76" s="801"/>
      <c r="H76" s="801"/>
      <c r="I76" s="801"/>
      <c r="J76" s="801"/>
      <c r="K76" s="801"/>
      <c r="L76" s="802"/>
      <c r="M76" s="104">
        <v>48258.731803643168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9651.7463607286336</v>
      </c>
      <c r="M79" s="108"/>
    </row>
    <row r="80" spans="2:13">
      <c r="B80" s="83" t="s">
        <v>90</v>
      </c>
      <c r="C80" s="84"/>
      <c r="D80" s="84"/>
      <c r="E80" s="84"/>
      <c r="F80" s="84"/>
      <c r="G80" s="84"/>
      <c r="H80" s="84"/>
      <c r="I80" s="105"/>
      <c r="J80" s="106"/>
      <c r="K80" s="107">
        <v>0.05</v>
      </c>
      <c r="L80" s="167">
        <v>2412.9365901821584</v>
      </c>
      <c r="M80" s="108"/>
    </row>
    <row r="81" spans="2:13" ht="13.5" thickBot="1">
      <c r="B81" s="34" t="s">
        <v>59</v>
      </c>
      <c r="C81" s="57"/>
      <c r="D81" s="57"/>
      <c r="E81" s="57"/>
      <c r="F81" s="57"/>
      <c r="G81" s="57"/>
      <c r="H81" s="57"/>
      <c r="I81" s="109"/>
      <c r="J81" s="110"/>
      <c r="K81" s="107">
        <v>0.05</v>
      </c>
      <c r="L81" s="168">
        <v>2412.9365901821584</v>
      </c>
      <c r="M81" s="108"/>
    </row>
    <row r="82" spans="2:13" ht="15.75" customHeight="1" thickBot="1">
      <c r="B82" s="805" t="s">
        <v>466</v>
      </c>
      <c r="C82" s="806"/>
      <c r="D82" s="806"/>
      <c r="E82" s="806"/>
      <c r="F82" s="806"/>
      <c r="G82" s="806"/>
      <c r="H82" s="806"/>
      <c r="I82" s="806"/>
      <c r="J82" s="806"/>
      <c r="K82" s="806"/>
      <c r="L82" s="807"/>
      <c r="M82" s="111">
        <v>14477.61954109295</v>
      </c>
    </row>
    <row r="83" spans="2:13" ht="13.5" thickBot="1">
      <c r="B83" s="76"/>
      <c r="M83" s="67"/>
    </row>
    <row r="84" spans="2:13" ht="15.75" customHeight="1" thickBot="1">
      <c r="B84" s="800" t="s">
        <v>91</v>
      </c>
      <c r="C84" s="801"/>
      <c r="D84" s="801"/>
      <c r="E84" s="801"/>
      <c r="F84" s="801"/>
      <c r="G84" s="801"/>
      <c r="H84" s="801"/>
      <c r="I84" s="801"/>
      <c r="J84" s="801"/>
      <c r="K84" s="801"/>
      <c r="L84" s="802"/>
      <c r="M84" s="112">
        <v>62736</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2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9ECA8A-2D71-44DB-B95F-F51BD84794B0}">
  <sheetPr codeName="Hoja261">
    <tabColor theme="4"/>
  </sheetPr>
  <dimension ref="B1:M108"/>
  <sheetViews>
    <sheetView topLeftCell="A7" zoomScale="55" zoomScaleNormal="55" workbookViewId="0">
      <selection activeCell="C7" sqref="C7:L7"/>
    </sheetView>
  </sheetViews>
  <sheetFormatPr baseColWidth="10" defaultColWidth="11.42578125" defaultRowHeight="12.75"/>
  <cols>
    <col min="1" max="1" width="3.140625" style="28" customWidth="1"/>
    <col min="2" max="2" width="17" style="28" customWidth="1"/>
    <col min="3" max="10" width="11.42578125" style="28"/>
    <col min="11" max="11" width="12.5703125" style="28" customWidth="1"/>
    <col min="12" max="12" width="14.28515625" style="28" customWidth="1"/>
    <col min="13" max="13" width="12.85546875" style="28" customWidth="1"/>
    <col min="14" max="14" width="4.28515625" style="28" customWidth="1"/>
    <col min="15" max="16384" width="11.42578125" style="28"/>
  </cols>
  <sheetData>
    <row r="1" spans="2:13" ht="13.5" thickBot="1"/>
    <row r="2" spans="2:13" ht="15" customHeight="1">
      <c r="B2" s="754"/>
      <c r="C2" s="321"/>
      <c r="D2" s="322"/>
      <c r="E2" s="322"/>
      <c r="F2" s="322"/>
      <c r="G2" s="322"/>
      <c r="H2" s="322"/>
      <c r="I2" s="322"/>
      <c r="J2" s="750" t="s">
        <v>0</v>
      </c>
      <c r="K2" s="757" t="s">
        <v>643</v>
      </c>
      <c r="L2" s="758"/>
      <c r="M2" s="759"/>
    </row>
    <row r="3" spans="2:13" ht="13.5">
      <c r="B3" s="755"/>
      <c r="C3" s="763" t="s">
        <v>1</v>
      </c>
      <c r="D3" s="764"/>
      <c r="E3" s="764"/>
      <c r="F3" s="764"/>
      <c r="G3" s="764"/>
      <c r="H3" s="764"/>
      <c r="I3" s="765"/>
      <c r="J3" s="751"/>
      <c r="K3" s="760"/>
      <c r="L3" s="761"/>
      <c r="M3" s="762"/>
    </row>
    <row r="4" spans="2:13" ht="13.5">
      <c r="B4" s="755"/>
      <c r="C4" s="766" t="s">
        <v>18</v>
      </c>
      <c r="D4" s="767"/>
      <c r="E4" s="767"/>
      <c r="F4" s="767"/>
      <c r="G4" s="767"/>
      <c r="H4" s="767"/>
      <c r="I4" s="768"/>
      <c r="J4" s="317" t="s">
        <v>2</v>
      </c>
      <c r="K4" s="769">
        <v>2</v>
      </c>
      <c r="L4" s="770"/>
      <c r="M4" s="771"/>
    </row>
    <row r="5" spans="2:13" ht="12.75" customHeight="1">
      <c r="B5" s="755"/>
      <c r="C5" s="772" t="s">
        <v>61</v>
      </c>
      <c r="D5" s="773"/>
      <c r="E5" s="773"/>
      <c r="F5" s="773"/>
      <c r="G5" s="773"/>
      <c r="H5" s="773"/>
      <c r="I5" s="774"/>
      <c r="J5" s="318"/>
      <c r="K5" s="760"/>
      <c r="L5" s="761"/>
      <c r="M5" s="762"/>
    </row>
    <row r="6" spans="2:13" ht="12.75" customHeight="1">
      <c r="B6" s="755"/>
      <c r="C6" s="166"/>
      <c r="D6" s="171"/>
      <c r="E6" s="171"/>
      <c r="F6" s="171"/>
      <c r="G6" s="171"/>
      <c r="H6" s="171"/>
      <c r="I6" s="171"/>
      <c r="J6" s="775" t="s">
        <v>3</v>
      </c>
      <c r="K6" s="775">
        <v>1</v>
      </c>
      <c r="L6" s="775" t="s">
        <v>4</v>
      </c>
      <c r="M6" s="777">
        <v>1</v>
      </c>
    </row>
    <row r="7" spans="2:13" ht="12.75" customHeight="1">
      <c r="B7" s="755"/>
      <c r="C7" s="166"/>
      <c r="D7" s="171"/>
      <c r="E7" s="171"/>
      <c r="F7" s="171"/>
      <c r="G7" s="171"/>
      <c r="H7" s="171"/>
      <c r="I7" s="171"/>
      <c r="J7" s="776"/>
      <c r="K7" s="776"/>
      <c r="L7" s="776"/>
      <c r="M7" s="778"/>
    </row>
    <row r="8" spans="2:13" ht="12.75" customHeight="1">
      <c r="B8" s="756"/>
      <c r="C8" s="780" t="s">
        <v>5</v>
      </c>
      <c r="D8" s="781"/>
      <c r="E8" s="781"/>
      <c r="F8" s="781"/>
      <c r="G8" s="781"/>
      <c r="H8" s="781"/>
      <c r="I8" s="782"/>
      <c r="J8" s="751"/>
      <c r="K8" s="751"/>
      <c r="L8" s="751"/>
      <c r="M8" s="779"/>
    </row>
    <row r="9" spans="2:13" ht="14.25" thickBot="1">
      <c r="B9" s="35"/>
      <c r="C9" s="36"/>
      <c r="D9" s="36"/>
      <c r="E9" s="36"/>
      <c r="F9" s="36"/>
      <c r="G9" s="36"/>
      <c r="H9" s="36"/>
      <c r="I9" s="36"/>
      <c r="J9" s="36"/>
      <c r="K9" s="37"/>
      <c r="L9" s="37"/>
      <c r="M9" s="38"/>
    </row>
    <row r="10" spans="2:13" ht="13.5">
      <c r="B10" s="39"/>
      <c r="C10" s="40"/>
      <c r="D10" s="40"/>
      <c r="E10" s="40"/>
      <c r="F10" s="40"/>
      <c r="G10" s="40"/>
      <c r="H10" s="40"/>
      <c r="I10" s="40"/>
      <c r="J10" s="41" t="s">
        <v>6</v>
      </c>
      <c r="K10" s="42" t="s">
        <v>7</v>
      </c>
      <c r="L10" s="42" t="s">
        <v>8</v>
      </c>
      <c r="M10" s="43" t="s">
        <v>9</v>
      </c>
    </row>
    <row r="11" spans="2:13" ht="13.5">
      <c r="B11" s="44"/>
      <c r="C11" s="45"/>
      <c r="D11" s="45"/>
      <c r="E11" s="45"/>
      <c r="F11" s="45"/>
      <c r="G11" s="45"/>
      <c r="H11" s="45"/>
      <c r="I11" s="45"/>
      <c r="J11" s="46"/>
      <c r="K11" s="47">
        <v>10</v>
      </c>
      <c r="L11" s="47">
        <v>5</v>
      </c>
      <c r="M11" s="48">
        <v>2024</v>
      </c>
    </row>
    <row r="12" spans="2:13" ht="13.5">
      <c r="B12" s="783" t="s">
        <v>62</v>
      </c>
      <c r="C12" s="784"/>
      <c r="D12" s="784"/>
      <c r="E12" s="319"/>
      <c r="F12" s="45"/>
      <c r="G12" s="45"/>
      <c r="H12" s="45" t="s">
        <v>63</v>
      </c>
      <c r="J12" s="45"/>
      <c r="K12" s="46"/>
      <c r="M12" s="49"/>
    </row>
    <row r="13" spans="2:13" ht="13.5">
      <c r="B13" s="50" t="s">
        <v>10</v>
      </c>
      <c r="C13" s="51"/>
      <c r="D13" s="324" t="s">
        <v>733</v>
      </c>
      <c r="E13" s="324"/>
      <c r="F13" s="324"/>
      <c r="G13" s="324"/>
      <c r="H13" s="51"/>
      <c r="I13" s="51" t="s">
        <v>11</v>
      </c>
      <c r="J13" s="324"/>
      <c r="K13" s="324"/>
      <c r="L13" s="324"/>
      <c r="M13" s="52"/>
    </row>
    <row r="14" spans="2:13" ht="13.5">
      <c r="B14" s="50"/>
      <c r="C14" s="51"/>
      <c r="D14" s="53"/>
      <c r="E14" s="53"/>
      <c r="F14" s="53"/>
      <c r="G14" s="53"/>
      <c r="H14" s="51"/>
      <c r="I14" s="53"/>
      <c r="J14" s="51"/>
      <c r="K14" s="53"/>
      <c r="L14" s="53"/>
      <c r="M14" s="52"/>
    </row>
    <row r="15" spans="2:13" ht="13.5">
      <c r="B15" s="50"/>
      <c r="C15" s="51"/>
      <c r="D15" s="53"/>
      <c r="E15" s="53"/>
      <c r="F15" s="53"/>
      <c r="G15" s="53"/>
      <c r="H15" s="51"/>
      <c r="I15" s="53"/>
      <c r="J15" s="51"/>
      <c r="K15" s="53"/>
      <c r="L15" s="53"/>
      <c r="M15" s="52"/>
    </row>
    <row r="16" spans="2:13" ht="13.5">
      <c r="B16" s="54"/>
      <c r="C16" s="55"/>
      <c r="D16" s="55"/>
      <c r="E16" s="55"/>
      <c r="F16" s="55"/>
      <c r="G16" s="55"/>
      <c r="H16" s="55"/>
      <c r="I16" s="55"/>
      <c r="J16" s="55"/>
      <c r="K16" s="55"/>
      <c r="L16" s="55"/>
      <c r="M16" s="56"/>
    </row>
    <row r="17" spans="2:13" ht="13.5" thickBot="1">
      <c r="B17" s="34"/>
      <c r="C17" s="57"/>
      <c r="D17" s="57"/>
      <c r="E17" s="57"/>
      <c r="F17" s="57"/>
      <c r="G17" s="57"/>
      <c r="H17" s="57"/>
      <c r="I17" s="57"/>
      <c r="J17" s="57"/>
      <c r="K17" s="57"/>
      <c r="L17" s="57"/>
      <c r="M17" s="58"/>
    </row>
    <row r="18" spans="2:13">
      <c r="B18" s="59"/>
      <c r="C18" s="60"/>
      <c r="D18" s="60"/>
      <c r="E18" s="60"/>
      <c r="F18" s="60"/>
      <c r="G18" s="60"/>
      <c r="J18" s="60"/>
      <c r="K18" s="60"/>
      <c r="L18" s="60"/>
      <c r="M18" s="61"/>
    </row>
    <row r="19" spans="2:13" ht="13.5">
      <c r="B19" s="62" t="s">
        <v>12</v>
      </c>
      <c r="C19" s="63"/>
      <c r="D19" s="64"/>
      <c r="E19" s="65"/>
      <c r="F19" s="65"/>
      <c r="G19" s="66" t="s">
        <v>4</v>
      </c>
      <c r="H19" s="71"/>
      <c r="I19" s="71"/>
      <c r="J19" s="71"/>
      <c r="K19" s="71"/>
      <c r="L19" s="71"/>
      <c r="M19" s="67"/>
    </row>
    <row r="20" spans="2:13" ht="13.9" customHeight="1">
      <c r="B20" s="68" t="s">
        <v>13</v>
      </c>
      <c r="C20" s="69"/>
      <c r="D20" s="748" t="s">
        <v>734</v>
      </c>
      <c r="E20" s="748"/>
      <c r="F20" s="748"/>
      <c r="G20" s="748"/>
      <c r="H20" s="748"/>
      <c r="I20" s="748"/>
      <c r="J20" s="748"/>
      <c r="K20" s="748"/>
      <c r="L20" s="748"/>
      <c r="M20" s="70"/>
    </row>
    <row r="21" spans="2:13">
      <c r="B21" s="68"/>
      <c r="C21" s="69"/>
      <c r="D21" s="749"/>
      <c r="E21" s="749"/>
      <c r="F21" s="749"/>
      <c r="G21" s="749"/>
      <c r="H21" s="749"/>
      <c r="I21" s="749"/>
      <c r="J21" s="749"/>
      <c r="K21" s="749"/>
      <c r="L21" s="749"/>
      <c r="M21" s="70"/>
    </row>
    <row r="22" spans="2:13">
      <c r="B22" s="68"/>
      <c r="C22" s="69"/>
      <c r="D22" s="71"/>
      <c r="E22" s="71"/>
      <c r="F22" s="71"/>
      <c r="G22" s="71"/>
      <c r="H22" s="71"/>
      <c r="I22" s="71"/>
      <c r="J22" s="71"/>
      <c r="K22" s="71"/>
      <c r="L22" s="71"/>
      <c r="M22" s="70"/>
    </row>
    <row r="23" spans="2:13">
      <c r="B23" s="68" t="s">
        <v>14</v>
      </c>
      <c r="C23" s="69"/>
      <c r="D23" s="320"/>
      <c r="E23" s="320"/>
      <c r="F23" s="320"/>
      <c r="G23" s="320"/>
      <c r="H23" s="320"/>
      <c r="I23" s="320"/>
      <c r="J23" s="320"/>
      <c r="K23" s="320"/>
      <c r="L23" s="320"/>
      <c r="M23" s="72"/>
    </row>
    <row r="24" spans="2:13">
      <c r="B24" s="68"/>
      <c r="C24" s="69"/>
      <c r="D24" s="31"/>
      <c r="E24" s="31"/>
      <c r="F24" s="31"/>
      <c r="G24" s="31"/>
      <c r="H24" s="31"/>
      <c r="I24" s="31"/>
      <c r="J24" s="31"/>
      <c r="K24" s="31"/>
      <c r="L24" s="31"/>
      <c r="M24" s="72"/>
    </row>
    <row r="25" spans="2:13">
      <c r="B25" s="68" t="s">
        <v>15</v>
      </c>
      <c r="C25" s="69"/>
      <c r="D25" s="320"/>
      <c r="E25" s="320"/>
      <c r="F25" s="320"/>
      <c r="G25" s="320"/>
      <c r="H25" s="320"/>
      <c r="I25" s="320"/>
      <c r="J25" s="320"/>
      <c r="K25" s="320"/>
      <c r="L25" s="320"/>
      <c r="M25" s="72"/>
    </row>
    <row r="26" spans="2:13">
      <c r="B26" s="68"/>
      <c r="C26" s="69"/>
      <c r="D26" s="31"/>
      <c r="E26" s="31"/>
      <c r="F26" s="31"/>
      <c r="G26" s="31"/>
      <c r="H26" s="31"/>
      <c r="I26" s="31"/>
      <c r="J26" s="31"/>
      <c r="K26" s="31"/>
      <c r="L26" s="31"/>
      <c r="M26" s="72"/>
    </row>
    <row r="27" spans="2:13">
      <c r="B27" s="68" t="s">
        <v>16</v>
      </c>
      <c r="C27" s="68"/>
      <c r="D27" s="31"/>
      <c r="E27" s="320"/>
      <c r="F27" s="320"/>
      <c r="G27" s="320"/>
      <c r="H27" s="320"/>
      <c r="I27" s="320"/>
      <c r="J27" s="320"/>
      <c r="K27" s="320"/>
      <c r="L27" s="320"/>
      <c r="M27" s="72"/>
    </row>
    <row r="28" spans="2:13">
      <c r="B28" s="62"/>
      <c r="C28" s="63"/>
      <c r="D28" s="31"/>
      <c r="E28" s="31"/>
      <c r="F28" s="31"/>
      <c r="G28" s="31"/>
      <c r="H28" s="31"/>
      <c r="I28" s="31"/>
      <c r="J28" s="31"/>
      <c r="K28" s="31"/>
      <c r="L28" s="31"/>
      <c r="M28" s="72"/>
    </row>
    <row r="29" spans="2:13">
      <c r="B29" s="68" t="s">
        <v>17</v>
      </c>
      <c r="C29" s="69"/>
      <c r="D29" s="31"/>
      <c r="E29" s="31"/>
      <c r="F29" s="31"/>
      <c r="G29" s="323"/>
      <c r="H29" s="323"/>
      <c r="I29" s="323"/>
      <c r="J29" s="323"/>
      <c r="K29" s="323"/>
      <c r="L29" s="323"/>
      <c r="M29" s="72"/>
    </row>
    <row r="30" spans="2:13" ht="13.5" thickBot="1">
      <c r="B30" s="73"/>
      <c r="C30" s="74"/>
      <c r="D30" s="74"/>
      <c r="E30" s="74"/>
      <c r="F30" s="74"/>
      <c r="G30" s="74"/>
      <c r="H30" s="74"/>
      <c r="I30" s="74"/>
      <c r="J30" s="74"/>
      <c r="K30" s="74"/>
      <c r="L30" s="74"/>
      <c r="M30" s="75"/>
    </row>
    <row r="31" spans="2:13" ht="15" customHeight="1" thickBot="1">
      <c r="B31" s="785" t="s">
        <v>64</v>
      </c>
      <c r="C31" s="786"/>
      <c r="D31" s="786"/>
      <c r="E31" s="786"/>
      <c r="F31" s="786"/>
      <c r="G31" s="786"/>
      <c r="H31" s="786"/>
      <c r="I31" s="786"/>
      <c r="J31" s="786"/>
      <c r="K31" s="786"/>
      <c r="L31" s="786"/>
      <c r="M31" s="787"/>
    </row>
    <row r="32" spans="2:13" ht="27.75" customHeight="1">
      <c r="B32" s="77" t="s">
        <v>65</v>
      </c>
      <c r="C32" s="788" t="s">
        <v>66</v>
      </c>
      <c r="D32" s="789"/>
      <c r="E32" s="789"/>
      <c r="F32" s="789"/>
      <c r="G32" s="789"/>
      <c r="H32" s="789"/>
      <c r="I32" s="789"/>
      <c r="J32" s="790"/>
      <c r="K32" s="158" t="s">
        <v>105</v>
      </c>
      <c r="L32" s="157" t="s">
        <v>45</v>
      </c>
      <c r="M32" s="77" t="s">
        <v>23</v>
      </c>
    </row>
    <row r="33" spans="2:13" ht="36.75" customHeight="1" thickBot="1">
      <c r="B33" s="78" t="s">
        <v>301</v>
      </c>
      <c r="C33" s="791" t="s">
        <v>577</v>
      </c>
      <c r="D33" s="792"/>
      <c r="E33" s="792"/>
      <c r="F33" s="792"/>
      <c r="G33" s="792"/>
      <c r="H33" s="792"/>
      <c r="I33" s="792"/>
      <c r="J33" s="793"/>
      <c r="K33" s="173">
        <v>11608</v>
      </c>
      <c r="L33" s="172" t="s">
        <v>307</v>
      </c>
      <c r="M33" s="174">
        <v>103419</v>
      </c>
    </row>
    <row r="34" spans="2:13" ht="29.25" customHeight="1" thickBot="1">
      <c r="B34" s="325" t="s">
        <v>67</v>
      </c>
      <c r="C34" s="326"/>
      <c r="D34" s="326"/>
      <c r="E34" s="326"/>
      <c r="F34" s="326"/>
      <c r="G34" s="326"/>
      <c r="H34" s="326"/>
      <c r="I34" s="326"/>
      <c r="J34" s="326"/>
      <c r="K34" s="327"/>
      <c r="L34" s="326"/>
      <c r="M34" s="328"/>
    </row>
    <row r="35" spans="2:13" ht="13.5">
      <c r="B35" s="329" t="s">
        <v>66</v>
      </c>
      <c r="C35" s="330"/>
      <c r="D35" s="330"/>
      <c r="E35" s="330"/>
      <c r="F35" s="331"/>
      <c r="G35" s="88" t="s">
        <v>68</v>
      </c>
      <c r="H35" s="330"/>
      <c r="I35" s="752" t="s">
        <v>69</v>
      </c>
      <c r="J35" s="753"/>
      <c r="K35" s="79" t="s">
        <v>70</v>
      </c>
      <c r="L35" s="88" t="s">
        <v>71</v>
      </c>
      <c r="M35" s="80" t="s">
        <v>72</v>
      </c>
    </row>
    <row r="36" spans="2:13">
      <c r="B36" s="32" t="s">
        <v>468</v>
      </c>
      <c r="C36" s="116"/>
      <c r="D36" s="116"/>
      <c r="E36" s="99"/>
      <c r="F36" s="122"/>
      <c r="G36" s="332"/>
      <c r="H36" s="333"/>
      <c r="I36" s="332"/>
      <c r="J36" s="333"/>
      <c r="K36" s="81">
        <v>158133.61673259022</v>
      </c>
      <c r="L36" s="170">
        <v>140</v>
      </c>
      <c r="M36" s="82">
        <v>1129.5258338042158</v>
      </c>
    </row>
    <row r="37" spans="2:13">
      <c r="B37" s="32" t="s">
        <v>465</v>
      </c>
      <c r="C37" s="116"/>
      <c r="D37" s="116"/>
      <c r="E37" s="123"/>
      <c r="F37" s="124"/>
      <c r="G37" s="86"/>
      <c r="H37" s="85"/>
      <c r="I37" s="86"/>
      <c r="J37" s="85"/>
      <c r="K37" s="81" t="s">
        <v>465</v>
      </c>
      <c r="L37" s="170" t="s">
        <v>465</v>
      </c>
      <c r="M37" s="82" t="s">
        <v>465</v>
      </c>
    </row>
    <row r="38" spans="2:13">
      <c r="B38" s="32" t="s">
        <v>465</v>
      </c>
      <c r="C38" s="116"/>
      <c r="D38" s="116"/>
      <c r="E38" s="123"/>
      <c r="F38" s="124"/>
      <c r="G38" s="86"/>
      <c r="H38" s="85"/>
      <c r="I38" s="86"/>
      <c r="J38" s="85"/>
      <c r="K38" s="81" t="s">
        <v>465</v>
      </c>
      <c r="L38" s="170" t="s">
        <v>465</v>
      </c>
      <c r="M38" s="82" t="s">
        <v>465</v>
      </c>
    </row>
    <row r="39" spans="2:13">
      <c r="B39" s="32" t="s">
        <v>465</v>
      </c>
      <c r="C39" s="123"/>
      <c r="D39" s="123"/>
      <c r="E39" s="123"/>
      <c r="F39" s="124"/>
      <c r="G39" s="86"/>
      <c r="H39" s="85"/>
      <c r="I39" s="86"/>
      <c r="J39" s="85"/>
      <c r="K39" s="81" t="s">
        <v>465</v>
      </c>
      <c r="L39" s="170" t="s">
        <v>465</v>
      </c>
      <c r="M39" s="82" t="s">
        <v>465</v>
      </c>
    </row>
    <row r="40" spans="2:13">
      <c r="B40" s="32" t="s">
        <v>465</v>
      </c>
      <c r="C40" s="123"/>
      <c r="D40" s="123"/>
      <c r="E40" s="123"/>
      <c r="F40" s="124"/>
      <c r="G40" s="86"/>
      <c r="H40" s="85"/>
      <c r="I40" s="86"/>
      <c r="J40" s="85"/>
      <c r="K40" s="81" t="s">
        <v>465</v>
      </c>
      <c r="L40" s="170" t="s">
        <v>465</v>
      </c>
      <c r="M40" s="82" t="s">
        <v>465</v>
      </c>
    </row>
    <row r="41" spans="2:13">
      <c r="B41" s="32" t="s">
        <v>465</v>
      </c>
      <c r="C41" s="123"/>
      <c r="D41" s="123"/>
      <c r="E41" s="123"/>
      <c r="F41" s="124"/>
      <c r="G41" s="86"/>
      <c r="H41" s="85"/>
      <c r="I41" s="86"/>
      <c r="J41" s="85"/>
      <c r="K41" s="81" t="s">
        <v>465</v>
      </c>
      <c r="L41" s="170" t="s">
        <v>465</v>
      </c>
      <c r="M41" s="82" t="s">
        <v>465</v>
      </c>
    </row>
    <row r="42" spans="2:13">
      <c r="B42" s="32" t="s">
        <v>465</v>
      </c>
      <c r="C42" s="123"/>
      <c r="D42" s="123"/>
      <c r="E42" s="123"/>
      <c r="F42" s="124"/>
      <c r="G42" s="86"/>
      <c r="H42" s="85"/>
      <c r="I42" s="86"/>
      <c r="J42" s="85"/>
      <c r="K42" s="81" t="s">
        <v>465</v>
      </c>
      <c r="L42" s="170" t="s">
        <v>465</v>
      </c>
      <c r="M42" s="82" t="s">
        <v>465</v>
      </c>
    </row>
    <row r="43" spans="2:13" ht="13.5" thickBot="1">
      <c r="B43" s="334" t="s">
        <v>104</v>
      </c>
      <c r="C43" s="335"/>
      <c r="D43" s="335"/>
      <c r="E43" s="335"/>
      <c r="F43" s="336"/>
      <c r="G43" s="337"/>
      <c r="H43" s="162"/>
      <c r="I43" s="337"/>
      <c r="J43" s="162"/>
      <c r="K43" s="81" t="s">
        <v>465</v>
      </c>
      <c r="L43" s="170" t="s">
        <v>465</v>
      </c>
      <c r="M43" s="82">
        <v>0</v>
      </c>
    </row>
    <row r="44" spans="2:13" ht="15.75" customHeight="1" thickBot="1">
      <c r="B44" s="797" t="s">
        <v>75</v>
      </c>
      <c r="C44" s="798"/>
      <c r="D44" s="798"/>
      <c r="E44" s="798"/>
      <c r="F44" s="798"/>
      <c r="G44" s="798"/>
      <c r="H44" s="798"/>
      <c r="I44" s="798"/>
      <c r="J44" s="798"/>
      <c r="K44" s="798"/>
      <c r="L44" s="799"/>
      <c r="M44" s="87">
        <v>1129.5258338042158</v>
      </c>
    </row>
    <row r="45" spans="2:13" ht="29.25" customHeight="1" thickBot="1">
      <c r="B45" s="325" t="s">
        <v>73</v>
      </c>
      <c r="C45" s="326"/>
      <c r="D45" s="326"/>
      <c r="E45" s="326"/>
      <c r="F45" s="326"/>
      <c r="G45" s="326"/>
      <c r="H45" s="326"/>
      <c r="I45" s="326"/>
      <c r="J45" s="326"/>
      <c r="K45" s="326"/>
      <c r="L45" s="326"/>
      <c r="M45" s="328"/>
    </row>
    <row r="46" spans="2:13" ht="13.5">
      <c r="B46" s="329" t="s">
        <v>66</v>
      </c>
      <c r="C46" s="90"/>
      <c r="D46" s="90"/>
      <c r="E46" s="90"/>
      <c r="F46" s="90"/>
      <c r="G46" s="90"/>
      <c r="H46" s="90"/>
      <c r="I46" s="340"/>
      <c r="J46" s="88" t="s">
        <v>45</v>
      </c>
      <c r="K46" s="79" t="s">
        <v>23</v>
      </c>
      <c r="L46" s="88" t="s">
        <v>74</v>
      </c>
      <c r="M46" s="80" t="s">
        <v>72</v>
      </c>
    </row>
    <row r="47" spans="2:13" ht="32.25" customHeight="1">
      <c r="B47" s="32" t="s">
        <v>465</v>
      </c>
      <c r="C47" s="159"/>
      <c r="D47" s="159"/>
      <c r="E47" s="159"/>
      <c r="F47" s="159"/>
      <c r="G47" s="159"/>
      <c r="H47" s="159"/>
      <c r="I47" s="160"/>
      <c r="J47" s="126" t="s">
        <v>465</v>
      </c>
      <c r="K47" s="127" t="s">
        <v>465</v>
      </c>
      <c r="L47" s="165" t="s">
        <v>465</v>
      </c>
      <c r="M47" s="82" t="s">
        <v>465</v>
      </c>
    </row>
    <row r="48" spans="2:13" ht="15.75" customHeight="1">
      <c r="B48" s="32" t="s">
        <v>465</v>
      </c>
      <c r="C48" s="163"/>
      <c r="D48" s="163"/>
      <c r="E48" s="163"/>
      <c r="F48" s="163"/>
      <c r="G48" s="163"/>
      <c r="H48" s="163"/>
      <c r="I48" s="164"/>
      <c r="J48" s="126" t="s">
        <v>465</v>
      </c>
      <c r="K48" s="127" t="s">
        <v>465</v>
      </c>
      <c r="L48" s="165" t="s">
        <v>465</v>
      </c>
      <c r="M48" s="82" t="s">
        <v>465</v>
      </c>
    </row>
    <row r="49" spans="2:13" ht="15.75" customHeight="1">
      <c r="B49" s="32" t="s">
        <v>465</v>
      </c>
      <c r="C49" s="163"/>
      <c r="D49" s="163"/>
      <c r="E49" s="163"/>
      <c r="F49" s="163"/>
      <c r="G49" s="163"/>
      <c r="H49" s="163"/>
      <c r="I49" s="164"/>
      <c r="J49" s="126" t="s">
        <v>465</v>
      </c>
      <c r="K49" s="127" t="s">
        <v>465</v>
      </c>
      <c r="L49" s="165" t="s">
        <v>465</v>
      </c>
      <c r="M49" s="82" t="s">
        <v>465</v>
      </c>
    </row>
    <row r="50" spans="2:13" ht="15.75" customHeight="1">
      <c r="B50" s="32" t="s">
        <v>465</v>
      </c>
      <c r="C50" s="163"/>
      <c r="D50" s="163"/>
      <c r="E50" s="163"/>
      <c r="F50" s="163"/>
      <c r="G50" s="163"/>
      <c r="H50" s="163"/>
      <c r="I50" s="164"/>
      <c r="J50" s="126" t="s">
        <v>465</v>
      </c>
      <c r="K50" s="127" t="s">
        <v>465</v>
      </c>
      <c r="L50" s="165" t="s">
        <v>465</v>
      </c>
      <c r="M50" s="82" t="s">
        <v>465</v>
      </c>
    </row>
    <row r="51" spans="2:13" ht="15.75" customHeight="1">
      <c r="B51" s="32" t="s">
        <v>465</v>
      </c>
      <c r="C51" s="163"/>
      <c r="D51" s="163"/>
      <c r="E51" s="163"/>
      <c r="F51" s="163"/>
      <c r="G51" s="163"/>
      <c r="H51" s="163"/>
      <c r="I51" s="164"/>
      <c r="J51" s="126" t="s">
        <v>465</v>
      </c>
      <c r="K51" s="127" t="s">
        <v>465</v>
      </c>
      <c r="L51" s="165" t="s">
        <v>465</v>
      </c>
      <c r="M51" s="82" t="s">
        <v>465</v>
      </c>
    </row>
    <row r="52" spans="2:13" ht="15.75" customHeight="1">
      <c r="B52" s="32" t="s">
        <v>465</v>
      </c>
      <c r="C52" s="163"/>
      <c r="D52" s="163"/>
      <c r="E52" s="163"/>
      <c r="F52" s="163"/>
      <c r="G52" s="163"/>
      <c r="H52" s="163"/>
      <c r="I52" s="164"/>
      <c r="J52" s="126" t="s">
        <v>465</v>
      </c>
      <c r="K52" s="127" t="s">
        <v>465</v>
      </c>
      <c r="L52" s="165" t="s">
        <v>465</v>
      </c>
      <c r="M52" s="82" t="s">
        <v>465</v>
      </c>
    </row>
    <row r="53" spans="2:13" ht="15.75" customHeight="1">
      <c r="B53" s="32" t="s">
        <v>465</v>
      </c>
      <c r="C53" s="163"/>
      <c r="D53" s="163"/>
      <c r="E53" s="163"/>
      <c r="F53" s="163"/>
      <c r="G53" s="163"/>
      <c r="H53" s="163"/>
      <c r="I53" s="164"/>
      <c r="J53" s="126" t="s">
        <v>465</v>
      </c>
      <c r="K53" s="127" t="s">
        <v>465</v>
      </c>
      <c r="L53" s="165" t="s">
        <v>465</v>
      </c>
      <c r="M53" s="82" t="s">
        <v>465</v>
      </c>
    </row>
    <row r="54" spans="2:13" ht="15.75" customHeight="1">
      <c r="B54" s="32" t="s">
        <v>465</v>
      </c>
      <c r="C54" s="163"/>
      <c r="D54" s="163"/>
      <c r="E54" s="163"/>
      <c r="F54" s="163"/>
      <c r="G54" s="163"/>
      <c r="H54" s="163"/>
      <c r="I54" s="164"/>
      <c r="J54" s="126" t="s">
        <v>465</v>
      </c>
      <c r="K54" s="127" t="s">
        <v>465</v>
      </c>
      <c r="L54" s="165" t="s">
        <v>465</v>
      </c>
      <c r="M54" s="82" t="s">
        <v>465</v>
      </c>
    </row>
    <row r="55" spans="2:13" ht="15.75" customHeight="1">
      <c r="B55" s="32" t="s">
        <v>465</v>
      </c>
      <c r="C55" s="163"/>
      <c r="D55" s="163"/>
      <c r="E55" s="163"/>
      <c r="F55" s="163"/>
      <c r="G55" s="163"/>
      <c r="H55" s="163"/>
      <c r="I55" s="164"/>
      <c r="J55" s="126" t="s">
        <v>465</v>
      </c>
      <c r="K55" s="127" t="s">
        <v>465</v>
      </c>
      <c r="L55" s="165" t="s">
        <v>465</v>
      </c>
      <c r="M55" s="82" t="s">
        <v>465</v>
      </c>
    </row>
    <row r="56" spans="2:13" ht="15.75" customHeight="1">
      <c r="B56" s="32" t="s">
        <v>465</v>
      </c>
      <c r="C56" s="163"/>
      <c r="D56" s="163"/>
      <c r="E56" s="163"/>
      <c r="F56" s="163"/>
      <c r="G56" s="163"/>
      <c r="H56" s="163"/>
      <c r="I56" s="164"/>
      <c r="J56" s="126" t="s">
        <v>465</v>
      </c>
      <c r="K56" s="127" t="s">
        <v>465</v>
      </c>
      <c r="L56" s="165" t="s">
        <v>465</v>
      </c>
      <c r="M56" s="82" t="s">
        <v>465</v>
      </c>
    </row>
    <row r="57" spans="2:13" ht="15.75" customHeight="1">
      <c r="B57" s="32" t="s">
        <v>465</v>
      </c>
      <c r="C57" s="163"/>
      <c r="D57" s="163"/>
      <c r="E57" s="163"/>
      <c r="F57" s="163"/>
      <c r="G57" s="163"/>
      <c r="H57" s="163"/>
      <c r="I57" s="164"/>
      <c r="J57" s="126" t="s">
        <v>465</v>
      </c>
      <c r="K57" s="127" t="s">
        <v>465</v>
      </c>
      <c r="L57" s="165" t="s">
        <v>465</v>
      </c>
      <c r="M57" s="82" t="s">
        <v>465</v>
      </c>
    </row>
    <row r="58" spans="2:13" ht="15.75" customHeight="1">
      <c r="B58" s="32" t="s">
        <v>465</v>
      </c>
      <c r="C58" s="163"/>
      <c r="D58" s="163"/>
      <c r="E58" s="163"/>
      <c r="F58" s="163"/>
      <c r="G58" s="163"/>
      <c r="H58" s="163"/>
      <c r="I58" s="164"/>
      <c r="J58" s="126" t="s">
        <v>465</v>
      </c>
      <c r="K58" s="127" t="s">
        <v>465</v>
      </c>
      <c r="L58" s="165" t="s">
        <v>465</v>
      </c>
      <c r="M58" s="82" t="s">
        <v>465</v>
      </c>
    </row>
    <row r="59" spans="2:13" ht="13.5" thickBot="1">
      <c r="B59" s="32" t="s">
        <v>465</v>
      </c>
      <c r="C59" s="57"/>
      <c r="D59" s="57"/>
      <c r="E59" s="57"/>
      <c r="F59" s="57"/>
      <c r="G59" s="57"/>
      <c r="H59" s="57"/>
      <c r="I59" s="162"/>
      <c r="J59" s="126" t="s">
        <v>465</v>
      </c>
      <c r="K59" s="127" t="s">
        <v>465</v>
      </c>
      <c r="L59" s="165" t="s">
        <v>465</v>
      </c>
      <c r="M59" s="82" t="s">
        <v>465</v>
      </c>
    </row>
    <row r="60" spans="2:13" ht="14.25" thickBot="1">
      <c r="B60" s="338" t="s">
        <v>75</v>
      </c>
      <c r="C60" s="339"/>
      <c r="D60" s="339"/>
      <c r="E60" s="339"/>
      <c r="F60" s="339"/>
      <c r="G60" s="339"/>
      <c r="H60" s="339"/>
      <c r="I60" s="339"/>
      <c r="J60" s="339"/>
      <c r="K60" s="339"/>
      <c r="L60" s="339"/>
      <c r="M60" s="89">
        <v>0</v>
      </c>
    </row>
    <row r="61" spans="2:13" ht="30" customHeight="1" thickBot="1">
      <c r="B61" s="325" t="s">
        <v>76</v>
      </c>
      <c r="C61" s="326"/>
      <c r="D61" s="326"/>
      <c r="E61" s="326"/>
      <c r="F61" s="326"/>
      <c r="G61" s="326"/>
      <c r="H61" s="326"/>
      <c r="I61" s="326"/>
      <c r="J61" s="326"/>
      <c r="K61" s="326"/>
      <c r="L61" s="326"/>
      <c r="M61" s="328"/>
    </row>
    <row r="62" spans="2:13" ht="13.5">
      <c r="B62" s="329" t="s">
        <v>77</v>
      </c>
      <c r="C62" s="90"/>
      <c r="D62" s="90"/>
      <c r="E62" s="90"/>
      <c r="F62" s="90"/>
      <c r="G62" s="90"/>
      <c r="H62" s="90"/>
      <c r="I62" s="79" t="s">
        <v>78</v>
      </c>
      <c r="J62" s="90" t="s">
        <v>79</v>
      </c>
      <c r="K62" s="91" t="s">
        <v>80</v>
      </c>
      <c r="L62" s="88" t="s">
        <v>46</v>
      </c>
      <c r="M62" s="80" t="s">
        <v>72</v>
      </c>
    </row>
    <row r="63" spans="2:13">
      <c r="B63" s="32" t="s">
        <v>465</v>
      </c>
      <c r="C63" s="116"/>
      <c r="D63" s="116"/>
      <c r="E63" s="116"/>
      <c r="F63" s="116"/>
      <c r="G63" s="116"/>
      <c r="H63" s="116"/>
      <c r="I63" s="92" t="s">
        <v>465</v>
      </c>
      <c r="J63" s="93" t="s">
        <v>465</v>
      </c>
      <c r="K63" s="92" t="s">
        <v>465</v>
      </c>
      <c r="L63" s="170" t="s">
        <v>465</v>
      </c>
      <c r="M63" s="82" t="s">
        <v>465</v>
      </c>
    </row>
    <row r="64" spans="2:13">
      <c r="B64" s="32" t="s">
        <v>465</v>
      </c>
      <c r="C64" s="84"/>
      <c r="D64" s="84"/>
      <c r="E64" s="84"/>
      <c r="F64" s="84"/>
      <c r="G64" s="84"/>
      <c r="H64" s="84"/>
      <c r="I64" s="92" t="s">
        <v>465</v>
      </c>
      <c r="J64" s="93" t="s">
        <v>465</v>
      </c>
      <c r="K64" s="92" t="s">
        <v>465</v>
      </c>
      <c r="L64" s="170" t="s">
        <v>465</v>
      </c>
      <c r="M64" s="82" t="s">
        <v>465</v>
      </c>
    </row>
    <row r="65" spans="2:13" ht="13.5" thickBot="1">
      <c r="B65" s="32" t="s">
        <v>465</v>
      </c>
      <c r="C65" s="57"/>
      <c r="D65" s="57"/>
      <c r="E65" s="57"/>
      <c r="F65" s="57"/>
      <c r="G65" s="57"/>
      <c r="H65" s="57"/>
      <c r="I65" s="92" t="s">
        <v>465</v>
      </c>
      <c r="J65" s="93" t="s">
        <v>465</v>
      </c>
      <c r="K65" s="92" t="s">
        <v>465</v>
      </c>
      <c r="L65" s="170" t="s">
        <v>465</v>
      </c>
      <c r="M65" s="82" t="s">
        <v>465</v>
      </c>
    </row>
    <row r="66" spans="2:13" ht="14.25" thickBot="1">
      <c r="B66" s="338" t="s">
        <v>75</v>
      </c>
      <c r="C66" s="339"/>
      <c r="D66" s="339"/>
      <c r="E66" s="339"/>
      <c r="F66" s="339"/>
      <c r="G66" s="339"/>
      <c r="H66" s="339"/>
      <c r="I66" s="339"/>
      <c r="J66" s="339"/>
      <c r="K66" s="339"/>
      <c r="L66" s="339"/>
      <c r="M66" s="87">
        <v>0</v>
      </c>
    </row>
    <row r="67" spans="2:13" ht="25.5" customHeight="1" thickBot="1">
      <c r="B67" s="325" t="s">
        <v>81</v>
      </c>
      <c r="C67" s="326"/>
      <c r="D67" s="326"/>
      <c r="E67" s="326"/>
      <c r="F67" s="326"/>
      <c r="G67" s="326"/>
      <c r="H67" s="326"/>
      <c r="I67" s="326"/>
      <c r="J67" s="326"/>
      <c r="K67" s="326"/>
      <c r="L67" s="326"/>
      <c r="M67" s="328"/>
    </row>
    <row r="68" spans="2:13" ht="13.5">
      <c r="B68" s="329" t="s">
        <v>82</v>
      </c>
      <c r="C68" s="90"/>
      <c r="D68" s="90"/>
      <c r="E68" s="90"/>
      <c r="F68" s="90"/>
      <c r="G68" s="90"/>
      <c r="H68" s="90"/>
      <c r="I68" s="79" t="s">
        <v>83</v>
      </c>
      <c r="J68" s="95" t="s">
        <v>60</v>
      </c>
      <c r="K68" s="96" t="s">
        <v>84</v>
      </c>
      <c r="L68" s="161" t="s">
        <v>71</v>
      </c>
      <c r="M68" s="97" t="s">
        <v>72</v>
      </c>
    </row>
    <row r="69" spans="2:13">
      <c r="B69" s="98" t="s">
        <v>465</v>
      </c>
      <c r="D69" s="99"/>
      <c r="E69" s="99"/>
      <c r="F69" s="99"/>
      <c r="G69" s="99"/>
      <c r="H69" s="147"/>
      <c r="I69" s="100" t="s">
        <v>465</v>
      </c>
      <c r="J69" s="101" t="s">
        <v>465</v>
      </c>
      <c r="K69" s="102" t="s">
        <v>465</v>
      </c>
      <c r="L69" s="169" t="s">
        <v>465</v>
      </c>
      <c r="M69" s="103" t="s">
        <v>465</v>
      </c>
    </row>
    <row r="70" spans="2:13">
      <c r="B70" s="98" t="s">
        <v>465</v>
      </c>
      <c r="C70" s="99"/>
      <c r="D70" s="99"/>
      <c r="E70" s="99"/>
      <c r="F70" s="99"/>
      <c r="G70" s="99"/>
      <c r="H70" s="99"/>
      <c r="I70" s="100" t="s">
        <v>465</v>
      </c>
      <c r="J70" s="101" t="s">
        <v>465</v>
      </c>
      <c r="K70" s="102" t="s">
        <v>465</v>
      </c>
      <c r="L70" s="169" t="s">
        <v>465</v>
      </c>
      <c r="M70" s="103" t="s">
        <v>465</v>
      </c>
    </row>
    <row r="71" spans="2:13">
      <c r="B71" s="98" t="s">
        <v>465</v>
      </c>
      <c r="C71" s="99"/>
      <c r="D71" s="99"/>
      <c r="E71" s="99"/>
      <c r="F71" s="99"/>
      <c r="G71" s="99"/>
      <c r="H71" s="99"/>
      <c r="I71" s="100" t="s">
        <v>465</v>
      </c>
      <c r="J71" s="101" t="s">
        <v>465</v>
      </c>
      <c r="K71" s="102" t="s">
        <v>465</v>
      </c>
      <c r="L71" s="169" t="s">
        <v>465</v>
      </c>
      <c r="M71" s="103" t="s">
        <v>465</v>
      </c>
    </row>
    <row r="72" spans="2:13">
      <c r="B72" s="98" t="s">
        <v>465</v>
      </c>
      <c r="C72" s="99"/>
      <c r="D72" s="99"/>
      <c r="E72" s="99"/>
      <c r="F72" s="99"/>
      <c r="G72" s="99"/>
      <c r="H72" s="99"/>
      <c r="I72" s="100" t="s">
        <v>465</v>
      </c>
      <c r="J72" s="101" t="s">
        <v>465</v>
      </c>
      <c r="K72" s="102" t="s">
        <v>465</v>
      </c>
      <c r="L72" s="169" t="s">
        <v>465</v>
      </c>
      <c r="M72" s="103" t="s">
        <v>465</v>
      </c>
    </row>
    <row r="73" spans="2:13" ht="13.5" thickBot="1">
      <c r="B73" s="98" t="s">
        <v>465</v>
      </c>
      <c r="C73" s="99"/>
      <c r="D73" s="99"/>
      <c r="E73" s="99"/>
      <c r="F73" s="99"/>
      <c r="G73" s="99"/>
      <c r="H73" s="99"/>
      <c r="I73" s="100" t="s">
        <v>465</v>
      </c>
      <c r="J73" s="101" t="s">
        <v>465</v>
      </c>
      <c r="K73" s="102" t="s">
        <v>465</v>
      </c>
      <c r="L73" s="169" t="s">
        <v>465</v>
      </c>
      <c r="M73" s="103" t="s">
        <v>465</v>
      </c>
    </row>
    <row r="74" spans="2:13" ht="14.25" thickBot="1">
      <c r="B74" s="338" t="s">
        <v>75</v>
      </c>
      <c r="C74" s="339"/>
      <c r="D74" s="339"/>
      <c r="E74" s="339"/>
      <c r="F74" s="339"/>
      <c r="G74" s="339"/>
      <c r="H74" s="339"/>
      <c r="I74" s="339"/>
      <c r="J74" s="339"/>
      <c r="K74" s="339"/>
      <c r="L74" s="339"/>
      <c r="M74" s="89">
        <v>0</v>
      </c>
    </row>
    <row r="75" spans="2:13" ht="13.5" thickBot="1">
      <c r="B75" s="76"/>
      <c r="M75" s="67"/>
    </row>
    <row r="76" spans="2:13" ht="15.75" customHeight="1" thickBot="1">
      <c r="B76" s="800" t="s">
        <v>85</v>
      </c>
      <c r="C76" s="801"/>
      <c r="D76" s="801"/>
      <c r="E76" s="801"/>
      <c r="F76" s="801"/>
      <c r="G76" s="801"/>
      <c r="H76" s="801"/>
      <c r="I76" s="801"/>
      <c r="J76" s="801"/>
      <c r="K76" s="801"/>
      <c r="L76" s="802"/>
      <c r="M76" s="104">
        <v>1129.5258338042158</v>
      </c>
    </row>
    <row r="77" spans="2:13" ht="29.25" customHeight="1" thickBot="1">
      <c r="B77" s="325" t="s">
        <v>86</v>
      </c>
      <c r="C77" s="326"/>
      <c r="D77" s="326"/>
      <c r="E77" s="326"/>
      <c r="F77" s="326"/>
      <c r="G77" s="326"/>
      <c r="H77" s="326"/>
      <c r="I77" s="326"/>
      <c r="J77" s="326"/>
      <c r="K77" s="326"/>
      <c r="L77" s="326"/>
      <c r="M77" s="328"/>
    </row>
    <row r="78" spans="2:13" ht="15" customHeight="1">
      <c r="B78" s="803" t="s">
        <v>87</v>
      </c>
      <c r="C78" s="804"/>
      <c r="D78" s="804"/>
      <c r="E78" s="804"/>
      <c r="F78" s="804"/>
      <c r="G78" s="804"/>
      <c r="H78" s="804"/>
      <c r="I78" s="804"/>
      <c r="J78" s="753"/>
      <c r="K78" s="96" t="s">
        <v>88</v>
      </c>
      <c r="L78" s="161" t="s">
        <v>89</v>
      </c>
      <c r="M78" s="97"/>
    </row>
    <row r="79" spans="2:13">
      <c r="B79" s="32" t="s">
        <v>38</v>
      </c>
      <c r="C79" s="116"/>
      <c r="D79" s="116"/>
      <c r="E79" s="116"/>
      <c r="F79" s="116"/>
      <c r="G79" s="116"/>
      <c r="H79" s="116"/>
      <c r="I79" s="105"/>
      <c r="J79" s="106"/>
      <c r="K79" s="107">
        <v>0.2</v>
      </c>
      <c r="L79" s="167">
        <v>225.90516676084317</v>
      </c>
      <c r="M79" s="108"/>
    </row>
    <row r="80" spans="2:13">
      <c r="B80" s="83" t="s">
        <v>90</v>
      </c>
      <c r="C80" s="84"/>
      <c r="D80" s="84"/>
      <c r="E80" s="84"/>
      <c r="F80" s="84"/>
      <c r="G80" s="84"/>
      <c r="H80" s="84"/>
      <c r="I80" s="105"/>
      <c r="J80" s="106"/>
      <c r="K80" s="107">
        <v>0.05</v>
      </c>
      <c r="L80" s="167">
        <v>56.476291690210793</v>
      </c>
      <c r="M80" s="108"/>
    </row>
    <row r="81" spans="2:13" ht="13.5" thickBot="1">
      <c r="B81" s="34" t="s">
        <v>59</v>
      </c>
      <c r="C81" s="57"/>
      <c r="D81" s="57"/>
      <c r="E81" s="57"/>
      <c r="F81" s="57"/>
      <c r="G81" s="57"/>
      <c r="H81" s="57"/>
      <c r="I81" s="109"/>
      <c r="J81" s="110"/>
      <c r="K81" s="107">
        <v>0.05</v>
      </c>
      <c r="L81" s="168">
        <v>56.476291690210793</v>
      </c>
      <c r="M81" s="108"/>
    </row>
    <row r="82" spans="2:13" ht="15.75" customHeight="1" thickBot="1">
      <c r="B82" s="805" t="s">
        <v>466</v>
      </c>
      <c r="C82" s="806"/>
      <c r="D82" s="806"/>
      <c r="E82" s="806"/>
      <c r="F82" s="806"/>
      <c r="G82" s="806"/>
      <c r="H82" s="806"/>
      <c r="I82" s="806"/>
      <c r="J82" s="806"/>
      <c r="K82" s="806"/>
      <c r="L82" s="807"/>
      <c r="M82" s="111">
        <v>338.85775014126477</v>
      </c>
    </row>
    <row r="83" spans="2:13" ht="13.5" thickBot="1">
      <c r="B83" s="76"/>
      <c r="M83" s="67"/>
    </row>
    <row r="84" spans="2:13" ht="15.75" customHeight="1" thickBot="1">
      <c r="B84" s="800" t="s">
        <v>91</v>
      </c>
      <c r="C84" s="801"/>
      <c r="D84" s="801"/>
      <c r="E84" s="801"/>
      <c r="F84" s="801"/>
      <c r="G84" s="801"/>
      <c r="H84" s="801"/>
      <c r="I84" s="801"/>
      <c r="J84" s="801"/>
      <c r="K84" s="801"/>
      <c r="L84" s="802"/>
      <c r="M84" s="112">
        <v>1468</v>
      </c>
    </row>
    <row r="85" spans="2:13">
      <c r="B85" s="59"/>
      <c r="C85" s="60"/>
      <c r="D85" s="60"/>
      <c r="E85" s="60"/>
      <c r="F85" s="60"/>
      <c r="G85" s="60"/>
      <c r="H85" s="60"/>
      <c r="I85" s="60"/>
      <c r="J85" s="60"/>
      <c r="K85" s="60"/>
      <c r="L85" s="60"/>
      <c r="M85" s="61"/>
    </row>
    <row r="86" spans="2:13">
      <c r="B86" s="76"/>
      <c r="M86" s="67"/>
    </row>
    <row r="87" spans="2:13">
      <c r="B87" s="76"/>
      <c r="M87" s="67"/>
    </row>
    <row r="88" spans="2:13">
      <c r="B88" s="76"/>
      <c r="G88" s="65" t="s">
        <v>92</v>
      </c>
      <c r="H88" s="65"/>
      <c r="I88" s="65"/>
      <c r="J88" s="65"/>
      <c r="M88" s="67"/>
    </row>
    <row r="89" spans="2:13" ht="13.5">
      <c r="B89" s="113"/>
      <c r="C89" s="30"/>
      <c r="D89" s="30"/>
      <c r="E89" s="30"/>
      <c r="F89" s="30"/>
      <c r="G89" s="65" t="s">
        <v>93</v>
      </c>
      <c r="H89" s="30"/>
      <c r="I89" s="30"/>
      <c r="J89" s="30"/>
      <c r="K89" s="30"/>
      <c r="L89" s="30"/>
      <c r="M89" s="114"/>
    </row>
    <row r="90" spans="2:13" ht="13.5">
      <c r="B90" s="113"/>
      <c r="C90" s="30"/>
      <c r="D90" s="30"/>
      <c r="E90" s="30"/>
      <c r="F90" s="30"/>
      <c r="G90" s="65" t="s">
        <v>94</v>
      </c>
      <c r="J90" s="30"/>
      <c r="K90" s="30"/>
      <c r="L90" s="30"/>
      <c r="M90" s="114"/>
    </row>
    <row r="91" spans="2:13">
      <c r="B91" s="44"/>
      <c r="C91" s="29"/>
      <c r="D91" s="29"/>
      <c r="E91" s="29"/>
      <c r="F91" s="29"/>
      <c r="G91" s="65" t="s">
        <v>95</v>
      </c>
      <c r="H91" s="29"/>
      <c r="I91" s="29"/>
      <c r="J91" s="29"/>
      <c r="K91" s="29"/>
      <c r="L91" s="29"/>
      <c r="M91" s="72"/>
    </row>
    <row r="92" spans="2:13">
      <c r="B92" s="76"/>
      <c r="G92" s="28" t="s">
        <v>96</v>
      </c>
      <c r="M92" s="67"/>
    </row>
    <row r="93" spans="2:13" ht="13.5">
      <c r="B93" s="115" t="s">
        <v>97</v>
      </c>
      <c r="C93" s="116"/>
      <c r="D93" s="116"/>
      <c r="E93" s="116"/>
      <c r="F93" s="116"/>
      <c r="G93" s="116"/>
      <c r="H93" s="116"/>
      <c r="I93" s="116"/>
      <c r="J93" s="116"/>
      <c r="K93" s="116"/>
      <c r="L93" s="116"/>
      <c r="M93" s="117"/>
    </row>
    <row r="94" spans="2:13">
      <c r="B94" s="347"/>
      <c r="C94" s="348"/>
      <c r="D94" s="348"/>
      <c r="E94" s="348"/>
      <c r="F94" s="348"/>
      <c r="G94" s="348"/>
      <c r="H94" s="348"/>
      <c r="I94" s="348"/>
      <c r="J94" s="348"/>
      <c r="K94" s="348"/>
      <c r="L94" s="348"/>
      <c r="M94" s="33"/>
    </row>
    <row r="95" spans="2:13">
      <c r="B95" s="347"/>
      <c r="C95" s="348"/>
      <c r="D95" s="348"/>
      <c r="E95" s="348"/>
      <c r="F95" s="348"/>
      <c r="G95" s="348"/>
      <c r="H95" s="348"/>
      <c r="I95" s="348"/>
      <c r="J95" s="348"/>
      <c r="K95" s="348"/>
      <c r="L95" s="348"/>
      <c r="M95" s="33"/>
    </row>
    <row r="96" spans="2:13">
      <c r="B96" s="44"/>
      <c r="C96" s="29"/>
      <c r="D96" s="29"/>
      <c r="E96" s="29"/>
      <c r="F96" s="29"/>
      <c r="G96" s="29"/>
      <c r="H96" s="29"/>
      <c r="I96" s="29"/>
      <c r="J96" s="29"/>
      <c r="K96" s="29"/>
      <c r="L96" s="29"/>
      <c r="M96" s="72"/>
    </row>
    <row r="97" spans="2:13">
      <c r="B97" s="118" t="s">
        <v>98</v>
      </c>
      <c r="C97" s="29"/>
      <c r="D97" s="29"/>
      <c r="E97" s="29"/>
      <c r="F97" s="29"/>
      <c r="G97" s="29"/>
      <c r="H97" s="29"/>
      <c r="I97" s="29"/>
      <c r="J97" s="29"/>
      <c r="K97" s="29"/>
      <c r="L97" s="29"/>
      <c r="M97" s="72"/>
    </row>
    <row r="98" spans="2:13" ht="12.75" customHeight="1">
      <c r="B98" s="794" t="s">
        <v>99</v>
      </c>
      <c r="C98" s="795"/>
      <c r="D98" s="795"/>
      <c r="E98" s="795"/>
      <c r="F98" s="795"/>
      <c r="G98" s="795"/>
      <c r="H98" s="795"/>
      <c r="I98" s="795"/>
      <c r="J98" s="795"/>
      <c r="K98" s="795"/>
      <c r="L98" s="795"/>
      <c r="M98" s="796"/>
    </row>
    <row r="99" spans="2:13">
      <c r="B99" s="794"/>
      <c r="C99" s="795"/>
      <c r="D99" s="795"/>
      <c r="E99" s="795"/>
      <c r="F99" s="795"/>
      <c r="G99" s="795"/>
      <c r="H99" s="795"/>
      <c r="I99" s="795"/>
      <c r="J99" s="795"/>
      <c r="K99" s="795"/>
      <c r="L99" s="795"/>
      <c r="M99" s="796"/>
    </row>
    <row r="100" spans="2:13" ht="12.75" customHeight="1">
      <c r="B100" s="794" t="s">
        <v>100</v>
      </c>
      <c r="C100" s="795"/>
      <c r="D100" s="795"/>
      <c r="E100" s="795"/>
      <c r="F100" s="795"/>
      <c r="G100" s="795"/>
      <c r="H100" s="795"/>
      <c r="I100" s="795"/>
      <c r="J100" s="795"/>
      <c r="K100" s="795"/>
      <c r="L100" s="795"/>
      <c r="M100" s="796"/>
    </row>
    <row r="101" spans="2:13">
      <c r="B101" s="794"/>
      <c r="C101" s="795"/>
      <c r="D101" s="795"/>
      <c r="E101" s="795"/>
      <c r="F101" s="795"/>
      <c r="G101" s="795"/>
      <c r="H101" s="795"/>
      <c r="I101" s="795"/>
      <c r="J101" s="795"/>
      <c r="K101" s="795"/>
      <c r="L101" s="795"/>
      <c r="M101" s="796"/>
    </row>
    <row r="102" spans="2:13">
      <c r="B102" s="794"/>
      <c r="C102" s="795"/>
      <c r="D102" s="795"/>
      <c r="E102" s="795"/>
      <c r="F102" s="795"/>
      <c r="G102" s="795"/>
      <c r="H102" s="795"/>
      <c r="I102" s="795"/>
      <c r="J102" s="795"/>
      <c r="K102" s="795"/>
      <c r="L102" s="795"/>
      <c r="M102" s="796"/>
    </row>
    <row r="103" spans="2:13">
      <c r="B103" s="76"/>
      <c r="G103" s="65" t="s">
        <v>92</v>
      </c>
      <c r="M103" s="67"/>
    </row>
    <row r="104" spans="2:13">
      <c r="B104" s="76"/>
      <c r="G104" s="28" t="s">
        <v>93</v>
      </c>
      <c r="H104" s="84"/>
      <c r="I104" s="84"/>
      <c r="J104" s="84"/>
      <c r="M104" s="67"/>
    </row>
    <row r="105" spans="2:13">
      <c r="B105" s="76"/>
      <c r="G105" s="28" t="s">
        <v>101</v>
      </c>
      <c r="H105" s="31"/>
      <c r="I105" s="31"/>
      <c r="J105" s="31"/>
      <c r="M105" s="67"/>
    </row>
    <row r="106" spans="2:13">
      <c r="B106" s="119"/>
      <c r="C106" s="29"/>
      <c r="D106" s="29"/>
      <c r="E106" s="29"/>
      <c r="F106" s="29"/>
      <c r="G106" s="28" t="s">
        <v>95</v>
      </c>
      <c r="K106" s="29"/>
      <c r="L106" s="29"/>
      <c r="M106" s="72"/>
    </row>
    <row r="107" spans="2:13" ht="17.25" customHeight="1">
      <c r="B107" s="120" t="s">
        <v>102</v>
      </c>
      <c r="C107" s="121"/>
      <c r="D107" s="121"/>
      <c r="J107" s="341"/>
      <c r="K107" s="341"/>
      <c r="L107" s="341"/>
      <c r="M107" s="342"/>
    </row>
    <row r="108" spans="2:13" ht="18.75" customHeight="1" thickBot="1">
      <c r="B108" s="345" t="s">
        <v>103</v>
      </c>
      <c r="C108" s="346"/>
      <c r="D108" s="346"/>
      <c r="E108" s="94"/>
      <c r="F108" s="94"/>
      <c r="G108" s="94"/>
      <c r="H108" s="94"/>
      <c r="I108" s="94"/>
      <c r="J108" s="343"/>
      <c r="K108" s="343"/>
      <c r="L108" s="343"/>
      <c r="M108" s="344"/>
    </row>
  </sheetData>
  <mergeCells count="25">
    <mergeCell ref="B12:D12"/>
    <mergeCell ref="B31:M31"/>
    <mergeCell ref="C32:J32"/>
    <mergeCell ref="B2:B8"/>
    <mergeCell ref="J2:J3"/>
    <mergeCell ref="K2:M3"/>
    <mergeCell ref="C3:I3"/>
    <mergeCell ref="C4:I4"/>
    <mergeCell ref="K4:M5"/>
    <mergeCell ref="C5:I5"/>
    <mergeCell ref="J6:J8"/>
    <mergeCell ref="K6:K8"/>
    <mergeCell ref="L6:L8"/>
    <mergeCell ref="M6:M8"/>
    <mergeCell ref="C8:I8"/>
    <mergeCell ref="D20:L21"/>
    <mergeCell ref="C33:J33"/>
    <mergeCell ref="B44:L44"/>
    <mergeCell ref="B98:M99"/>
    <mergeCell ref="B100:M102"/>
    <mergeCell ref="I35:J35"/>
    <mergeCell ref="B76:L76"/>
    <mergeCell ref="B78:J78"/>
    <mergeCell ref="B82:L82"/>
    <mergeCell ref="B84:L84"/>
  </mergeCells>
  <pageMargins left="0.7" right="0.7" top="0.75" bottom="0.75" header="0.3" footer="0.3"/>
</worksheet>
</file>

<file path=xl/worksheets/sheet2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92F18-FE06-4CCD-A7FA-0D2C8BFCC95D}">
  <dimension ref="A1"/>
  <sheetViews>
    <sheetView workbookViewId="0">
      <selection activeCell="C7" sqref="C7:L7"/>
    </sheetView>
  </sheetViews>
  <sheetFormatPr baseColWidth="10" defaultRowHeight="15"/>
  <sheetData/>
  <pageMargins left="0.7" right="0.7" top="0.75" bottom="0.75" header="0.3" footer="0.3"/>
</worksheet>
</file>

<file path=xl/worksheets/sheet2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E11A6-513A-4C34-BE23-CA429D16412F}">
  <dimension ref="A1"/>
  <sheetViews>
    <sheetView workbookViewId="0">
      <selection activeCell="C7" sqref="C7:L7"/>
    </sheetView>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207</vt:i4>
      </vt:variant>
      <vt:variant>
        <vt:lpstr>Rangos con nombre</vt:lpstr>
      </vt:variant>
      <vt:variant>
        <vt:i4>28</vt:i4>
      </vt:variant>
    </vt:vector>
  </HeadingPairs>
  <TitlesOfParts>
    <vt:vector size="235" baseType="lpstr">
      <vt:lpstr>PROPUESTA ECONOMICA</vt:lpstr>
      <vt:lpstr>PRO ECONO UT</vt:lpstr>
      <vt:lpstr>311.1.1</vt:lpstr>
      <vt:lpstr>320.1.1</vt:lpstr>
      <vt:lpstr>320.4.1</vt:lpstr>
      <vt:lpstr>330.1.1</vt:lpstr>
      <vt:lpstr>330.4.1</vt:lpstr>
      <vt:lpstr>420.1.1</vt:lpstr>
      <vt:lpstr>420.2.1</vt:lpstr>
      <vt:lpstr>421.1.1</vt:lpstr>
      <vt:lpstr>450.1.1P</vt:lpstr>
      <vt:lpstr>450.2.1P</vt:lpstr>
      <vt:lpstr>450.13.1</vt:lpstr>
      <vt:lpstr>450.4.1P</vt:lpstr>
      <vt:lpstr>450.10.1P</vt:lpstr>
      <vt:lpstr>460.1.1P</vt:lpstr>
      <vt:lpstr>465.1.1</vt:lpstr>
      <vt:lpstr>465.2.1</vt:lpstr>
      <vt:lpstr>467.1.1P</vt:lpstr>
      <vt:lpstr>500.2.1</vt:lpstr>
      <vt:lpstr>201.7.1</vt:lpstr>
      <vt:lpstr>210.2.1.1</vt:lpstr>
      <vt:lpstr>210.2.2.1</vt:lpstr>
      <vt:lpstr>600.2.1.1</vt:lpstr>
      <vt:lpstr>600.2.3.1</vt:lpstr>
      <vt:lpstr>610.1.1</vt:lpstr>
      <vt:lpstr>610.2.1</vt:lpstr>
      <vt:lpstr>610.3.1</vt:lpstr>
      <vt:lpstr>621.1.1P</vt:lpstr>
      <vt:lpstr>621.2.1P</vt:lpstr>
      <vt:lpstr>621.3.1P</vt:lpstr>
      <vt:lpstr>621.4.1P</vt:lpstr>
      <vt:lpstr>623.1.1</vt:lpstr>
      <vt:lpstr>630.5.1.1</vt:lpstr>
      <vt:lpstr>630.5.1.2</vt:lpstr>
      <vt:lpstr>630.6.1P</vt:lpstr>
      <vt:lpstr>630.4.1</vt:lpstr>
      <vt:lpstr>630.3.1</vt:lpstr>
      <vt:lpstr>630.2.1</vt:lpstr>
      <vt:lpstr>640.1.1</vt:lpstr>
      <vt:lpstr>641.1.1</vt:lpstr>
      <vt:lpstr>640.2.1</vt:lpstr>
      <vt:lpstr>661.1.1</vt:lpstr>
      <vt:lpstr>663.1.1P</vt:lpstr>
      <vt:lpstr>670.5.1</vt:lpstr>
      <vt:lpstr>670.5.1P</vt:lpstr>
      <vt:lpstr>671.1.1P</vt:lpstr>
      <vt:lpstr>671.3.1P</vt:lpstr>
      <vt:lpstr>673.1.1</vt:lpstr>
      <vt:lpstr>673.2.1</vt:lpstr>
      <vt:lpstr>673.3.1</vt:lpstr>
      <vt:lpstr>673.4.1P</vt:lpstr>
      <vt:lpstr>674.2.1</vt:lpstr>
      <vt:lpstr>681.1.1</vt:lpstr>
      <vt:lpstr>681.3.1</vt:lpstr>
      <vt:lpstr>840.5.1</vt:lpstr>
      <vt:lpstr>840.3.1</vt:lpstr>
      <vt:lpstr>900.2.1</vt:lpstr>
      <vt:lpstr>320.1.2</vt:lpstr>
      <vt:lpstr>330.1.2</vt:lpstr>
      <vt:lpstr>420.2.2</vt:lpstr>
      <vt:lpstr>420.1.3</vt:lpstr>
      <vt:lpstr>421.1.2</vt:lpstr>
      <vt:lpstr>450.2.2P</vt:lpstr>
      <vt:lpstr>460.1.2P</vt:lpstr>
      <vt:lpstr>465.1.2</vt:lpstr>
      <vt:lpstr>466.1.2</vt:lpstr>
      <vt:lpstr>510.1.2</vt:lpstr>
      <vt:lpstr>600.2.1.2</vt:lpstr>
      <vt:lpstr>600.2.2.2</vt:lpstr>
      <vt:lpstr>600.2.3.2</vt:lpstr>
      <vt:lpstr>600.2.4.2</vt:lpstr>
      <vt:lpstr>610.1.2</vt:lpstr>
      <vt:lpstr>610.2.2</vt:lpstr>
      <vt:lpstr>630.5.2</vt:lpstr>
      <vt:lpstr>630.4.2</vt:lpstr>
      <vt:lpstr>630.2.2</vt:lpstr>
      <vt:lpstr>640.1.2</vt:lpstr>
      <vt:lpstr>671.1.2P</vt:lpstr>
      <vt:lpstr>673.1.2</vt:lpstr>
      <vt:lpstr>673.2.2</vt:lpstr>
      <vt:lpstr>673.5.2P</vt:lpstr>
      <vt:lpstr>681.1.4</vt:lpstr>
      <vt:lpstr>900.2.2</vt:lpstr>
      <vt:lpstr>700.1.1</vt:lpstr>
      <vt:lpstr>700.2.1</vt:lpstr>
      <vt:lpstr>700.3.1</vt:lpstr>
      <vt:lpstr>700.4.1</vt:lpstr>
      <vt:lpstr>701.1.1</vt:lpstr>
      <vt:lpstr>710.1.2.1</vt:lpstr>
      <vt:lpstr>710.1.1.1</vt:lpstr>
      <vt:lpstr>710.1.2.2</vt:lpstr>
      <vt:lpstr>710.1.4.1</vt:lpstr>
      <vt:lpstr>730.1.1.1P</vt:lpstr>
      <vt:lpstr>730.2.1</vt:lpstr>
      <vt:lpstr>730.1.1P</vt:lpstr>
      <vt:lpstr>740.1.1</vt:lpstr>
      <vt:lpstr>211.1.1</vt:lpstr>
      <vt:lpstr>210.2.1.1P</vt:lpstr>
      <vt:lpstr>900.3.1</vt:lpstr>
      <vt:lpstr>311.1.3</vt:lpstr>
      <vt:lpstr>320.1.3</vt:lpstr>
      <vt:lpstr>320.4.2</vt:lpstr>
      <vt:lpstr>330.1.3</vt:lpstr>
      <vt:lpstr>330.4.2</vt:lpstr>
      <vt:lpstr>420.1.2</vt:lpstr>
      <vt:lpstr>420.2.3</vt:lpstr>
      <vt:lpstr>421.1.3</vt:lpstr>
      <vt:lpstr>450.1.3P</vt:lpstr>
      <vt:lpstr>450.2.3P</vt:lpstr>
      <vt:lpstr>450.13.2</vt:lpstr>
      <vt:lpstr>450.10.2P</vt:lpstr>
      <vt:lpstr>450.10.4P</vt:lpstr>
      <vt:lpstr>460.1.3P</vt:lpstr>
      <vt:lpstr>465.1.3</vt:lpstr>
      <vt:lpstr>465.2.2</vt:lpstr>
      <vt:lpstr>467.1.3P</vt:lpstr>
      <vt:lpstr>500.2.2</vt:lpstr>
      <vt:lpstr>320.1.4</vt:lpstr>
      <vt:lpstr>330.1.4</vt:lpstr>
      <vt:lpstr>420.1.4</vt:lpstr>
      <vt:lpstr>420.2.4</vt:lpstr>
      <vt:lpstr>421.1.4</vt:lpstr>
      <vt:lpstr>450.2.5P</vt:lpstr>
      <vt:lpstr>460.1.4P</vt:lpstr>
      <vt:lpstr>465.1.4</vt:lpstr>
      <vt:lpstr>466.1.1</vt:lpstr>
      <vt:lpstr>510.1.1</vt:lpstr>
      <vt:lpstr>600.2.1.3</vt:lpstr>
      <vt:lpstr>600.2.2.1</vt:lpstr>
      <vt:lpstr>600.2.3.3</vt:lpstr>
      <vt:lpstr>600.2.4.1</vt:lpstr>
      <vt:lpstr>610.1.3</vt:lpstr>
      <vt:lpstr>610.2.3</vt:lpstr>
      <vt:lpstr>630.1.1</vt:lpstr>
      <vt:lpstr>630.2.3</vt:lpstr>
      <vt:lpstr>630.3.2</vt:lpstr>
      <vt:lpstr>640.1.3</vt:lpstr>
      <vt:lpstr>671.1.3P</vt:lpstr>
      <vt:lpstr>673.1.3</vt:lpstr>
      <vt:lpstr>673.2.3</vt:lpstr>
      <vt:lpstr>674.2.2</vt:lpstr>
      <vt:lpstr>681.1.2</vt:lpstr>
      <vt:lpstr>900.2.3</vt:lpstr>
      <vt:lpstr>201.7.3</vt:lpstr>
      <vt:lpstr>210.2.1.3</vt:lpstr>
      <vt:lpstr>210.2.2.2</vt:lpstr>
      <vt:lpstr>600.2.1.4</vt:lpstr>
      <vt:lpstr>600.2.3.4</vt:lpstr>
      <vt:lpstr>610.1.4</vt:lpstr>
      <vt:lpstr>610.2.4</vt:lpstr>
      <vt:lpstr>610.3.3</vt:lpstr>
      <vt:lpstr>621.1.3P</vt:lpstr>
      <vt:lpstr>621.2.3P</vt:lpstr>
      <vt:lpstr>621.3.3P</vt:lpstr>
      <vt:lpstr>621.4.3P</vt:lpstr>
      <vt:lpstr>623.1.2</vt:lpstr>
      <vt:lpstr>630.5.1.3</vt:lpstr>
      <vt:lpstr>630.5.1.4</vt:lpstr>
      <vt:lpstr>630.6.2P</vt:lpstr>
      <vt:lpstr>630.4.3</vt:lpstr>
      <vt:lpstr>630.3.3</vt:lpstr>
      <vt:lpstr>630.2.4</vt:lpstr>
      <vt:lpstr>640.1.4</vt:lpstr>
      <vt:lpstr>641.1.2</vt:lpstr>
      <vt:lpstr>640.2.3</vt:lpstr>
      <vt:lpstr>661.1.3</vt:lpstr>
      <vt:lpstr>663.1.3P</vt:lpstr>
      <vt:lpstr>670.5.2</vt:lpstr>
      <vt:lpstr>670.5.2P</vt:lpstr>
      <vt:lpstr>671.1.4P</vt:lpstr>
      <vt:lpstr>671.3.3P</vt:lpstr>
      <vt:lpstr>673.1.4</vt:lpstr>
      <vt:lpstr>673.2.4</vt:lpstr>
      <vt:lpstr>673.3.3</vt:lpstr>
      <vt:lpstr>673.4.3P</vt:lpstr>
      <vt:lpstr>674.2.3</vt:lpstr>
      <vt:lpstr>681.1.3</vt:lpstr>
      <vt:lpstr>681.3.2</vt:lpstr>
      <vt:lpstr>840.5.2</vt:lpstr>
      <vt:lpstr>840.3.2</vt:lpstr>
      <vt:lpstr>900.2.4</vt:lpstr>
      <vt:lpstr>201.7.1P</vt:lpstr>
      <vt:lpstr>630.1.3.1</vt:lpstr>
      <vt:lpstr>630.1.1P</vt:lpstr>
      <vt:lpstr>630.6.1.1</vt:lpstr>
      <vt:lpstr>642.2.1</vt:lpstr>
      <vt:lpstr>642.2.2</vt:lpstr>
      <vt:lpstr>642.2.3</vt:lpstr>
      <vt:lpstr>700.1.2</vt:lpstr>
      <vt:lpstr>700.2.2</vt:lpstr>
      <vt:lpstr>700.3.2</vt:lpstr>
      <vt:lpstr>700.4.2</vt:lpstr>
      <vt:lpstr>701.1.2</vt:lpstr>
      <vt:lpstr>710.1.3</vt:lpstr>
      <vt:lpstr>710.1.5</vt:lpstr>
      <vt:lpstr>710.1.6</vt:lpstr>
      <vt:lpstr>710.1.7</vt:lpstr>
      <vt:lpstr>730.1.1.2P</vt:lpstr>
      <vt:lpstr>730.2.2</vt:lpstr>
      <vt:lpstr>730.1.2P</vt:lpstr>
      <vt:lpstr>740.1.2</vt:lpstr>
      <vt:lpstr>211.1.2</vt:lpstr>
      <vt:lpstr>210.2.1.2P</vt:lpstr>
      <vt:lpstr>900.3.2</vt:lpstr>
      <vt:lpstr>Hoja1</vt:lpstr>
      <vt:lpstr>Hoja2</vt:lpstr>
      <vt:lpstr>'PRO ECONO UT'!Área_de_impresión</vt:lpstr>
      <vt:lpstr>'PROPUESTA ECONOMICA'!Área_de_impresión</vt:lpstr>
      <vt:lpstr>'PRO ECONO UT'!Basico_A.Pte2</vt:lpstr>
      <vt:lpstr>'PROPUESTA ECONOMICA'!Basico_A.Pte2</vt:lpstr>
      <vt:lpstr>'PRO ECONO UT'!Basico_AOE</vt:lpstr>
      <vt:lpstr>'PROPUESTA ECONOMICA'!Basico_AOE</vt:lpstr>
      <vt:lpstr>'PRO ECONO UT'!Basico_AOE2</vt:lpstr>
      <vt:lpstr>'PROPUESTA ECONOMICA'!Basico_AOE2</vt:lpstr>
      <vt:lpstr>'PRO ECONO UT'!Basico_MP</vt:lpstr>
      <vt:lpstr>'PROPUESTA ECONOMICA'!Basico_MP</vt:lpstr>
      <vt:lpstr>'PRO ECONO UT'!Basico_MP2</vt:lpstr>
      <vt:lpstr>'PROPUESTA ECONOMICA'!Basico_MP2</vt:lpstr>
      <vt:lpstr>'PRO ECONO UT'!Basico_MR</vt:lpstr>
      <vt:lpstr>'PROPUESTA ECONOMICA'!Basico_MR</vt:lpstr>
      <vt:lpstr>'PRO ECONO UT'!Basico_OM</vt:lpstr>
      <vt:lpstr>'PROPUESTA ECONOMICA'!Basico_OM</vt:lpstr>
      <vt:lpstr>'PRO ECONO UT'!Basico_REH2</vt:lpstr>
      <vt:lpstr>'PROPUESTA ECONOMICA'!Basico_REH2</vt:lpstr>
      <vt:lpstr>'PRO ECONO UT'!Basico_SAU</vt:lpstr>
      <vt:lpstr>'PROPUESTA ECONOMICA'!Basico_SAU</vt:lpstr>
      <vt:lpstr>'PRO ECONO UT'!Basico_SC</vt:lpstr>
      <vt:lpstr>'PROPUESTA ECONOMICA'!Basico_SC</vt:lpstr>
      <vt:lpstr>'PRO ECONO UT'!Basico_SC2</vt:lpstr>
      <vt:lpstr>'PROPUESTA ECONOMICA'!Basico_SC2</vt:lpstr>
      <vt:lpstr>'PRO ECONO UT'!Basico_SEN</vt:lpstr>
      <vt:lpstr>'PROPUESTA ECONOMICA'!Basico_SEN</vt:lpstr>
      <vt:lpstr>'PRO ECONO UT'!Basico_SEN2</vt:lpstr>
      <vt:lpstr>'PROPUESTA ECONOMICA'!Basico_SEN2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Administrador</cp:lastModifiedBy>
  <cp:lastPrinted>2024-05-02T20:03:59Z</cp:lastPrinted>
  <dcterms:created xsi:type="dcterms:W3CDTF">2020-07-08T12:52:50Z</dcterms:created>
  <dcterms:modified xsi:type="dcterms:W3CDTF">2024-07-27T14:22:28Z</dcterms:modified>
</cp:coreProperties>
</file>