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codeName="ThisWorkbook"/>
  <mc:AlternateContent xmlns:mc="http://schemas.openxmlformats.org/markup-compatibility/2006">
    <mc:Choice Requires="x15">
      <x15ac:absPath xmlns:x15ac="http://schemas.microsoft.com/office/spreadsheetml/2010/11/ac" url="D:\Users\CARLOS\Desktop\MANIZALES\CONCURSOS\SELECCIONES ABREVIADAS\MENOR CUANTIA\CASA DE LA MUJER\PUBLICAR\FORMATOS\"/>
    </mc:Choice>
  </mc:AlternateContent>
  <xr:revisionPtr revIDLastSave="0" documentId="13_ncr:1_{B466B35B-D594-4F09-A10E-DAFAE8EA1624}" xr6:coauthVersionLast="47" xr6:coauthVersionMax="47" xr10:uidLastSave="{00000000-0000-0000-0000-000000000000}"/>
  <bookViews>
    <workbookView xWindow="-120" yWindow="-120" windowWidth="20730" windowHeight="11160" tabRatio="624" xr2:uid="{00000000-000D-0000-FFFF-FFFF00000000}"/>
  </bookViews>
  <sheets>
    <sheet name="FORMULARIO 01" sheetId="280" r:id="rId1"/>
    <sheet name="APU" sheetId="282" r:id="rId2"/>
    <sheet name="AU" sheetId="285" r:id="rId3"/>
    <sheet name="CALCULOS" sheetId="286"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 localSheetId="1">#REF!</definedName>
    <definedName name="\0" localSheetId="0">#REF!</definedName>
    <definedName name="\0">#REF!</definedName>
    <definedName name="\00" localSheetId="1">#REF!</definedName>
    <definedName name="\00" localSheetId="0">#REF!</definedName>
    <definedName name="\00">#REF!</definedName>
    <definedName name="\a" localSheetId="1">#REF!</definedName>
    <definedName name="\a" localSheetId="0">#REF!</definedName>
    <definedName name="\a">#REF!</definedName>
    <definedName name="\AA" localSheetId="1">[1]LIQUIDACION!#REF!</definedName>
    <definedName name="\AA" localSheetId="0">[1]LIQUIDACION!#REF!</definedName>
    <definedName name="\AA">[1]LIQUIDACION!#REF!</definedName>
    <definedName name="\b" localSheetId="1">[2]STRSUMM0!#REF!</definedName>
    <definedName name="\b" localSheetId="0">[2]STRSUMM0!#REF!</definedName>
    <definedName name="\b">[2]STRSUMM0!#REF!</definedName>
    <definedName name="\bb" localSheetId="1">[2]STRSUMM0!#REF!</definedName>
    <definedName name="\bb" localSheetId="0">[2]STRSUMM0!#REF!</definedName>
    <definedName name="\bb">[2]STRSUMM0!#REF!</definedName>
    <definedName name="\E" localSheetId="1">#REF!</definedName>
    <definedName name="\E" localSheetId="0">#REF!</definedName>
    <definedName name="\E">#REF!</definedName>
    <definedName name="\EE" localSheetId="1">#REF!</definedName>
    <definedName name="\EE" localSheetId="0">#REF!</definedName>
    <definedName name="\EE">#REF!</definedName>
    <definedName name="\G" localSheetId="1">#REF!</definedName>
    <definedName name="\G" localSheetId="0">#REF!</definedName>
    <definedName name="\G">#REF!</definedName>
    <definedName name="\k" localSheetId="1">'[3]7422CW00'!#REF!</definedName>
    <definedName name="\k" localSheetId="0">'[3]7422CW00'!#REF!</definedName>
    <definedName name="\k">'[3]7422CW00'!#REF!</definedName>
    <definedName name="\l" localSheetId="1">[4]STRSUMM0!#REF!</definedName>
    <definedName name="\l" localSheetId="0">[4]STRSUMM0!#REF!</definedName>
    <definedName name="\l">[4]STRSUMM0!#REF!</definedName>
    <definedName name="\M" localSheetId="1">#REF!</definedName>
    <definedName name="\M" localSheetId="0">#REF!</definedName>
    <definedName name="\M">#REF!</definedName>
    <definedName name="\ñ" localSheetId="1">'[5]7422CW00'!#REF!</definedName>
    <definedName name="\ñ" localSheetId="0">'[5]7422CW00'!#REF!</definedName>
    <definedName name="\ñ">'[5]7422CW00'!#REF!</definedName>
    <definedName name="\P" localSheetId="1">#REF!</definedName>
    <definedName name="\P" localSheetId="0">#REF!</definedName>
    <definedName name="\P">#REF!</definedName>
    <definedName name="\R" localSheetId="1">#REF!</definedName>
    <definedName name="\R" localSheetId="0">#REF!</definedName>
    <definedName name="\R">#REF!</definedName>
    <definedName name="\s" localSheetId="1">#REF!</definedName>
    <definedName name="\s" localSheetId="0">#REF!</definedName>
    <definedName name="\s">#REF!</definedName>
    <definedName name="\V" localSheetId="1">#REF!</definedName>
    <definedName name="\V" localSheetId="0">#REF!</definedName>
    <definedName name="\V">#REF!</definedName>
    <definedName name="\X" localSheetId="1">APU!ERR</definedName>
    <definedName name="\X" localSheetId="0">'FORMULARIO 01'!ERR</definedName>
    <definedName name="\X">[0]!ERR</definedName>
    <definedName name="\Z" localSheetId="1">APU!ERR</definedName>
    <definedName name="\Z" localSheetId="0">'FORMULARIO 01'!ERR</definedName>
    <definedName name="\Z">[0]!ERR</definedName>
    <definedName name="_">#REF!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localSheetId="0" hidden="1">[7]INST!#REF!</definedName>
    <definedName name="_________key2" hidden="1">[7]INST!#REF!</definedName>
    <definedName name="_________PJ50" localSheetId="1">#REF!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localSheetId="0" hidden="1">[8]INST!#REF!</definedName>
    <definedName name="________key2" hidden="1">[8]INST!#REF!</definedName>
    <definedName name="________key3" localSheetId="1" hidden="1">#REF!</definedName>
    <definedName name="________key3" localSheetId="0" hidden="1">#REF!</definedName>
    <definedName name="________key3" hidden="1">#REF!</definedName>
    <definedName name="________MA2" localSheetId="1">#REF!</definedName>
    <definedName name="________MA2" localSheetId="0">#REF!</definedName>
    <definedName name="________MA2">#REF!</definedName>
    <definedName name="________PJ50" localSheetId="1">#REF!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0">#REF!</definedName>
    <definedName name="_______MA2">#REF!</definedName>
    <definedName name="_______PJ50" localSheetId="1">#REF!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0">#REF!</definedName>
    <definedName name="______MA2">#REF!</definedName>
    <definedName name="______PJ50" localSheetId="1">#REF!</definedName>
    <definedName name="______PJ50" localSheetId="0">#REF!</definedName>
    <definedName name="______PJ50">#REF!</definedName>
    <definedName name="______pr01" localSheetId="1">#REF!</definedName>
    <definedName name="______pr01" localSheetId="0">#REF!</definedName>
    <definedName name="______pr01">#REF!</definedName>
    <definedName name="______pr02" localSheetId="1">#REF!</definedName>
    <definedName name="______pr02" localSheetId="0">#REF!</definedName>
    <definedName name="______pr02">#REF!</definedName>
    <definedName name="______pr03" localSheetId="1">#REF!</definedName>
    <definedName name="______pr03" localSheetId="0">#REF!</definedName>
    <definedName name="______pr03">#REF!</definedName>
    <definedName name="______pr04" localSheetId="1">#REF!</definedName>
    <definedName name="______pr04" localSheetId="0">#REF!</definedName>
    <definedName name="______pr04">#REF!</definedName>
    <definedName name="______pr05" localSheetId="1">#REF!</definedName>
    <definedName name="______pr05" localSheetId="0">#REF!</definedName>
    <definedName name="______pr05">#REF!</definedName>
    <definedName name="______pr06" localSheetId="1">#REF!</definedName>
    <definedName name="______pr06" localSheetId="0">#REF!</definedName>
    <definedName name="______pr06">#REF!</definedName>
    <definedName name="______pr07" localSheetId="1">#REF!</definedName>
    <definedName name="______pr07" localSheetId="0">#REF!</definedName>
    <definedName name="______pr07">#REF!</definedName>
    <definedName name="______pr08" localSheetId="1">#REF!</definedName>
    <definedName name="______pr08" localSheetId="0">#REF!</definedName>
    <definedName name="______pr08">#REF!</definedName>
    <definedName name="______pr09" localSheetId="1">#REF!</definedName>
    <definedName name="______pr09" localSheetId="0">#REF!</definedName>
    <definedName name="______pr09">#REF!</definedName>
    <definedName name="______pr10" localSheetId="1">#REF!</definedName>
    <definedName name="______pr10" localSheetId="0">#REF!</definedName>
    <definedName name="______pr10">#REF!</definedName>
    <definedName name="______pr11" localSheetId="1">#REF!</definedName>
    <definedName name="______pr11" localSheetId="0">#REF!</definedName>
    <definedName name="______pr11">#REF!</definedName>
    <definedName name="______pr12" localSheetId="1">#REF!</definedName>
    <definedName name="______pr12" localSheetId="0">#REF!</definedName>
    <definedName name="______pr12">#REF!</definedName>
    <definedName name="______pr13" localSheetId="1">#REF!</definedName>
    <definedName name="______pr13" localSheetId="0">#REF!</definedName>
    <definedName name="______pr13">#REF!</definedName>
    <definedName name="______pr14" localSheetId="1">#REF!</definedName>
    <definedName name="______pr14" localSheetId="0">#REF!</definedName>
    <definedName name="______pr14">#REF!</definedName>
    <definedName name="______pr15" localSheetId="1">#REF!</definedName>
    <definedName name="______pr15" localSheetId="0">#REF!</definedName>
    <definedName name="______pr15">#REF!</definedName>
    <definedName name="______pr16" localSheetId="1">#REF!</definedName>
    <definedName name="______pr16" localSheetId="0">#REF!</definedName>
    <definedName name="______pr16">#REF!</definedName>
    <definedName name="______pr17" localSheetId="1">#REF!</definedName>
    <definedName name="______pr17" localSheetId="0">#REF!</definedName>
    <definedName name="______pr17">#REF!</definedName>
    <definedName name="______pr18" localSheetId="1">#REF!</definedName>
    <definedName name="______pr18" localSheetId="0">#REF!</definedName>
    <definedName name="______pr18">#REF!</definedName>
    <definedName name="______pr19" localSheetId="1">#REF!</definedName>
    <definedName name="______pr19" localSheetId="0">#REF!</definedName>
    <definedName name="______pr19">#REF!</definedName>
    <definedName name="______pr20" localSheetId="1">#REF!</definedName>
    <definedName name="______pr20" localSheetId="0">#REF!</definedName>
    <definedName name="______pr20">#REF!</definedName>
    <definedName name="______pr21" localSheetId="1">#REF!</definedName>
    <definedName name="______pr21" localSheetId="0">#REF!</definedName>
    <definedName name="______pr21">#REF!</definedName>
    <definedName name="______pr22" localSheetId="1">#REF!</definedName>
    <definedName name="______pr22" localSheetId="0">#REF!</definedName>
    <definedName name="______pr22">#REF!</definedName>
    <definedName name="______pr23" localSheetId="1">#REF!</definedName>
    <definedName name="______pr23" localSheetId="0">#REF!</definedName>
    <definedName name="______pr23">#REF!</definedName>
    <definedName name="______pr24" localSheetId="1">#REF!</definedName>
    <definedName name="______pr24" localSheetId="0">#REF!</definedName>
    <definedName name="______pr24">#REF!</definedName>
    <definedName name="______pr25" localSheetId="1">#REF!</definedName>
    <definedName name="______pr25" localSheetId="0">#REF!</definedName>
    <definedName name="______pr25">#REF!</definedName>
    <definedName name="______pr26" localSheetId="1">#REF!</definedName>
    <definedName name="______pr26" localSheetId="0">#REF!</definedName>
    <definedName name="______pr26">#REF!</definedName>
    <definedName name="______pr27" localSheetId="1">#REF!</definedName>
    <definedName name="______pr27" localSheetId="0">#REF!</definedName>
    <definedName name="______pr27">#REF!</definedName>
    <definedName name="______pr28" localSheetId="1">#REF!</definedName>
    <definedName name="______pr28" localSheetId="0">#REF!</definedName>
    <definedName name="______pr28">#REF!</definedName>
    <definedName name="______pr29" localSheetId="1">#REF!</definedName>
    <definedName name="______pr29" localSheetId="0">#REF!</definedName>
    <definedName name="______pr29">#REF!</definedName>
    <definedName name="______pr30" localSheetId="1">#REF!</definedName>
    <definedName name="______pr30" localSheetId="0">#REF!</definedName>
    <definedName name="______pr30">#REF!</definedName>
    <definedName name="______pr31" localSheetId="1">#REF!</definedName>
    <definedName name="______pr31" localSheetId="0">#REF!</definedName>
    <definedName name="______pr31">#REF!</definedName>
    <definedName name="______pr32" localSheetId="1">#REF!</definedName>
    <definedName name="______pr32" localSheetId="0">#REF!</definedName>
    <definedName name="______pr32">#REF!</definedName>
    <definedName name="______pr33" localSheetId="1">#REF!</definedName>
    <definedName name="______pr33" localSheetId="0">#REF!</definedName>
    <definedName name="______pr33">#REF!</definedName>
    <definedName name="______pr34" localSheetId="1">#REF!</definedName>
    <definedName name="______pr34" localSheetId="0">#REF!</definedName>
    <definedName name="______pr34">#REF!</definedName>
    <definedName name="______pr35" localSheetId="1">#REF!</definedName>
    <definedName name="______pr35" localSheetId="0">#REF!</definedName>
    <definedName name="______pr35">#REF!</definedName>
    <definedName name="______pr36" localSheetId="1">#REF!</definedName>
    <definedName name="______pr36" localSheetId="0">#REF!</definedName>
    <definedName name="______pr36">#REF!</definedName>
    <definedName name="______pr37" localSheetId="1">#REF!</definedName>
    <definedName name="______pr37" localSheetId="0">#REF!</definedName>
    <definedName name="______pr37">#REF!</definedName>
    <definedName name="______pr38" localSheetId="1">#REF!</definedName>
    <definedName name="______pr38" localSheetId="0">#REF!</definedName>
    <definedName name="______pr38">#REF!</definedName>
    <definedName name="______pr39" localSheetId="1">#REF!</definedName>
    <definedName name="______pr39" localSheetId="0">#REF!</definedName>
    <definedName name="______pr39">#REF!</definedName>
    <definedName name="______pr40" localSheetId="1">#REF!</definedName>
    <definedName name="______pr40" localSheetId="0">#REF!</definedName>
    <definedName name="______pr40">#REF!</definedName>
    <definedName name="______pr41" localSheetId="1">#REF!</definedName>
    <definedName name="______pr41" localSheetId="0">#REF!</definedName>
    <definedName name="______pr41">#REF!</definedName>
    <definedName name="______pr42" localSheetId="1">#REF!</definedName>
    <definedName name="______pr42" localSheetId="0">#REF!</definedName>
    <definedName name="______pr42">#REF!</definedName>
    <definedName name="______pr43" localSheetId="1">#REF!</definedName>
    <definedName name="______pr43" localSheetId="0">#REF!</definedName>
    <definedName name="______pr43">#REF!</definedName>
    <definedName name="______pr44" localSheetId="1">#REF!</definedName>
    <definedName name="______pr44" localSheetId="0">#REF!</definedName>
    <definedName name="______pr44">#REF!</definedName>
    <definedName name="______pr45" localSheetId="1">#REF!</definedName>
    <definedName name="______pr45" localSheetId="0">#REF!</definedName>
    <definedName name="______pr45">#REF!</definedName>
    <definedName name="______pr46" localSheetId="1">#REF!</definedName>
    <definedName name="______pr46" localSheetId="0">#REF!</definedName>
    <definedName name="______pr46">#REF!</definedName>
    <definedName name="______pr47" localSheetId="1">#REF!</definedName>
    <definedName name="______pr47" localSheetId="0">#REF!</definedName>
    <definedName name="______pr47">#REF!</definedName>
    <definedName name="______pr48" localSheetId="1">#REF!</definedName>
    <definedName name="______pr48" localSheetId="0">#REF!</definedName>
    <definedName name="______pr48">#REF!</definedName>
    <definedName name="______pr49" localSheetId="1">#REF!</definedName>
    <definedName name="______pr49" localSheetId="0">#REF!</definedName>
    <definedName name="______pr49">#REF!</definedName>
    <definedName name="______pr50" localSheetId="1">#REF!</definedName>
    <definedName name="______pr50" localSheetId="0">#REF!</definedName>
    <definedName name="______pr50">#REF!</definedName>
    <definedName name="______pr51" localSheetId="1">#REF!</definedName>
    <definedName name="______pr51" localSheetId="0">#REF!</definedName>
    <definedName name="______pr51">#REF!</definedName>
    <definedName name="______pr52" localSheetId="1">#REF!</definedName>
    <definedName name="______pr52" localSheetId="0">#REF!</definedName>
    <definedName name="______pr52">#REF!</definedName>
    <definedName name="______pr53" localSheetId="1">#REF!</definedName>
    <definedName name="______pr53" localSheetId="0">#REF!</definedName>
    <definedName name="______pr53">#REF!</definedName>
    <definedName name="______pr54" localSheetId="1">#REF!</definedName>
    <definedName name="______pr54" localSheetId="0">#REF!</definedName>
    <definedName name="______pr54">#REF!</definedName>
    <definedName name="______pr55" localSheetId="1">#REF!</definedName>
    <definedName name="______pr55" localSheetId="0">#REF!</definedName>
    <definedName name="______pr55">#REF!</definedName>
    <definedName name="______pr56" localSheetId="1">#REF!</definedName>
    <definedName name="______pr56" localSheetId="0">#REF!</definedName>
    <definedName name="______pr56">#REF!</definedName>
    <definedName name="______pr57" localSheetId="1">#REF!</definedName>
    <definedName name="______pr57" localSheetId="0">#REF!</definedName>
    <definedName name="______pr57">#REF!</definedName>
    <definedName name="______pr58" localSheetId="1">#REF!</definedName>
    <definedName name="______pr58" localSheetId="0">#REF!</definedName>
    <definedName name="______pr58">#REF!</definedName>
    <definedName name="______pr59" localSheetId="1">#REF!</definedName>
    <definedName name="______pr59" localSheetId="0">#REF!</definedName>
    <definedName name="______pr59">#REF!</definedName>
    <definedName name="______pr60" localSheetId="1">#REF!</definedName>
    <definedName name="______pr60" localSheetId="0">#REF!</definedName>
    <definedName name="______pr60">#REF!</definedName>
    <definedName name="______pr61" localSheetId="1">#REF!</definedName>
    <definedName name="______pr61" localSheetId="0">#REF!</definedName>
    <definedName name="______pr61">#REF!</definedName>
    <definedName name="______pr62" localSheetId="1">#REF!</definedName>
    <definedName name="______pr62" localSheetId="0">#REF!</definedName>
    <definedName name="______pr62">#REF!</definedName>
    <definedName name="______pr63" localSheetId="1">#REF!</definedName>
    <definedName name="______pr63" localSheetId="0">#REF!</definedName>
    <definedName name="______pr63">#REF!</definedName>
    <definedName name="______pr64" localSheetId="1">#REF!</definedName>
    <definedName name="______pr64" localSheetId="0">#REF!</definedName>
    <definedName name="______pr64">#REF!</definedName>
    <definedName name="______pr65" localSheetId="1">#REF!</definedName>
    <definedName name="______pr65" localSheetId="0">#REF!</definedName>
    <definedName name="______pr65">#REF!</definedName>
    <definedName name="______pr66" localSheetId="1">#REF!</definedName>
    <definedName name="______pr66" localSheetId="0">#REF!</definedName>
    <definedName name="______pr66">#REF!</definedName>
    <definedName name="______pr67" localSheetId="1">#REF!</definedName>
    <definedName name="______pr67" localSheetId="0">#REF!</definedName>
    <definedName name="______pr67">#REF!</definedName>
    <definedName name="______pr68" localSheetId="1">#REF!</definedName>
    <definedName name="______pr68" localSheetId="0">#REF!</definedName>
    <definedName name="______pr68">#REF!</definedName>
    <definedName name="______pr69" localSheetId="1">#REF!</definedName>
    <definedName name="______pr69" localSheetId="0">#REF!</definedName>
    <definedName name="______pr69">#REF!</definedName>
    <definedName name="______pr70" localSheetId="1">#REF!</definedName>
    <definedName name="______pr70" localSheetId="0">#REF!</definedName>
    <definedName name="______pr70">#REF!</definedName>
    <definedName name="______pr71" localSheetId="1">#REF!</definedName>
    <definedName name="______pr71" localSheetId="0">#REF!</definedName>
    <definedName name="______pr71">#REF!</definedName>
    <definedName name="______pr72" localSheetId="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 localSheetId="0">[11]Tablas!#REF!</definedName>
    <definedName name="_____DCI1">[11]Tablas!#REF!</definedName>
    <definedName name="_____DDS1" localSheetId="1">[11]Tablas!#REF!</definedName>
    <definedName name="_____DDS1" localSheetId="0">[11]Tablas!#REF!</definedName>
    <definedName name="_____DDS1">[11]Tablas!#REF!</definedName>
    <definedName name="_____DGO1" localSheetId="1">[11]Tablas!#REF!</definedName>
    <definedName name="_____DGO1" localSheetId="0">[11]Tablas!#REF!</definedName>
    <definedName name="_____DGO1">[11]Tablas!#REF!</definedName>
    <definedName name="_____DGP1" localSheetId="1">[11]Tablas!#REF!</definedName>
    <definedName name="_____DGP1" localSheetId="0">[11]Tablas!#REF!</definedName>
    <definedName name="_____DGP1">[11]Tablas!#REF!</definedName>
    <definedName name="_____DIJ1" localSheetId="1">[11]Tablas!#REF!</definedName>
    <definedName name="_____DIJ1" localSheetId="0">[11]Tablas!#REF!</definedName>
    <definedName name="_____DIJ1">[11]Tablas!#REF!</definedName>
    <definedName name="_____DPI1" localSheetId="1">[11]Tablas!#REF!</definedName>
    <definedName name="_____DPI1" localSheetId="0">[11]Tablas!#REF!</definedName>
    <definedName name="_____DPI1">[11]Tablas!#REF!</definedName>
    <definedName name="_____DPY1" localSheetId="1">[11]Tablas!#REF!</definedName>
    <definedName name="_____DPY1" localSheetId="0">[11]Tablas!#REF!</definedName>
    <definedName name="_____DPY1">[11]Tablas!#REF!</definedName>
    <definedName name="_____DRI1" localSheetId="1">[11]Tablas!#REF!</definedName>
    <definedName name="_____DRI1" localSheetId="0">[11]Tablas!#REF!</definedName>
    <definedName name="_____DRI1">[11]Tablas!#REF!</definedName>
    <definedName name="_____DRL1" localSheetId="1">[11]Tablas!#REF!</definedName>
    <definedName name="_____DRL1" localSheetId="0">[11]Tablas!#REF!</definedName>
    <definedName name="_____DRL1">[11]Tablas!#REF!</definedName>
    <definedName name="_____DSP1" localSheetId="1">[11]Tablas!#REF!</definedName>
    <definedName name="_____DSP1" localSheetId="0">[11]Tablas!#REF!</definedName>
    <definedName name="_____DSP1">[11]Tablas!#REF!</definedName>
    <definedName name="_____ECP1" localSheetId="1">[11]Tablas!#REF!</definedName>
    <definedName name="_____ECP1" localSheetId="0">[11]Tablas!#REF!</definedName>
    <definedName name="_____ECP1">[11]Tablas!#REF!</definedName>
    <definedName name="_____ICP1" localSheetId="1">[11]Tablas!#REF!</definedName>
    <definedName name="_____ICP1" localSheetId="0">[11]Tablas!#REF!</definedName>
    <definedName name="_____ICP1">[11]Tablas!#REF!</definedName>
    <definedName name="_____MA2" localSheetId="1">#REF!</definedName>
    <definedName name="_____MA2" localSheetId="0">#REF!</definedName>
    <definedName name="_____MA2">#REF!</definedName>
    <definedName name="_____OCD1" localSheetId="1">[11]Tablas!#REF!</definedName>
    <definedName name="_____OCD1" localSheetId="0">[11]Tablas!#REF!</definedName>
    <definedName name="_____OCD1">[11]Tablas!#REF!</definedName>
    <definedName name="_____OCI1" localSheetId="1">[11]Tablas!#REF!</definedName>
    <definedName name="_____OCI1" localSheetId="0">[11]Tablas!#REF!</definedName>
    <definedName name="_____OCI1">[11]Tablas!#REF!</definedName>
    <definedName name="_____PJ50" localSheetId="1">#REF!</definedName>
    <definedName name="_____PJ50" localSheetId="0">#REF!</definedName>
    <definedName name="_____PJ50">#REF!</definedName>
    <definedName name="_____pr01" localSheetId="1">#REF!</definedName>
    <definedName name="_____pr01" localSheetId="0">#REF!</definedName>
    <definedName name="_____pr01">#REF!</definedName>
    <definedName name="_____pr02" localSheetId="1">#REF!</definedName>
    <definedName name="_____pr02" localSheetId="0">#REF!</definedName>
    <definedName name="_____pr02">#REF!</definedName>
    <definedName name="_____pr03" localSheetId="1">#REF!</definedName>
    <definedName name="_____pr03" localSheetId="0">#REF!</definedName>
    <definedName name="_____pr03">#REF!</definedName>
    <definedName name="_____pr04" localSheetId="1">#REF!</definedName>
    <definedName name="_____pr04" localSheetId="0">#REF!</definedName>
    <definedName name="_____pr04">#REF!</definedName>
    <definedName name="_____pr05" localSheetId="1">#REF!</definedName>
    <definedName name="_____pr05" localSheetId="0">#REF!</definedName>
    <definedName name="_____pr05">#REF!</definedName>
    <definedName name="_____pr06" localSheetId="1">#REF!</definedName>
    <definedName name="_____pr06" localSheetId="0">#REF!</definedName>
    <definedName name="_____pr06">#REF!</definedName>
    <definedName name="_____pr07" localSheetId="1">#REF!</definedName>
    <definedName name="_____pr07" localSheetId="0">#REF!</definedName>
    <definedName name="_____pr07">#REF!</definedName>
    <definedName name="_____pr08" localSheetId="1">#REF!</definedName>
    <definedName name="_____pr08" localSheetId="0">#REF!</definedName>
    <definedName name="_____pr08">#REF!</definedName>
    <definedName name="_____pr09" localSheetId="1">#REF!</definedName>
    <definedName name="_____pr09" localSheetId="0">#REF!</definedName>
    <definedName name="_____pr09">#REF!</definedName>
    <definedName name="_____pr10" localSheetId="1">#REF!</definedName>
    <definedName name="_____pr10" localSheetId="0">#REF!</definedName>
    <definedName name="_____pr10">#REF!</definedName>
    <definedName name="_____pr11" localSheetId="1">#REF!</definedName>
    <definedName name="_____pr11" localSheetId="0">#REF!</definedName>
    <definedName name="_____pr11">#REF!</definedName>
    <definedName name="_____pr12" localSheetId="1">#REF!</definedName>
    <definedName name="_____pr12" localSheetId="0">#REF!</definedName>
    <definedName name="_____pr12">#REF!</definedName>
    <definedName name="_____pr13" localSheetId="1">#REF!</definedName>
    <definedName name="_____pr13" localSheetId="0">#REF!</definedName>
    <definedName name="_____pr13">#REF!</definedName>
    <definedName name="_____pr14" localSheetId="1">#REF!</definedName>
    <definedName name="_____pr14" localSheetId="0">#REF!</definedName>
    <definedName name="_____pr14">#REF!</definedName>
    <definedName name="_____pr15" localSheetId="1">#REF!</definedName>
    <definedName name="_____pr15" localSheetId="0">#REF!</definedName>
    <definedName name="_____pr15">#REF!</definedName>
    <definedName name="_____pr16" localSheetId="1">#REF!</definedName>
    <definedName name="_____pr16" localSheetId="0">#REF!</definedName>
    <definedName name="_____pr16">#REF!</definedName>
    <definedName name="_____pr17" localSheetId="1">#REF!</definedName>
    <definedName name="_____pr17" localSheetId="0">#REF!</definedName>
    <definedName name="_____pr17">#REF!</definedName>
    <definedName name="_____pr18" localSheetId="1">#REF!</definedName>
    <definedName name="_____pr18" localSheetId="0">#REF!</definedName>
    <definedName name="_____pr18">#REF!</definedName>
    <definedName name="_____pr19" localSheetId="1">#REF!</definedName>
    <definedName name="_____pr19" localSheetId="0">#REF!</definedName>
    <definedName name="_____pr19">#REF!</definedName>
    <definedName name="_____pr20" localSheetId="1">#REF!</definedName>
    <definedName name="_____pr20" localSheetId="0">#REF!</definedName>
    <definedName name="_____pr20">#REF!</definedName>
    <definedName name="_____pr21" localSheetId="1">#REF!</definedName>
    <definedName name="_____pr21" localSheetId="0">#REF!</definedName>
    <definedName name="_____pr21">#REF!</definedName>
    <definedName name="_____pr22" localSheetId="1">#REF!</definedName>
    <definedName name="_____pr22" localSheetId="0">#REF!</definedName>
    <definedName name="_____pr22">#REF!</definedName>
    <definedName name="_____pr23" localSheetId="1">#REF!</definedName>
    <definedName name="_____pr23" localSheetId="0">#REF!</definedName>
    <definedName name="_____pr23">#REF!</definedName>
    <definedName name="_____pr24" localSheetId="1">#REF!</definedName>
    <definedName name="_____pr24" localSheetId="0">#REF!</definedName>
    <definedName name="_____pr24">#REF!</definedName>
    <definedName name="_____pr25" localSheetId="1">#REF!</definedName>
    <definedName name="_____pr25" localSheetId="0">#REF!</definedName>
    <definedName name="_____pr25">#REF!</definedName>
    <definedName name="_____pr26" localSheetId="1">#REF!</definedName>
    <definedName name="_____pr26" localSheetId="0">#REF!</definedName>
    <definedName name="_____pr26">#REF!</definedName>
    <definedName name="_____pr27" localSheetId="1">#REF!</definedName>
    <definedName name="_____pr27" localSheetId="0">#REF!</definedName>
    <definedName name="_____pr27">#REF!</definedName>
    <definedName name="_____pr28" localSheetId="1">#REF!</definedName>
    <definedName name="_____pr28" localSheetId="0">#REF!</definedName>
    <definedName name="_____pr28">#REF!</definedName>
    <definedName name="_____pr29" localSheetId="1">#REF!</definedName>
    <definedName name="_____pr29" localSheetId="0">#REF!</definedName>
    <definedName name="_____pr29">#REF!</definedName>
    <definedName name="_____pr30" localSheetId="1">#REF!</definedName>
    <definedName name="_____pr30" localSheetId="0">#REF!</definedName>
    <definedName name="_____pr30">#REF!</definedName>
    <definedName name="_____pr31" localSheetId="1">#REF!</definedName>
    <definedName name="_____pr31" localSheetId="0">#REF!</definedName>
    <definedName name="_____pr31">#REF!</definedName>
    <definedName name="_____pr32" localSheetId="1">#REF!</definedName>
    <definedName name="_____pr32" localSheetId="0">#REF!</definedName>
    <definedName name="_____pr32">#REF!</definedName>
    <definedName name="_____pr33" localSheetId="1">#REF!</definedName>
    <definedName name="_____pr33" localSheetId="0">#REF!</definedName>
    <definedName name="_____pr33">#REF!</definedName>
    <definedName name="_____pr34" localSheetId="1">#REF!</definedName>
    <definedName name="_____pr34" localSheetId="0">#REF!</definedName>
    <definedName name="_____pr34">#REF!</definedName>
    <definedName name="_____pr35" localSheetId="1">#REF!</definedName>
    <definedName name="_____pr35" localSheetId="0">#REF!</definedName>
    <definedName name="_____pr35">#REF!</definedName>
    <definedName name="_____pr36" localSheetId="1">#REF!</definedName>
    <definedName name="_____pr36" localSheetId="0">#REF!</definedName>
    <definedName name="_____pr36">#REF!</definedName>
    <definedName name="_____pr37" localSheetId="1">#REF!</definedName>
    <definedName name="_____pr37" localSheetId="0">#REF!</definedName>
    <definedName name="_____pr37">#REF!</definedName>
    <definedName name="_____pr38" localSheetId="1">#REF!</definedName>
    <definedName name="_____pr38" localSheetId="0">#REF!</definedName>
    <definedName name="_____pr38">#REF!</definedName>
    <definedName name="_____pr39" localSheetId="1">#REF!</definedName>
    <definedName name="_____pr39" localSheetId="0">#REF!</definedName>
    <definedName name="_____pr39">#REF!</definedName>
    <definedName name="_____pr40" localSheetId="1">#REF!</definedName>
    <definedName name="_____pr40" localSheetId="0">#REF!</definedName>
    <definedName name="_____pr40">#REF!</definedName>
    <definedName name="_____pr41" localSheetId="1">#REF!</definedName>
    <definedName name="_____pr41" localSheetId="0">#REF!</definedName>
    <definedName name="_____pr41">#REF!</definedName>
    <definedName name="_____pr42" localSheetId="1">#REF!</definedName>
    <definedName name="_____pr42" localSheetId="0">#REF!</definedName>
    <definedName name="_____pr42">#REF!</definedName>
    <definedName name="_____pr43" localSheetId="1">#REF!</definedName>
    <definedName name="_____pr43" localSheetId="0">#REF!</definedName>
    <definedName name="_____pr43">#REF!</definedName>
    <definedName name="_____pr44" localSheetId="1">#REF!</definedName>
    <definedName name="_____pr44" localSheetId="0">#REF!</definedName>
    <definedName name="_____pr44">#REF!</definedName>
    <definedName name="_____pr45" localSheetId="1">#REF!</definedName>
    <definedName name="_____pr45" localSheetId="0">#REF!</definedName>
    <definedName name="_____pr45">#REF!</definedName>
    <definedName name="_____pr46" localSheetId="1">#REF!</definedName>
    <definedName name="_____pr46" localSheetId="0">#REF!</definedName>
    <definedName name="_____pr46">#REF!</definedName>
    <definedName name="_____pr47" localSheetId="1">#REF!</definedName>
    <definedName name="_____pr47" localSheetId="0">#REF!</definedName>
    <definedName name="_____pr47">#REF!</definedName>
    <definedName name="_____pr48" localSheetId="1">#REF!</definedName>
    <definedName name="_____pr48" localSheetId="0">#REF!</definedName>
    <definedName name="_____pr48">#REF!</definedName>
    <definedName name="_____pr49" localSheetId="1">#REF!</definedName>
    <definedName name="_____pr49" localSheetId="0">#REF!</definedName>
    <definedName name="_____pr49">#REF!</definedName>
    <definedName name="_____pr50" localSheetId="1">#REF!</definedName>
    <definedName name="_____pr50" localSheetId="0">#REF!</definedName>
    <definedName name="_____pr50">#REF!</definedName>
    <definedName name="_____pr51" localSheetId="1">#REF!</definedName>
    <definedName name="_____pr51" localSheetId="0">#REF!</definedName>
    <definedName name="_____pr51">#REF!</definedName>
    <definedName name="_____pr52" localSheetId="1">#REF!</definedName>
    <definedName name="_____pr52" localSheetId="0">#REF!</definedName>
    <definedName name="_____pr52">#REF!</definedName>
    <definedName name="_____pr53" localSheetId="1">#REF!</definedName>
    <definedName name="_____pr53" localSheetId="0">#REF!</definedName>
    <definedName name="_____pr53">#REF!</definedName>
    <definedName name="_____pr54" localSheetId="1">#REF!</definedName>
    <definedName name="_____pr54" localSheetId="0">#REF!</definedName>
    <definedName name="_____pr54">#REF!</definedName>
    <definedName name="_____pr55" localSheetId="1">#REF!</definedName>
    <definedName name="_____pr55" localSheetId="0">#REF!</definedName>
    <definedName name="_____pr55">#REF!</definedName>
    <definedName name="_____pr56" localSheetId="1">#REF!</definedName>
    <definedName name="_____pr56" localSheetId="0">#REF!</definedName>
    <definedName name="_____pr56">#REF!</definedName>
    <definedName name="_____pr57" localSheetId="1">#REF!</definedName>
    <definedName name="_____pr57" localSheetId="0">#REF!</definedName>
    <definedName name="_____pr57">#REF!</definedName>
    <definedName name="_____pr58" localSheetId="1">#REF!</definedName>
    <definedName name="_____pr58" localSheetId="0">#REF!</definedName>
    <definedName name="_____pr58">#REF!</definedName>
    <definedName name="_____pr59" localSheetId="1">#REF!</definedName>
    <definedName name="_____pr59" localSheetId="0">#REF!</definedName>
    <definedName name="_____pr59">#REF!</definedName>
    <definedName name="_____pr60" localSheetId="1">#REF!</definedName>
    <definedName name="_____pr60" localSheetId="0">#REF!</definedName>
    <definedName name="_____pr60">#REF!</definedName>
    <definedName name="_____pr61" localSheetId="1">#REF!</definedName>
    <definedName name="_____pr61" localSheetId="0">#REF!</definedName>
    <definedName name="_____pr61">#REF!</definedName>
    <definedName name="_____pr62" localSheetId="1">#REF!</definedName>
    <definedName name="_____pr62" localSheetId="0">#REF!</definedName>
    <definedName name="_____pr62">#REF!</definedName>
    <definedName name="_____pr63" localSheetId="1">#REF!</definedName>
    <definedName name="_____pr63" localSheetId="0">#REF!</definedName>
    <definedName name="_____pr63">#REF!</definedName>
    <definedName name="_____pr64" localSheetId="1">#REF!</definedName>
    <definedName name="_____pr64" localSheetId="0">#REF!</definedName>
    <definedName name="_____pr64">#REF!</definedName>
    <definedName name="_____pr65" localSheetId="1">#REF!</definedName>
    <definedName name="_____pr65" localSheetId="0">#REF!</definedName>
    <definedName name="_____pr65">#REF!</definedName>
    <definedName name="_____pr66" localSheetId="1">#REF!</definedName>
    <definedName name="_____pr66" localSheetId="0">#REF!</definedName>
    <definedName name="_____pr66">#REF!</definedName>
    <definedName name="_____pr67" localSheetId="1">#REF!</definedName>
    <definedName name="_____pr67" localSheetId="0">#REF!</definedName>
    <definedName name="_____pr67">#REF!</definedName>
    <definedName name="_____pr68" localSheetId="1">#REF!</definedName>
    <definedName name="_____pr68" localSheetId="0">#REF!</definedName>
    <definedName name="_____pr68">#REF!</definedName>
    <definedName name="_____pr69" localSheetId="1">#REF!</definedName>
    <definedName name="_____pr69" localSheetId="0">#REF!</definedName>
    <definedName name="_____pr69">#REF!</definedName>
    <definedName name="_____pr70" localSheetId="1">#REF!</definedName>
    <definedName name="_____pr70" localSheetId="0">#REF!</definedName>
    <definedName name="_____pr70">#REF!</definedName>
    <definedName name="_____pr71" localSheetId="1">#REF!</definedName>
    <definedName name="_____pr71" localSheetId="0">#REF!</definedName>
    <definedName name="_____pr71">#REF!</definedName>
    <definedName name="_____pr72" localSheetId="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 localSheetId="0">[11]Tablas!#REF!</definedName>
    <definedName name="_____VEX1">[11]Tablas!#REF!</definedName>
    <definedName name="_____VFA1" localSheetId="1">[11]Tablas!#REF!</definedName>
    <definedName name="_____VFA1" localSheetId="0">[11]Tablas!#REF!</definedName>
    <definedName name="_____VFA1">[11]Tablas!#REF!</definedName>
    <definedName name="_____VIT1" localSheetId="1">[11]Tablas!#REF!</definedName>
    <definedName name="_____VIT1" localSheetId="0">[11]Tablas!#REF!</definedName>
    <definedName name="_____VIT1">[11]Tablas!#REF!</definedName>
    <definedName name="_____VPR1" localSheetId="1">[11]Tablas!#REF!</definedName>
    <definedName name="_____VPR1" localSheetId="0">[11]Tablas!#REF!</definedName>
    <definedName name="_____VPR1">[11]Tablas!#REF!</definedName>
    <definedName name="_____VPR2" localSheetId="1">[12]Tablas!#REF!</definedName>
    <definedName name="_____VPR2" localSheetId="0">[12]Tablas!#REF!</definedName>
    <definedName name="_____VPR2">[12]Tablas!#REF!</definedName>
    <definedName name="_____VRP1" localSheetId="1">[11]Tablas!#REF!</definedName>
    <definedName name="_____VRP1" localSheetId="0">[11]Tablas!#REF!</definedName>
    <definedName name="_____VRP1">[11]Tablas!#REF!</definedName>
    <definedName name="_____VSM1" localSheetId="1">[11]Tablas!#REF!</definedName>
    <definedName name="_____VSM1" localSheetId="0">[11]Tablas!#REF!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 localSheetId="0">#REF!</definedName>
    <definedName name="____COM1">#REF!</definedName>
    <definedName name="____COM10" localSheetId="1">#REF!</definedName>
    <definedName name="____COM10" localSheetId="0">#REF!</definedName>
    <definedName name="____COM10">#REF!</definedName>
    <definedName name="____COM11" localSheetId="1">#REF!</definedName>
    <definedName name="____COM11" localSheetId="0">#REF!</definedName>
    <definedName name="____COM11">#REF!</definedName>
    <definedName name="____COM12" localSheetId="1">#REF!</definedName>
    <definedName name="____COM12" localSheetId="0">#REF!</definedName>
    <definedName name="____COM12">#REF!</definedName>
    <definedName name="____COM13" localSheetId="1">#REF!</definedName>
    <definedName name="____COM13" localSheetId="0">#REF!</definedName>
    <definedName name="____COM13">#REF!</definedName>
    <definedName name="____COM14" localSheetId="1">#REF!</definedName>
    <definedName name="____COM14" localSheetId="0">#REF!</definedName>
    <definedName name="____COM14">#REF!</definedName>
    <definedName name="____COM15" localSheetId="1">#REF!</definedName>
    <definedName name="____COM15" localSheetId="0">#REF!</definedName>
    <definedName name="____COM15">#REF!</definedName>
    <definedName name="____COM16" localSheetId="1">#REF!</definedName>
    <definedName name="____COM16" localSheetId="0">#REF!</definedName>
    <definedName name="____COM16">#REF!</definedName>
    <definedName name="____COM17" localSheetId="1">#REF!</definedName>
    <definedName name="____COM17" localSheetId="0">#REF!</definedName>
    <definedName name="____COM17">#REF!</definedName>
    <definedName name="____COM18" localSheetId="1">#REF!</definedName>
    <definedName name="____COM18" localSheetId="0">#REF!</definedName>
    <definedName name="____COM18">#REF!</definedName>
    <definedName name="____COM19" localSheetId="1">#REF!</definedName>
    <definedName name="____COM19" localSheetId="0">#REF!</definedName>
    <definedName name="____COM19">#REF!</definedName>
    <definedName name="____COM2" localSheetId="1">#REF!</definedName>
    <definedName name="____COM2" localSheetId="0">#REF!</definedName>
    <definedName name="____COM2">#REF!</definedName>
    <definedName name="____COM20" localSheetId="1">#REF!</definedName>
    <definedName name="____COM20" localSheetId="0">#REF!</definedName>
    <definedName name="____COM20">#REF!</definedName>
    <definedName name="____COM21" localSheetId="1">#REF!</definedName>
    <definedName name="____COM21" localSheetId="0">#REF!</definedName>
    <definedName name="____COM21">#REF!</definedName>
    <definedName name="____COM3" localSheetId="1">#REF!</definedName>
    <definedName name="____COM3" localSheetId="0">#REF!</definedName>
    <definedName name="____COM3">#REF!</definedName>
    <definedName name="____COM4" localSheetId="1">#REF!</definedName>
    <definedName name="____COM4" localSheetId="0">#REF!</definedName>
    <definedName name="____COM4">#REF!</definedName>
    <definedName name="____COM5" localSheetId="1">#REF!</definedName>
    <definedName name="____COM5" localSheetId="0">#REF!</definedName>
    <definedName name="____COM5">#REF!</definedName>
    <definedName name="____COM6" localSheetId="1">#REF!</definedName>
    <definedName name="____COM6" localSheetId="0">#REF!</definedName>
    <definedName name="____COM6">#REF!</definedName>
    <definedName name="____COM7" localSheetId="1">#REF!</definedName>
    <definedName name="____COM7" localSheetId="0">#REF!</definedName>
    <definedName name="____COM7">#REF!</definedName>
    <definedName name="____COM8" localSheetId="1">#REF!</definedName>
    <definedName name="____COM8" localSheetId="0">#REF!</definedName>
    <definedName name="____COM8">#REF!</definedName>
    <definedName name="____COM9" localSheetId="1">#REF!</definedName>
    <definedName name="____COM9" localSheetId="0">#REF!</definedName>
    <definedName name="____COM9">#REF!</definedName>
    <definedName name="____DCI1" localSheetId="1">[11]Tablas!#REF!</definedName>
    <definedName name="____DCI1" localSheetId="0">[11]Tablas!#REF!</definedName>
    <definedName name="____DCI1">[11]Tablas!#REF!</definedName>
    <definedName name="____DDS1" localSheetId="1">[11]Tablas!#REF!</definedName>
    <definedName name="____DDS1" localSheetId="0">[11]Tablas!#REF!</definedName>
    <definedName name="____DDS1">[11]Tablas!#REF!</definedName>
    <definedName name="____DGO1" localSheetId="1">[11]Tablas!#REF!</definedName>
    <definedName name="____DGO1" localSheetId="0">[11]Tablas!#REF!</definedName>
    <definedName name="____DGO1">[11]Tablas!#REF!</definedName>
    <definedName name="____DGP1" localSheetId="1">[11]Tablas!#REF!</definedName>
    <definedName name="____DGP1" localSheetId="0">[11]Tablas!#REF!</definedName>
    <definedName name="____DGP1">[11]Tablas!#REF!</definedName>
    <definedName name="____DIJ1" localSheetId="1">[11]Tablas!#REF!</definedName>
    <definedName name="____DIJ1" localSheetId="0">[11]Tablas!#REF!</definedName>
    <definedName name="____DIJ1">[11]Tablas!#REF!</definedName>
    <definedName name="____DPI1" localSheetId="1">[11]Tablas!#REF!</definedName>
    <definedName name="____DPI1" localSheetId="0">[11]Tablas!#REF!</definedName>
    <definedName name="____DPI1">[11]Tablas!#REF!</definedName>
    <definedName name="____DPY1" localSheetId="1">[11]Tablas!#REF!</definedName>
    <definedName name="____DPY1" localSheetId="0">[11]Tablas!#REF!</definedName>
    <definedName name="____DPY1">[11]Tablas!#REF!</definedName>
    <definedName name="____DRI1" localSheetId="1">[11]Tablas!#REF!</definedName>
    <definedName name="____DRI1" localSheetId="0">[11]Tablas!#REF!</definedName>
    <definedName name="____DRI1">[11]Tablas!#REF!</definedName>
    <definedName name="____DRL1" localSheetId="1">[11]Tablas!#REF!</definedName>
    <definedName name="____DRL1" localSheetId="0">[11]Tablas!#REF!</definedName>
    <definedName name="____DRL1">[11]Tablas!#REF!</definedName>
    <definedName name="____DSP1" localSheetId="1">[11]Tablas!#REF!</definedName>
    <definedName name="____DSP1" localSheetId="0">[11]Tablas!#REF!</definedName>
    <definedName name="____DSP1">[11]Tablas!#REF!</definedName>
    <definedName name="____ECP1" localSheetId="1">[11]Tablas!#REF!</definedName>
    <definedName name="____ECP1" localSheetId="0">[11]Tablas!#REF!</definedName>
    <definedName name="____ECP1">[11]Tablas!#REF!</definedName>
    <definedName name="____ICP1" localSheetId="1">[11]Tablas!#REF!</definedName>
    <definedName name="____ICP1" localSheetId="0">[11]Tablas!#REF!</definedName>
    <definedName name="____ICP1">[11]Tablas!#REF!</definedName>
    <definedName name="____LEY80" localSheetId="1">#REF!</definedName>
    <definedName name="____LEY80" localSheetId="0">#REF!</definedName>
    <definedName name="____LEY80">#REF!</definedName>
    <definedName name="____MA2" localSheetId="1">#REF!</definedName>
    <definedName name="____MA2" localSheetId="0">#REF!</definedName>
    <definedName name="____MA2">#REF!</definedName>
    <definedName name="____OCD1" localSheetId="1">[11]Tablas!#REF!</definedName>
    <definedName name="____OCD1" localSheetId="0">[11]Tablas!#REF!</definedName>
    <definedName name="____OCD1">[11]Tablas!#REF!</definedName>
    <definedName name="____OCI1" localSheetId="1">[11]Tablas!#REF!</definedName>
    <definedName name="____OCI1" localSheetId="0">[11]Tablas!#REF!</definedName>
    <definedName name="____OCI1">[11]Tablas!#REF!</definedName>
    <definedName name="____PJ50" localSheetId="1">#REF!</definedName>
    <definedName name="____PJ50" localSheetId="0">#REF!</definedName>
    <definedName name="____PJ50">#REF!</definedName>
    <definedName name="____pj51" localSheetId="1">#REF!</definedName>
    <definedName name="____pj51" localSheetId="0">#REF!</definedName>
    <definedName name="____pj51">#REF!</definedName>
    <definedName name="____pr01" localSheetId="1">#REF!</definedName>
    <definedName name="____pr01" localSheetId="0">#REF!</definedName>
    <definedName name="____pr01">#REF!</definedName>
    <definedName name="____pr02" localSheetId="1">#REF!</definedName>
    <definedName name="____pr02" localSheetId="0">#REF!</definedName>
    <definedName name="____pr02">#REF!</definedName>
    <definedName name="____pr03" localSheetId="1">#REF!</definedName>
    <definedName name="____pr03" localSheetId="0">#REF!</definedName>
    <definedName name="____pr03">#REF!</definedName>
    <definedName name="____pr04" localSheetId="1">#REF!</definedName>
    <definedName name="____pr04" localSheetId="0">#REF!</definedName>
    <definedName name="____pr04">#REF!</definedName>
    <definedName name="____pr05" localSheetId="1">#REF!</definedName>
    <definedName name="____pr05" localSheetId="0">#REF!</definedName>
    <definedName name="____pr05">#REF!</definedName>
    <definedName name="____pr06" localSheetId="1">#REF!</definedName>
    <definedName name="____pr06" localSheetId="0">#REF!</definedName>
    <definedName name="____pr06">#REF!</definedName>
    <definedName name="____pr07" localSheetId="1">#REF!</definedName>
    <definedName name="____pr07" localSheetId="0">#REF!</definedName>
    <definedName name="____pr07">#REF!</definedName>
    <definedName name="____pr08" localSheetId="1">#REF!</definedName>
    <definedName name="____pr08" localSheetId="0">#REF!</definedName>
    <definedName name="____pr08">#REF!</definedName>
    <definedName name="____pr09" localSheetId="1">#REF!</definedName>
    <definedName name="____pr09" localSheetId="0">#REF!</definedName>
    <definedName name="____pr09">#REF!</definedName>
    <definedName name="____pr10" localSheetId="1">#REF!</definedName>
    <definedName name="____pr10" localSheetId="0">#REF!</definedName>
    <definedName name="____pr10">#REF!</definedName>
    <definedName name="____pr11" localSheetId="1">#REF!</definedName>
    <definedName name="____pr11" localSheetId="0">#REF!</definedName>
    <definedName name="____pr11">#REF!</definedName>
    <definedName name="____pr12" localSheetId="1">#REF!</definedName>
    <definedName name="____pr12" localSheetId="0">#REF!</definedName>
    <definedName name="____pr12">#REF!</definedName>
    <definedName name="____pr13" localSheetId="1">#REF!</definedName>
    <definedName name="____pr13" localSheetId="0">#REF!</definedName>
    <definedName name="____pr13">#REF!</definedName>
    <definedName name="____pr14" localSheetId="1">#REF!</definedName>
    <definedName name="____pr14" localSheetId="0">#REF!</definedName>
    <definedName name="____pr14">#REF!</definedName>
    <definedName name="____pr15" localSheetId="1">#REF!</definedName>
    <definedName name="____pr15" localSheetId="0">#REF!</definedName>
    <definedName name="____pr15">#REF!</definedName>
    <definedName name="____pr16" localSheetId="1">#REF!</definedName>
    <definedName name="____pr16" localSheetId="0">#REF!</definedName>
    <definedName name="____pr16">#REF!</definedName>
    <definedName name="____pr17" localSheetId="1">#REF!</definedName>
    <definedName name="____pr17" localSheetId="0">#REF!</definedName>
    <definedName name="____pr17">#REF!</definedName>
    <definedName name="____pr18" localSheetId="1">#REF!</definedName>
    <definedName name="____pr18" localSheetId="0">#REF!</definedName>
    <definedName name="____pr18">#REF!</definedName>
    <definedName name="____pr19" localSheetId="1">#REF!</definedName>
    <definedName name="____pr19" localSheetId="0">#REF!</definedName>
    <definedName name="____pr19">#REF!</definedName>
    <definedName name="____pr20" localSheetId="1">#REF!</definedName>
    <definedName name="____pr20" localSheetId="0">#REF!</definedName>
    <definedName name="____pr20">#REF!</definedName>
    <definedName name="____pr21" localSheetId="1">#REF!</definedName>
    <definedName name="____pr21" localSheetId="0">#REF!</definedName>
    <definedName name="____pr21">#REF!</definedName>
    <definedName name="____pr22" localSheetId="1">#REF!</definedName>
    <definedName name="____pr22" localSheetId="0">#REF!</definedName>
    <definedName name="____pr22">#REF!</definedName>
    <definedName name="____pr23" localSheetId="1">#REF!</definedName>
    <definedName name="____pr23" localSheetId="0">#REF!</definedName>
    <definedName name="____pr23">#REF!</definedName>
    <definedName name="____pr24" localSheetId="1">#REF!</definedName>
    <definedName name="____pr24" localSheetId="0">#REF!</definedName>
    <definedName name="____pr24">#REF!</definedName>
    <definedName name="____pr25" localSheetId="1">#REF!</definedName>
    <definedName name="____pr25" localSheetId="0">#REF!</definedName>
    <definedName name="____pr25">#REF!</definedName>
    <definedName name="____pr26" localSheetId="1">#REF!</definedName>
    <definedName name="____pr26" localSheetId="0">#REF!</definedName>
    <definedName name="____pr26">#REF!</definedName>
    <definedName name="____pr27" localSheetId="1">#REF!</definedName>
    <definedName name="____pr27" localSheetId="0">#REF!</definedName>
    <definedName name="____pr27">#REF!</definedName>
    <definedName name="____pr28" localSheetId="1">#REF!</definedName>
    <definedName name="____pr28" localSheetId="0">#REF!</definedName>
    <definedName name="____pr28">#REF!</definedName>
    <definedName name="____pr29" localSheetId="1">#REF!</definedName>
    <definedName name="____pr29" localSheetId="0">#REF!</definedName>
    <definedName name="____pr29">#REF!</definedName>
    <definedName name="____pr30" localSheetId="1">#REF!</definedName>
    <definedName name="____pr30" localSheetId="0">#REF!</definedName>
    <definedName name="____pr30">#REF!</definedName>
    <definedName name="____pr31" localSheetId="1">#REF!</definedName>
    <definedName name="____pr31" localSheetId="0">#REF!</definedName>
    <definedName name="____pr31">#REF!</definedName>
    <definedName name="____pr32" localSheetId="1">#REF!</definedName>
    <definedName name="____pr32" localSheetId="0">#REF!</definedName>
    <definedName name="____pr32">#REF!</definedName>
    <definedName name="____pr33" localSheetId="1">#REF!</definedName>
    <definedName name="____pr33" localSheetId="0">#REF!</definedName>
    <definedName name="____pr33">#REF!</definedName>
    <definedName name="____pr34" localSheetId="1">#REF!</definedName>
    <definedName name="____pr34" localSheetId="0">#REF!</definedName>
    <definedName name="____pr34">#REF!</definedName>
    <definedName name="____pr35" localSheetId="1">#REF!</definedName>
    <definedName name="____pr35" localSheetId="0">#REF!</definedName>
    <definedName name="____pr35">#REF!</definedName>
    <definedName name="____pr36" localSheetId="1">#REF!</definedName>
    <definedName name="____pr36" localSheetId="0">#REF!</definedName>
    <definedName name="____pr36">#REF!</definedName>
    <definedName name="____pr37" localSheetId="1">#REF!</definedName>
    <definedName name="____pr37" localSheetId="0">#REF!</definedName>
    <definedName name="____pr37">#REF!</definedName>
    <definedName name="____pr38" localSheetId="1">#REF!</definedName>
    <definedName name="____pr38" localSheetId="0">#REF!</definedName>
    <definedName name="____pr38">#REF!</definedName>
    <definedName name="____pr39" localSheetId="1">#REF!</definedName>
    <definedName name="____pr39" localSheetId="0">#REF!</definedName>
    <definedName name="____pr39">#REF!</definedName>
    <definedName name="____pr40" localSheetId="1">#REF!</definedName>
    <definedName name="____pr40" localSheetId="0">#REF!</definedName>
    <definedName name="____pr40">#REF!</definedName>
    <definedName name="____pr41" localSheetId="1">#REF!</definedName>
    <definedName name="____pr41" localSheetId="0">#REF!</definedName>
    <definedName name="____pr41">#REF!</definedName>
    <definedName name="____pr42" localSheetId="1">#REF!</definedName>
    <definedName name="____pr42" localSheetId="0">#REF!</definedName>
    <definedName name="____pr42">#REF!</definedName>
    <definedName name="____pr43" localSheetId="1">#REF!</definedName>
    <definedName name="____pr43" localSheetId="0">#REF!</definedName>
    <definedName name="____pr43">#REF!</definedName>
    <definedName name="____pr44" localSheetId="1">#REF!</definedName>
    <definedName name="____pr44" localSheetId="0">#REF!</definedName>
    <definedName name="____pr44">#REF!</definedName>
    <definedName name="____pr45" localSheetId="1">#REF!</definedName>
    <definedName name="____pr45" localSheetId="0">#REF!</definedName>
    <definedName name="____pr45">#REF!</definedName>
    <definedName name="____pr46" localSheetId="1">#REF!</definedName>
    <definedName name="____pr46" localSheetId="0">#REF!</definedName>
    <definedName name="____pr46">#REF!</definedName>
    <definedName name="____pr47" localSheetId="1">#REF!</definedName>
    <definedName name="____pr47" localSheetId="0">#REF!</definedName>
    <definedName name="____pr47">#REF!</definedName>
    <definedName name="____pr48" localSheetId="1">#REF!</definedName>
    <definedName name="____pr48" localSheetId="0">#REF!</definedName>
    <definedName name="____pr48">#REF!</definedName>
    <definedName name="____pr49" localSheetId="1">#REF!</definedName>
    <definedName name="____pr49" localSheetId="0">#REF!</definedName>
    <definedName name="____pr49">#REF!</definedName>
    <definedName name="____pr50" localSheetId="1">#REF!</definedName>
    <definedName name="____pr50" localSheetId="0">#REF!</definedName>
    <definedName name="____pr50">#REF!</definedName>
    <definedName name="____pr51" localSheetId="1">#REF!</definedName>
    <definedName name="____pr51" localSheetId="0">#REF!</definedName>
    <definedName name="____pr51">#REF!</definedName>
    <definedName name="____pr52" localSheetId="1">#REF!</definedName>
    <definedName name="____pr52" localSheetId="0">#REF!</definedName>
    <definedName name="____pr52">#REF!</definedName>
    <definedName name="____pr53" localSheetId="1">#REF!</definedName>
    <definedName name="____pr53" localSheetId="0">#REF!</definedName>
    <definedName name="____pr53">#REF!</definedName>
    <definedName name="____pr54" localSheetId="1">#REF!</definedName>
    <definedName name="____pr54" localSheetId="0">#REF!</definedName>
    <definedName name="____pr54">#REF!</definedName>
    <definedName name="____pr55" localSheetId="1">#REF!</definedName>
    <definedName name="____pr55" localSheetId="0">#REF!</definedName>
    <definedName name="____pr55">#REF!</definedName>
    <definedName name="____pr56" localSheetId="1">#REF!</definedName>
    <definedName name="____pr56" localSheetId="0">#REF!</definedName>
    <definedName name="____pr56">#REF!</definedName>
    <definedName name="____pr57" localSheetId="1">#REF!</definedName>
    <definedName name="____pr57" localSheetId="0">#REF!</definedName>
    <definedName name="____pr57">#REF!</definedName>
    <definedName name="____pr58" localSheetId="1">#REF!</definedName>
    <definedName name="____pr58" localSheetId="0">#REF!</definedName>
    <definedName name="____pr58">#REF!</definedName>
    <definedName name="____pr59" localSheetId="1">#REF!</definedName>
    <definedName name="____pr59" localSheetId="0">#REF!</definedName>
    <definedName name="____pr59">#REF!</definedName>
    <definedName name="____pr60" localSheetId="1">#REF!</definedName>
    <definedName name="____pr60" localSheetId="0">#REF!</definedName>
    <definedName name="____pr60">#REF!</definedName>
    <definedName name="____pr61" localSheetId="1">#REF!</definedName>
    <definedName name="____pr61" localSheetId="0">#REF!</definedName>
    <definedName name="____pr61">#REF!</definedName>
    <definedName name="____pr62" localSheetId="1">#REF!</definedName>
    <definedName name="____pr62" localSheetId="0">#REF!</definedName>
    <definedName name="____pr62">#REF!</definedName>
    <definedName name="____pr63" localSheetId="1">#REF!</definedName>
    <definedName name="____pr63" localSheetId="0">#REF!</definedName>
    <definedName name="____pr63">#REF!</definedName>
    <definedName name="____pr64" localSheetId="1">#REF!</definedName>
    <definedName name="____pr64" localSheetId="0">#REF!</definedName>
    <definedName name="____pr64">#REF!</definedName>
    <definedName name="____pr65" localSheetId="1">#REF!</definedName>
    <definedName name="____pr65" localSheetId="0">#REF!</definedName>
    <definedName name="____pr65">#REF!</definedName>
    <definedName name="____pr66" localSheetId="1">#REF!</definedName>
    <definedName name="____pr66" localSheetId="0">#REF!</definedName>
    <definedName name="____pr66">#REF!</definedName>
    <definedName name="____pr67" localSheetId="1">#REF!</definedName>
    <definedName name="____pr67" localSheetId="0">#REF!</definedName>
    <definedName name="____pr67">#REF!</definedName>
    <definedName name="____pr68" localSheetId="1">#REF!</definedName>
    <definedName name="____pr68" localSheetId="0">#REF!</definedName>
    <definedName name="____pr68">#REF!</definedName>
    <definedName name="____pr69" localSheetId="1">#REF!</definedName>
    <definedName name="____pr69" localSheetId="0">#REF!</definedName>
    <definedName name="____pr69">#REF!</definedName>
    <definedName name="____pr70" localSheetId="1">#REF!</definedName>
    <definedName name="____pr70" localSheetId="0">#REF!</definedName>
    <definedName name="____pr70">#REF!</definedName>
    <definedName name="____pr71" localSheetId="1">#REF!</definedName>
    <definedName name="____pr71" localSheetId="0">#REF!</definedName>
    <definedName name="____pr71">#REF!</definedName>
    <definedName name="____pr72" localSheetId="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1">#REF!</definedName>
    <definedName name="____TOP1" localSheetId="0">#REF!</definedName>
    <definedName name="____TOP1">#REF!</definedName>
    <definedName name="____TOP10" localSheetId="1">#REF!</definedName>
    <definedName name="____TOP10" localSheetId="0">#REF!</definedName>
    <definedName name="____TOP10">#REF!</definedName>
    <definedName name="____TOP2" localSheetId="1">#REF!</definedName>
    <definedName name="____TOP2" localSheetId="0">#REF!</definedName>
    <definedName name="____TOP2">#REF!</definedName>
    <definedName name="____TOP3" localSheetId="1">#REF!</definedName>
    <definedName name="____TOP3" localSheetId="0">#REF!</definedName>
    <definedName name="____TOP3">#REF!</definedName>
    <definedName name="____TOP4" localSheetId="1">#REF!</definedName>
    <definedName name="____TOP4" localSheetId="0">#REF!</definedName>
    <definedName name="____TOP4">#REF!</definedName>
    <definedName name="____TOP5" localSheetId="1">#REF!</definedName>
    <definedName name="____TOP5" localSheetId="0">#REF!</definedName>
    <definedName name="____TOP5">#REF!</definedName>
    <definedName name="____TOP6" localSheetId="1">#REF!</definedName>
    <definedName name="____TOP6" localSheetId="0">#REF!</definedName>
    <definedName name="____TOP6">#REF!</definedName>
    <definedName name="____TOP7" localSheetId="1">#REF!</definedName>
    <definedName name="____TOP7" localSheetId="0">#REF!</definedName>
    <definedName name="____TOP7">#REF!</definedName>
    <definedName name="____TOP8" localSheetId="1">#REF!</definedName>
    <definedName name="____TOP8" localSheetId="0">#REF!</definedName>
    <definedName name="____TOP8">#REF!</definedName>
    <definedName name="____TOP9" localSheetId="1">#REF!</definedName>
    <definedName name="____TOP9" localSheetId="0">#REF!</definedName>
    <definedName name="____TOP9">#REF!</definedName>
    <definedName name="____VEX1" localSheetId="1">[11]Tablas!#REF!</definedName>
    <definedName name="____VEX1" localSheetId="0">[11]Tablas!#REF!</definedName>
    <definedName name="____VEX1">[11]Tablas!#REF!</definedName>
    <definedName name="____VFA1" localSheetId="1">[11]Tablas!#REF!</definedName>
    <definedName name="____VFA1" localSheetId="0">[11]Tablas!#REF!</definedName>
    <definedName name="____VFA1">[11]Tablas!#REF!</definedName>
    <definedName name="____VIT1" localSheetId="1">[11]Tablas!#REF!</definedName>
    <definedName name="____VIT1" localSheetId="0">[11]Tablas!#REF!</definedName>
    <definedName name="____VIT1">[11]Tablas!#REF!</definedName>
    <definedName name="____VPR1" localSheetId="1">[11]Tablas!#REF!</definedName>
    <definedName name="____VPR1" localSheetId="0">[11]Tablas!#REF!</definedName>
    <definedName name="____VPR1">[11]Tablas!#REF!</definedName>
    <definedName name="____VPR2" localSheetId="1">#REF!</definedName>
    <definedName name="____VPR2" localSheetId="0">#REF!</definedName>
    <definedName name="____VPR2">#REF!</definedName>
    <definedName name="____VRP1" localSheetId="1">[11]Tablas!#REF!</definedName>
    <definedName name="____VRP1" localSheetId="0">[11]Tablas!#REF!</definedName>
    <definedName name="____VRP1">[11]Tablas!#REF!</definedName>
    <definedName name="____VSM1" localSheetId="1">[11]Tablas!#REF!</definedName>
    <definedName name="____VSM1" localSheetId="0">[11]Tablas!#REF!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 localSheetId="0">#REF!</definedName>
    <definedName name="___COM1">#REF!</definedName>
    <definedName name="___COM10" localSheetId="1">#REF!</definedName>
    <definedName name="___COM10" localSheetId="0">#REF!</definedName>
    <definedName name="___COM10">#REF!</definedName>
    <definedName name="___COM11" localSheetId="1">#REF!</definedName>
    <definedName name="___COM11" localSheetId="0">#REF!</definedName>
    <definedName name="___COM11">#REF!</definedName>
    <definedName name="___COM12" localSheetId="1">#REF!</definedName>
    <definedName name="___COM12" localSheetId="0">#REF!</definedName>
    <definedName name="___COM12">#REF!</definedName>
    <definedName name="___COM13" localSheetId="1">#REF!</definedName>
    <definedName name="___COM13" localSheetId="0">#REF!</definedName>
    <definedName name="___COM13">#REF!</definedName>
    <definedName name="___COM14" localSheetId="1">#REF!</definedName>
    <definedName name="___COM14" localSheetId="0">#REF!</definedName>
    <definedName name="___COM14">#REF!</definedName>
    <definedName name="___COM15" localSheetId="1">#REF!</definedName>
    <definedName name="___COM15" localSheetId="0">#REF!</definedName>
    <definedName name="___COM15">#REF!</definedName>
    <definedName name="___COM16" localSheetId="1">#REF!</definedName>
    <definedName name="___COM16" localSheetId="0">#REF!</definedName>
    <definedName name="___COM16">#REF!</definedName>
    <definedName name="___COM17" localSheetId="1">#REF!</definedName>
    <definedName name="___COM17" localSheetId="0">#REF!</definedName>
    <definedName name="___COM17">#REF!</definedName>
    <definedName name="___COM18" localSheetId="1">#REF!</definedName>
    <definedName name="___COM18" localSheetId="0">#REF!</definedName>
    <definedName name="___COM18">#REF!</definedName>
    <definedName name="___COM19" localSheetId="1">#REF!</definedName>
    <definedName name="___COM19" localSheetId="0">#REF!</definedName>
    <definedName name="___COM19">#REF!</definedName>
    <definedName name="___COM2" localSheetId="1">#REF!</definedName>
    <definedName name="___COM2" localSheetId="0">#REF!</definedName>
    <definedName name="___COM2">#REF!</definedName>
    <definedName name="___COM20" localSheetId="1">#REF!</definedName>
    <definedName name="___COM20" localSheetId="0">#REF!</definedName>
    <definedName name="___COM20">#REF!</definedName>
    <definedName name="___COM21" localSheetId="1">#REF!</definedName>
    <definedName name="___COM21" localSheetId="0">#REF!</definedName>
    <definedName name="___COM21">#REF!</definedName>
    <definedName name="___COM3" localSheetId="1">#REF!</definedName>
    <definedName name="___COM3" localSheetId="0">#REF!</definedName>
    <definedName name="___COM3">#REF!</definedName>
    <definedName name="___COM4" localSheetId="1">#REF!</definedName>
    <definedName name="___COM4" localSheetId="0">#REF!</definedName>
    <definedName name="___COM4">#REF!</definedName>
    <definedName name="___COM5" localSheetId="1">#REF!</definedName>
    <definedName name="___COM5" localSheetId="0">#REF!</definedName>
    <definedName name="___COM5">#REF!</definedName>
    <definedName name="___COM6" localSheetId="1">#REF!</definedName>
    <definedName name="___COM6" localSheetId="0">#REF!</definedName>
    <definedName name="___COM6">#REF!</definedName>
    <definedName name="___COM7" localSheetId="1">#REF!</definedName>
    <definedName name="___COM7" localSheetId="0">#REF!</definedName>
    <definedName name="___COM7">#REF!</definedName>
    <definedName name="___COM8" localSheetId="1">#REF!</definedName>
    <definedName name="___COM8" localSheetId="0">#REF!</definedName>
    <definedName name="___COM8">#REF!</definedName>
    <definedName name="___COM9" localSheetId="1">#REF!</definedName>
    <definedName name="___COM9" localSheetId="0">#REF!</definedName>
    <definedName name="___COM9">#REF!</definedName>
    <definedName name="___DCI1" localSheetId="1">[11]Tablas!#REF!</definedName>
    <definedName name="___DCI1" localSheetId="0">[11]Tablas!#REF!</definedName>
    <definedName name="___DCI1">[11]Tablas!#REF!</definedName>
    <definedName name="___DDS1" localSheetId="1">[11]Tablas!#REF!</definedName>
    <definedName name="___DDS1" localSheetId="0">[11]Tablas!#REF!</definedName>
    <definedName name="___DDS1">[11]Tablas!#REF!</definedName>
    <definedName name="___DGO1" localSheetId="1">[11]Tablas!#REF!</definedName>
    <definedName name="___DGO1" localSheetId="0">[11]Tablas!#REF!</definedName>
    <definedName name="___DGO1">[11]Tablas!#REF!</definedName>
    <definedName name="___DGP1" localSheetId="1">[11]Tablas!#REF!</definedName>
    <definedName name="___DGP1" localSheetId="0">[11]Tablas!#REF!</definedName>
    <definedName name="___DGP1">[11]Tablas!#REF!</definedName>
    <definedName name="___DIJ1" localSheetId="1">[11]Tablas!#REF!</definedName>
    <definedName name="___DIJ1" localSheetId="0">[11]Tablas!#REF!</definedName>
    <definedName name="___DIJ1">[11]Tablas!#REF!</definedName>
    <definedName name="___DPI1" localSheetId="1">[11]Tablas!#REF!</definedName>
    <definedName name="___DPI1" localSheetId="0">[11]Tablas!#REF!</definedName>
    <definedName name="___DPI1">[11]Tablas!#REF!</definedName>
    <definedName name="___DPY1" localSheetId="1">[11]Tablas!#REF!</definedName>
    <definedName name="___DPY1" localSheetId="0">[11]Tablas!#REF!</definedName>
    <definedName name="___DPY1">[11]Tablas!#REF!</definedName>
    <definedName name="___DRI1" localSheetId="1">[11]Tablas!#REF!</definedName>
    <definedName name="___DRI1" localSheetId="0">[11]Tablas!#REF!</definedName>
    <definedName name="___DRI1">[11]Tablas!#REF!</definedName>
    <definedName name="___DRL1" localSheetId="1">[11]Tablas!#REF!</definedName>
    <definedName name="___DRL1" localSheetId="0">[11]Tablas!#REF!</definedName>
    <definedName name="___DRL1">[11]Tablas!#REF!</definedName>
    <definedName name="___DSP1" localSheetId="1">[11]Tablas!#REF!</definedName>
    <definedName name="___DSP1" localSheetId="0">[11]Tablas!#REF!</definedName>
    <definedName name="___DSP1">[11]Tablas!#REF!</definedName>
    <definedName name="___ECP1" localSheetId="1">[11]Tablas!#REF!</definedName>
    <definedName name="___ECP1" localSheetId="0">[11]Tablas!#REF!</definedName>
    <definedName name="___ECP1">[11]Tablas!#REF!</definedName>
    <definedName name="___ICP1" localSheetId="1">[11]Tablas!#REF!</definedName>
    <definedName name="___ICP1" localSheetId="0">[11]Tablas!#REF!</definedName>
    <definedName name="___ICP1">[11]Tablas!#REF!</definedName>
    <definedName name="___key2" localSheetId="1" hidden="1">[8]INST!#REF!</definedName>
    <definedName name="___key2" localSheetId="0" hidden="1">[8]INST!#REF!</definedName>
    <definedName name="___key2" hidden="1">[8]INST!#REF!</definedName>
    <definedName name="___key3" localSheetId="1" hidden="1">#REF!</definedName>
    <definedName name="___key3" localSheetId="0" hidden="1">#REF!</definedName>
    <definedName name="___key3" hidden="1">#REF!</definedName>
    <definedName name="___key31" localSheetId="1" hidden="1">#REF!</definedName>
    <definedName name="___key31" localSheetId="0" hidden="1">#REF!</definedName>
    <definedName name="___key31" hidden="1">#REF!</definedName>
    <definedName name="___LEY80" localSheetId="1">#REF!</definedName>
    <definedName name="___LEY80" localSheetId="0">#REF!</definedName>
    <definedName name="___LEY80">#REF!</definedName>
    <definedName name="___MA2" localSheetId="1">#REF!</definedName>
    <definedName name="___MA2" localSheetId="0">#REF!</definedName>
    <definedName name="___MA2">#REF!</definedName>
    <definedName name="___OCD1" localSheetId="1">[11]Tablas!#REF!</definedName>
    <definedName name="___OCD1" localSheetId="0">[11]Tablas!#REF!</definedName>
    <definedName name="___OCD1">[11]Tablas!#REF!</definedName>
    <definedName name="___OCI1" localSheetId="1">[11]Tablas!#REF!</definedName>
    <definedName name="___OCI1" localSheetId="0">[11]Tablas!#REF!</definedName>
    <definedName name="___OCI1">[11]Tablas!#REF!</definedName>
    <definedName name="___PJ50" localSheetId="1">#REF!</definedName>
    <definedName name="___PJ50" localSheetId="0">#REF!</definedName>
    <definedName name="___PJ50">#REF!</definedName>
    <definedName name="___pj51" localSheetId="1">#REF!</definedName>
    <definedName name="___pj51" localSheetId="0">#REF!</definedName>
    <definedName name="___pj51">#REF!</definedName>
    <definedName name="___pr01" localSheetId="1">#REF!</definedName>
    <definedName name="___pr01" localSheetId="0">#REF!</definedName>
    <definedName name="___pr01">#REF!</definedName>
    <definedName name="___pr02" localSheetId="1">#REF!</definedName>
    <definedName name="___pr02" localSheetId="0">#REF!</definedName>
    <definedName name="___pr02">#REF!</definedName>
    <definedName name="___pr03" localSheetId="1">#REF!</definedName>
    <definedName name="___pr03" localSheetId="0">#REF!</definedName>
    <definedName name="___pr03">#REF!</definedName>
    <definedName name="___pr04" localSheetId="1">#REF!</definedName>
    <definedName name="___pr04" localSheetId="0">#REF!</definedName>
    <definedName name="___pr04">#REF!</definedName>
    <definedName name="___pr05" localSheetId="1">#REF!</definedName>
    <definedName name="___pr05" localSheetId="0">#REF!</definedName>
    <definedName name="___pr05">#REF!</definedName>
    <definedName name="___pr06" localSheetId="1">#REF!</definedName>
    <definedName name="___pr06" localSheetId="0">#REF!</definedName>
    <definedName name="___pr06">#REF!</definedName>
    <definedName name="___pr07" localSheetId="1">#REF!</definedName>
    <definedName name="___pr07" localSheetId="0">#REF!</definedName>
    <definedName name="___pr07">#REF!</definedName>
    <definedName name="___pr08" localSheetId="1">#REF!</definedName>
    <definedName name="___pr08" localSheetId="0">#REF!</definedName>
    <definedName name="___pr08">#REF!</definedName>
    <definedName name="___pr09" localSheetId="1">#REF!</definedName>
    <definedName name="___pr09" localSheetId="0">#REF!</definedName>
    <definedName name="___pr09">#REF!</definedName>
    <definedName name="___pr10" localSheetId="1">#REF!</definedName>
    <definedName name="___pr10" localSheetId="0">#REF!</definedName>
    <definedName name="___pr10">#REF!</definedName>
    <definedName name="___pr11" localSheetId="1">#REF!</definedName>
    <definedName name="___pr11" localSheetId="0">#REF!</definedName>
    <definedName name="___pr11">#REF!</definedName>
    <definedName name="___pr12" localSheetId="1">#REF!</definedName>
    <definedName name="___pr12" localSheetId="0">#REF!</definedName>
    <definedName name="___pr12">#REF!</definedName>
    <definedName name="___pr13" localSheetId="1">#REF!</definedName>
    <definedName name="___pr13" localSheetId="0">#REF!</definedName>
    <definedName name="___pr13">#REF!</definedName>
    <definedName name="___pr14" localSheetId="1">#REF!</definedName>
    <definedName name="___pr14" localSheetId="0">#REF!</definedName>
    <definedName name="___pr14">#REF!</definedName>
    <definedName name="___pr15" localSheetId="1">#REF!</definedName>
    <definedName name="___pr15" localSheetId="0">#REF!</definedName>
    <definedName name="___pr15">#REF!</definedName>
    <definedName name="___pr16" localSheetId="1">#REF!</definedName>
    <definedName name="___pr16" localSheetId="0">#REF!</definedName>
    <definedName name="___pr16">#REF!</definedName>
    <definedName name="___pr17" localSheetId="1">#REF!</definedName>
    <definedName name="___pr17" localSheetId="0">#REF!</definedName>
    <definedName name="___pr17">#REF!</definedName>
    <definedName name="___pr18" localSheetId="1">#REF!</definedName>
    <definedName name="___pr18" localSheetId="0">#REF!</definedName>
    <definedName name="___pr18">#REF!</definedName>
    <definedName name="___pr19" localSheetId="1">#REF!</definedName>
    <definedName name="___pr19" localSheetId="0">#REF!</definedName>
    <definedName name="___pr19">#REF!</definedName>
    <definedName name="___pr20" localSheetId="1">#REF!</definedName>
    <definedName name="___pr20" localSheetId="0">#REF!</definedName>
    <definedName name="___pr20">#REF!</definedName>
    <definedName name="___pr21" localSheetId="1">#REF!</definedName>
    <definedName name="___pr21" localSheetId="0">#REF!</definedName>
    <definedName name="___pr21">#REF!</definedName>
    <definedName name="___pr22" localSheetId="1">#REF!</definedName>
    <definedName name="___pr22" localSheetId="0">#REF!</definedName>
    <definedName name="___pr22">#REF!</definedName>
    <definedName name="___pr23" localSheetId="1">#REF!</definedName>
    <definedName name="___pr23" localSheetId="0">#REF!</definedName>
    <definedName name="___pr23">#REF!</definedName>
    <definedName name="___pr24" localSheetId="1">#REF!</definedName>
    <definedName name="___pr24" localSheetId="0">#REF!</definedName>
    <definedName name="___pr24">#REF!</definedName>
    <definedName name="___pr25" localSheetId="1">#REF!</definedName>
    <definedName name="___pr25" localSheetId="0">#REF!</definedName>
    <definedName name="___pr25">#REF!</definedName>
    <definedName name="___pr26" localSheetId="1">#REF!</definedName>
    <definedName name="___pr26" localSheetId="0">#REF!</definedName>
    <definedName name="___pr26">#REF!</definedName>
    <definedName name="___pr27" localSheetId="1">#REF!</definedName>
    <definedName name="___pr27" localSheetId="0">#REF!</definedName>
    <definedName name="___pr27">#REF!</definedName>
    <definedName name="___pr28" localSheetId="1">#REF!</definedName>
    <definedName name="___pr28" localSheetId="0">#REF!</definedName>
    <definedName name="___pr28">#REF!</definedName>
    <definedName name="___pr29" localSheetId="1">#REF!</definedName>
    <definedName name="___pr29" localSheetId="0">#REF!</definedName>
    <definedName name="___pr29">#REF!</definedName>
    <definedName name="___pr30" localSheetId="1">#REF!</definedName>
    <definedName name="___pr30" localSheetId="0">#REF!</definedName>
    <definedName name="___pr30">#REF!</definedName>
    <definedName name="___pr31" localSheetId="1">#REF!</definedName>
    <definedName name="___pr31" localSheetId="0">#REF!</definedName>
    <definedName name="___pr31">#REF!</definedName>
    <definedName name="___pr32" localSheetId="1">#REF!</definedName>
    <definedName name="___pr32" localSheetId="0">#REF!</definedName>
    <definedName name="___pr32">#REF!</definedName>
    <definedName name="___pr33" localSheetId="1">#REF!</definedName>
    <definedName name="___pr33" localSheetId="0">#REF!</definedName>
    <definedName name="___pr33">#REF!</definedName>
    <definedName name="___pr34" localSheetId="1">#REF!</definedName>
    <definedName name="___pr34" localSheetId="0">#REF!</definedName>
    <definedName name="___pr34">#REF!</definedName>
    <definedName name="___pr35" localSheetId="1">#REF!</definedName>
    <definedName name="___pr35" localSheetId="0">#REF!</definedName>
    <definedName name="___pr35">#REF!</definedName>
    <definedName name="___pr36" localSheetId="1">#REF!</definedName>
    <definedName name="___pr36" localSheetId="0">#REF!</definedName>
    <definedName name="___pr36">#REF!</definedName>
    <definedName name="___pr37" localSheetId="1">#REF!</definedName>
    <definedName name="___pr37" localSheetId="0">#REF!</definedName>
    <definedName name="___pr37">#REF!</definedName>
    <definedName name="___pr38" localSheetId="1">#REF!</definedName>
    <definedName name="___pr38" localSheetId="0">#REF!</definedName>
    <definedName name="___pr38">#REF!</definedName>
    <definedName name="___pr39" localSheetId="1">#REF!</definedName>
    <definedName name="___pr39" localSheetId="0">#REF!</definedName>
    <definedName name="___pr39">#REF!</definedName>
    <definedName name="___pr40" localSheetId="1">#REF!</definedName>
    <definedName name="___pr40" localSheetId="0">#REF!</definedName>
    <definedName name="___pr40">#REF!</definedName>
    <definedName name="___pr41" localSheetId="1">#REF!</definedName>
    <definedName name="___pr41" localSheetId="0">#REF!</definedName>
    <definedName name="___pr41">#REF!</definedName>
    <definedName name="___pr42" localSheetId="1">#REF!</definedName>
    <definedName name="___pr42" localSheetId="0">#REF!</definedName>
    <definedName name="___pr42">#REF!</definedName>
    <definedName name="___pr43" localSheetId="1">#REF!</definedName>
    <definedName name="___pr43" localSheetId="0">#REF!</definedName>
    <definedName name="___pr43">#REF!</definedName>
    <definedName name="___pr44" localSheetId="1">#REF!</definedName>
    <definedName name="___pr44" localSheetId="0">#REF!</definedName>
    <definedName name="___pr44">#REF!</definedName>
    <definedName name="___pr45" localSheetId="1">#REF!</definedName>
    <definedName name="___pr45" localSheetId="0">#REF!</definedName>
    <definedName name="___pr45">#REF!</definedName>
    <definedName name="___pr46" localSheetId="1">#REF!</definedName>
    <definedName name="___pr46" localSheetId="0">#REF!</definedName>
    <definedName name="___pr46">#REF!</definedName>
    <definedName name="___pr47" localSheetId="1">#REF!</definedName>
    <definedName name="___pr47" localSheetId="0">#REF!</definedName>
    <definedName name="___pr47">#REF!</definedName>
    <definedName name="___pr48" localSheetId="1">#REF!</definedName>
    <definedName name="___pr48" localSheetId="0">#REF!</definedName>
    <definedName name="___pr48">#REF!</definedName>
    <definedName name="___pr49" localSheetId="1">#REF!</definedName>
    <definedName name="___pr49" localSheetId="0">#REF!</definedName>
    <definedName name="___pr49">#REF!</definedName>
    <definedName name="___pr50" localSheetId="1">#REF!</definedName>
    <definedName name="___pr50" localSheetId="0">#REF!</definedName>
    <definedName name="___pr50">#REF!</definedName>
    <definedName name="___pr51" localSheetId="1">#REF!</definedName>
    <definedName name="___pr51" localSheetId="0">#REF!</definedName>
    <definedName name="___pr51">#REF!</definedName>
    <definedName name="___pr52" localSheetId="1">#REF!</definedName>
    <definedName name="___pr52" localSheetId="0">#REF!</definedName>
    <definedName name="___pr52">#REF!</definedName>
    <definedName name="___pr53" localSheetId="1">#REF!</definedName>
    <definedName name="___pr53" localSheetId="0">#REF!</definedName>
    <definedName name="___pr53">#REF!</definedName>
    <definedName name="___pr54" localSheetId="1">#REF!</definedName>
    <definedName name="___pr54" localSheetId="0">#REF!</definedName>
    <definedName name="___pr54">#REF!</definedName>
    <definedName name="___pr55" localSheetId="1">#REF!</definedName>
    <definedName name="___pr55" localSheetId="0">#REF!</definedName>
    <definedName name="___pr55">#REF!</definedName>
    <definedName name="___pr56" localSheetId="1">#REF!</definedName>
    <definedName name="___pr56" localSheetId="0">#REF!</definedName>
    <definedName name="___pr56">#REF!</definedName>
    <definedName name="___pr57" localSheetId="1">#REF!</definedName>
    <definedName name="___pr57" localSheetId="0">#REF!</definedName>
    <definedName name="___pr57">#REF!</definedName>
    <definedName name="___pr58" localSheetId="1">#REF!</definedName>
    <definedName name="___pr58" localSheetId="0">#REF!</definedName>
    <definedName name="___pr58">#REF!</definedName>
    <definedName name="___pr59" localSheetId="1">#REF!</definedName>
    <definedName name="___pr59" localSheetId="0">#REF!</definedName>
    <definedName name="___pr59">#REF!</definedName>
    <definedName name="___pr60" localSheetId="1">#REF!</definedName>
    <definedName name="___pr60" localSheetId="0">#REF!</definedName>
    <definedName name="___pr60">#REF!</definedName>
    <definedName name="___pr61" localSheetId="1">#REF!</definedName>
    <definedName name="___pr61" localSheetId="0">#REF!</definedName>
    <definedName name="___pr61">#REF!</definedName>
    <definedName name="___pr62" localSheetId="1">#REF!</definedName>
    <definedName name="___pr62" localSheetId="0">#REF!</definedName>
    <definedName name="___pr62">#REF!</definedName>
    <definedName name="___pr63" localSheetId="1">#REF!</definedName>
    <definedName name="___pr63" localSheetId="0">#REF!</definedName>
    <definedName name="___pr63">#REF!</definedName>
    <definedName name="___pr64" localSheetId="1">#REF!</definedName>
    <definedName name="___pr64" localSheetId="0">#REF!</definedName>
    <definedName name="___pr64">#REF!</definedName>
    <definedName name="___pr65" localSheetId="1">#REF!</definedName>
    <definedName name="___pr65" localSheetId="0">#REF!</definedName>
    <definedName name="___pr65">#REF!</definedName>
    <definedName name="___pr66" localSheetId="1">#REF!</definedName>
    <definedName name="___pr66" localSheetId="0">#REF!</definedName>
    <definedName name="___pr66">#REF!</definedName>
    <definedName name="___pr67" localSheetId="1">#REF!</definedName>
    <definedName name="___pr67" localSheetId="0">#REF!</definedName>
    <definedName name="___pr67">#REF!</definedName>
    <definedName name="___pr68" localSheetId="1">#REF!</definedName>
    <definedName name="___pr68" localSheetId="0">#REF!</definedName>
    <definedName name="___pr68">#REF!</definedName>
    <definedName name="___pr69" localSheetId="1">#REF!</definedName>
    <definedName name="___pr69" localSheetId="0">#REF!</definedName>
    <definedName name="___pr69">#REF!</definedName>
    <definedName name="___pr70" localSheetId="1">#REF!</definedName>
    <definedName name="___pr70" localSheetId="0">#REF!</definedName>
    <definedName name="___pr70">#REF!</definedName>
    <definedName name="___pr71" localSheetId="1">#REF!</definedName>
    <definedName name="___pr71" localSheetId="0">#REF!</definedName>
    <definedName name="___pr71">#REF!</definedName>
    <definedName name="___pr72" localSheetId="1">#REF!</definedName>
    <definedName name="___pr72" localSheetId="0">#REF!</definedName>
    <definedName name="___pr72">#REF!</definedName>
    <definedName name="___SBC1">[6]INV!$A$12:$D$15</definedName>
    <definedName name="___SBC3">[6]INV!$F$12:$I$15</definedName>
    <definedName name="___SBC5">[6]INV!$K$12:$N$15</definedName>
    <definedName name="___TOP1" localSheetId="1">#REF!</definedName>
    <definedName name="___TOP1" localSheetId="0">#REF!</definedName>
    <definedName name="___TOP1">#REF!</definedName>
    <definedName name="___TOP10" localSheetId="1">#REF!</definedName>
    <definedName name="___TOP10" localSheetId="0">#REF!</definedName>
    <definedName name="___TOP10">#REF!</definedName>
    <definedName name="___TOP2" localSheetId="1">#REF!</definedName>
    <definedName name="___TOP2" localSheetId="0">#REF!</definedName>
    <definedName name="___TOP2">#REF!</definedName>
    <definedName name="___TOP3" localSheetId="1">#REF!</definedName>
    <definedName name="___TOP3" localSheetId="0">#REF!</definedName>
    <definedName name="___TOP3">#REF!</definedName>
    <definedName name="___TOP4" localSheetId="1">#REF!</definedName>
    <definedName name="___TOP4" localSheetId="0">#REF!</definedName>
    <definedName name="___TOP4">#REF!</definedName>
    <definedName name="___TOP5" localSheetId="1">#REF!</definedName>
    <definedName name="___TOP5" localSheetId="0">#REF!</definedName>
    <definedName name="___TOP5">#REF!</definedName>
    <definedName name="___TOP6" localSheetId="1">#REF!</definedName>
    <definedName name="___TOP6" localSheetId="0">#REF!</definedName>
    <definedName name="___TOP6">#REF!</definedName>
    <definedName name="___TOP7" localSheetId="1">#REF!</definedName>
    <definedName name="___TOP7" localSheetId="0">#REF!</definedName>
    <definedName name="___TOP7">#REF!</definedName>
    <definedName name="___TOP8" localSheetId="1">#REF!</definedName>
    <definedName name="___TOP8" localSheetId="0">#REF!</definedName>
    <definedName name="___TOP8">#REF!</definedName>
    <definedName name="___TOP9" localSheetId="1">#REF!</definedName>
    <definedName name="___TOP9" localSheetId="0">#REF!</definedName>
    <definedName name="___TOP9">#REF!</definedName>
    <definedName name="___VEX1" localSheetId="1">[11]Tablas!#REF!</definedName>
    <definedName name="___VEX1" localSheetId="0">[11]Tablas!#REF!</definedName>
    <definedName name="___VEX1">[11]Tablas!#REF!</definedName>
    <definedName name="___VFA1" localSheetId="1">[11]Tablas!#REF!</definedName>
    <definedName name="___VFA1" localSheetId="0">[11]Tablas!#REF!</definedName>
    <definedName name="___VFA1">[11]Tablas!#REF!</definedName>
    <definedName name="___VIT1" localSheetId="1">[11]Tablas!#REF!</definedName>
    <definedName name="___VIT1" localSheetId="0">[11]Tablas!#REF!</definedName>
    <definedName name="___VIT1">[11]Tablas!#REF!</definedName>
    <definedName name="___VPR1" localSheetId="1">[11]Tablas!#REF!</definedName>
    <definedName name="___VPR1" localSheetId="0">[11]Tablas!#REF!</definedName>
    <definedName name="___VPR1">[11]Tablas!#REF!</definedName>
    <definedName name="___VPR2" localSheetId="1">#REF!</definedName>
    <definedName name="___VPR2" localSheetId="0">#REF!</definedName>
    <definedName name="___VPR2">#REF!</definedName>
    <definedName name="___VRP1" localSheetId="1">[11]Tablas!#REF!</definedName>
    <definedName name="___VRP1" localSheetId="0">[11]Tablas!#REF!</definedName>
    <definedName name="___VRP1">[11]Tablas!#REF!</definedName>
    <definedName name="___VSM1" localSheetId="1">[11]Tablas!#REF!</definedName>
    <definedName name="___VSM1" localSheetId="0">[11]Tablas!#REF!</definedName>
    <definedName name="___VSM1">[11]Tablas!#REF!</definedName>
    <definedName name="__123Graph_A" localSheetId="1" hidden="1">#REF!</definedName>
    <definedName name="__123Graph_A" localSheetId="0" hidden="1">#REF!</definedName>
    <definedName name="__123Graph_A" hidden="1">#REF!</definedName>
    <definedName name="__123Graph_B" localSheetId="1"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 localSheetId="0">#REF!</definedName>
    <definedName name="__Cod1">#REF!</definedName>
    <definedName name="__COM1" localSheetId="1">#REF!</definedName>
    <definedName name="__COM1" localSheetId="0">#REF!</definedName>
    <definedName name="__COM1">#REF!</definedName>
    <definedName name="__COM10" localSheetId="1">#REF!</definedName>
    <definedName name="__COM10" localSheetId="0">#REF!</definedName>
    <definedName name="__COM10">#REF!</definedName>
    <definedName name="__COM11" localSheetId="1">#REF!</definedName>
    <definedName name="__COM11" localSheetId="0">#REF!</definedName>
    <definedName name="__COM11">#REF!</definedName>
    <definedName name="__COM12" localSheetId="1">#REF!</definedName>
    <definedName name="__COM12" localSheetId="0">#REF!</definedName>
    <definedName name="__COM12">#REF!</definedName>
    <definedName name="__COM13" localSheetId="1">#REF!</definedName>
    <definedName name="__COM13" localSheetId="0">#REF!</definedName>
    <definedName name="__COM13">#REF!</definedName>
    <definedName name="__COM14" localSheetId="1">#REF!</definedName>
    <definedName name="__COM14" localSheetId="0">#REF!</definedName>
    <definedName name="__COM14">#REF!</definedName>
    <definedName name="__COM15" localSheetId="1">#REF!</definedName>
    <definedName name="__COM15" localSheetId="0">#REF!</definedName>
    <definedName name="__COM15">#REF!</definedName>
    <definedName name="__COM16" localSheetId="1">#REF!</definedName>
    <definedName name="__COM16" localSheetId="0">#REF!</definedName>
    <definedName name="__COM16">#REF!</definedName>
    <definedName name="__COM17" localSheetId="1">#REF!</definedName>
    <definedName name="__COM17" localSheetId="0">#REF!</definedName>
    <definedName name="__COM17">#REF!</definedName>
    <definedName name="__COM18" localSheetId="1">#REF!</definedName>
    <definedName name="__COM18" localSheetId="0">#REF!</definedName>
    <definedName name="__COM18">#REF!</definedName>
    <definedName name="__COM19" localSheetId="1">#REF!</definedName>
    <definedName name="__COM19" localSheetId="0">#REF!</definedName>
    <definedName name="__COM19">#REF!</definedName>
    <definedName name="__COM2" localSheetId="1">#REF!</definedName>
    <definedName name="__COM2" localSheetId="0">#REF!</definedName>
    <definedName name="__COM2">#REF!</definedName>
    <definedName name="__COM20" localSheetId="1">#REF!</definedName>
    <definedName name="__COM20" localSheetId="0">#REF!</definedName>
    <definedName name="__COM20">#REF!</definedName>
    <definedName name="__COM21" localSheetId="1">#REF!</definedName>
    <definedName name="__COM21" localSheetId="0">#REF!</definedName>
    <definedName name="__COM21">#REF!</definedName>
    <definedName name="__COM3" localSheetId="1">#REF!</definedName>
    <definedName name="__COM3" localSheetId="0">#REF!</definedName>
    <definedName name="__COM3">#REF!</definedName>
    <definedName name="__COM4" localSheetId="1">#REF!</definedName>
    <definedName name="__COM4" localSheetId="0">#REF!</definedName>
    <definedName name="__COM4">#REF!</definedName>
    <definedName name="__COM5" localSheetId="1">#REF!</definedName>
    <definedName name="__COM5" localSheetId="0">#REF!</definedName>
    <definedName name="__COM5">#REF!</definedName>
    <definedName name="__COM6" localSheetId="1">#REF!</definedName>
    <definedName name="__COM6" localSheetId="0">#REF!</definedName>
    <definedName name="__COM6">#REF!</definedName>
    <definedName name="__COM7" localSheetId="1">#REF!</definedName>
    <definedName name="__COM7" localSheetId="0">#REF!</definedName>
    <definedName name="__COM7">#REF!</definedName>
    <definedName name="__COM8" localSheetId="1">#REF!</definedName>
    <definedName name="__COM8" localSheetId="0">#REF!</definedName>
    <definedName name="__COM8">#REF!</definedName>
    <definedName name="__COM9" localSheetId="1">#REF!</definedName>
    <definedName name="__COM9" localSheetId="0">#REF!</definedName>
    <definedName name="__COM9">#REF!</definedName>
    <definedName name="__DCI1" localSheetId="1">[11]Tablas!#REF!</definedName>
    <definedName name="__DCI1" localSheetId="0">[11]Tablas!#REF!</definedName>
    <definedName name="__DCI1">[11]Tablas!#REF!</definedName>
    <definedName name="__DDS1" localSheetId="1">[11]Tablas!#REF!</definedName>
    <definedName name="__DDS1" localSheetId="0">[11]Tablas!#REF!</definedName>
    <definedName name="__DDS1">[11]Tablas!#REF!</definedName>
    <definedName name="__DGO1" localSheetId="1">[11]Tablas!#REF!</definedName>
    <definedName name="__DGO1" localSheetId="0">[11]Tablas!#REF!</definedName>
    <definedName name="__DGO1">[11]Tablas!#REF!</definedName>
    <definedName name="__DGP1" localSheetId="1">[11]Tablas!#REF!</definedName>
    <definedName name="__DGP1" localSheetId="0">[11]Tablas!#REF!</definedName>
    <definedName name="__DGP1">[11]Tablas!#REF!</definedName>
    <definedName name="__DIJ1" localSheetId="1">[11]Tablas!#REF!</definedName>
    <definedName name="__DIJ1" localSheetId="0">[11]Tablas!#REF!</definedName>
    <definedName name="__DIJ1">[11]Tablas!#REF!</definedName>
    <definedName name="__DPI1" localSheetId="1">[11]Tablas!#REF!</definedName>
    <definedName name="__DPI1" localSheetId="0">[11]Tablas!#REF!</definedName>
    <definedName name="__DPI1">[11]Tablas!#REF!</definedName>
    <definedName name="__DPY1" localSheetId="1">[11]Tablas!#REF!</definedName>
    <definedName name="__DPY1" localSheetId="0">[11]Tablas!#REF!</definedName>
    <definedName name="__DPY1">[11]Tablas!#REF!</definedName>
    <definedName name="__DRI1" localSheetId="1">[11]Tablas!#REF!</definedName>
    <definedName name="__DRI1" localSheetId="0">[11]Tablas!#REF!</definedName>
    <definedName name="__DRI1">[11]Tablas!#REF!</definedName>
    <definedName name="__DRL1" localSheetId="1">[11]Tablas!#REF!</definedName>
    <definedName name="__DRL1" localSheetId="0">[11]Tablas!#REF!</definedName>
    <definedName name="__DRL1">[11]Tablas!#REF!</definedName>
    <definedName name="__DSP1" localSheetId="1">[11]Tablas!#REF!</definedName>
    <definedName name="__DSP1" localSheetId="0">[11]Tablas!#REF!</definedName>
    <definedName name="__DSP1">[11]Tablas!#REF!</definedName>
    <definedName name="__ECP1" localSheetId="1">[11]Tablas!#REF!</definedName>
    <definedName name="__ECP1" localSheetId="0">[11]Tablas!#REF!</definedName>
    <definedName name="__ECP1">[11]Tablas!#REF!</definedName>
    <definedName name="__F" localSheetId="1">APU!ERR</definedName>
    <definedName name="__F" localSheetId="0">'FORMULARIO 01'!ERR</definedName>
    <definedName name="__F">[0]!ERR</definedName>
    <definedName name="__FS01" localSheetId="1">APU!ERR</definedName>
    <definedName name="__FS01" localSheetId="0">'FORMULARIO 01'!ERR</definedName>
    <definedName name="__FS01">[0]!ERR</definedName>
    <definedName name="__ICP1" localSheetId="1">[11]Tablas!#REF!</definedName>
    <definedName name="__ICP1" localSheetId="0">[11]Tablas!#REF!</definedName>
    <definedName name="__ICP1">[11]Tablas!#REF!</definedName>
    <definedName name="__key2" localSheetId="1" hidden="1">[18]INST!#REF!</definedName>
    <definedName name="__key2" localSheetId="0" hidden="1">[18]INST!#REF!</definedName>
    <definedName name="__key2" hidden="1">[18]INST!#REF!</definedName>
    <definedName name="__key21" localSheetId="1" hidden="1">[8]INST!#REF!</definedName>
    <definedName name="__key21" localSheetId="0" hidden="1">[8]INST!#REF!</definedName>
    <definedName name="__key21" hidden="1">[8]INST!#REF!</definedName>
    <definedName name="__key3" localSheetId="1" hidden="1">#REF!</definedName>
    <definedName name="__key3" localSheetId="0" hidden="1">#REF!</definedName>
    <definedName name="__key3" hidden="1">#REF!</definedName>
    <definedName name="__key31" localSheetId="1" hidden="1">#REF!</definedName>
    <definedName name="__key31" localSheetId="0" hidden="1">#REF!</definedName>
    <definedName name="__key31" hidden="1">#REF!</definedName>
    <definedName name="__LEY80" localSheetId="1">#REF!</definedName>
    <definedName name="__LEY80" localSheetId="0">#REF!</definedName>
    <definedName name="__LEY80">#REF!</definedName>
    <definedName name="__MA2" localSheetId="1">#REF!</definedName>
    <definedName name="__MA2" localSheetId="0">#REF!</definedName>
    <definedName name="__MA2">#REF!</definedName>
    <definedName name="__mun2" localSheetId="1">[19]PESOS!#REF!</definedName>
    <definedName name="__mun2" localSheetId="0">[19]PESOS!#REF!</definedName>
    <definedName name="__mun2">[19]PESOS!#REF!</definedName>
    <definedName name="__num10" localSheetId="1">#REF!</definedName>
    <definedName name="__num10" localSheetId="0">#REF!</definedName>
    <definedName name="__num10">#REF!</definedName>
    <definedName name="__num2" localSheetId="1">#REF!</definedName>
    <definedName name="__num2" localSheetId="0">#REF!</definedName>
    <definedName name="__num2">#REF!</definedName>
    <definedName name="__num3" localSheetId="1">#REF!</definedName>
    <definedName name="__num3" localSheetId="0">#REF!</definedName>
    <definedName name="__num3">#REF!</definedName>
    <definedName name="__num4" localSheetId="1">#REF!</definedName>
    <definedName name="__num4" localSheetId="0">#REF!</definedName>
    <definedName name="__num4">#REF!</definedName>
    <definedName name="__num5" localSheetId="1">#REF!</definedName>
    <definedName name="__num5" localSheetId="0">#REF!</definedName>
    <definedName name="__num5">#REF!</definedName>
    <definedName name="__num6" localSheetId="1">#REF!</definedName>
    <definedName name="__num6" localSheetId="0">#REF!</definedName>
    <definedName name="__num6">#REF!</definedName>
    <definedName name="__num7" localSheetId="1">#REF!</definedName>
    <definedName name="__num7" localSheetId="0">#REF!</definedName>
    <definedName name="__num7">#REF!</definedName>
    <definedName name="__num8" localSheetId="1">#REF!</definedName>
    <definedName name="__num8" localSheetId="0">#REF!</definedName>
    <definedName name="__num8">#REF!</definedName>
    <definedName name="__num9" localSheetId="1">#REF!</definedName>
    <definedName name="__num9" localSheetId="0">#REF!</definedName>
    <definedName name="__num9">#REF!</definedName>
    <definedName name="__OCD1" localSheetId="1">[11]Tablas!#REF!</definedName>
    <definedName name="__OCD1" localSheetId="0">[11]Tablas!#REF!</definedName>
    <definedName name="__OCD1">[11]Tablas!#REF!</definedName>
    <definedName name="__OCI1" localSheetId="1">[11]Tablas!#REF!</definedName>
    <definedName name="__OCI1" localSheetId="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0">#REF!</definedName>
    <definedName name="__PJ50">#REF!</definedName>
    <definedName name="__pj51" localSheetId="1">#REF!</definedName>
    <definedName name="__pj51" localSheetId="0">#REF!</definedName>
    <definedName name="__pj51">#REF!</definedName>
    <definedName name="__pr01" localSheetId="1">#REF!</definedName>
    <definedName name="__pr01" localSheetId="0">#REF!</definedName>
    <definedName name="__pr01">#REF!</definedName>
    <definedName name="__pr02" localSheetId="1">#REF!</definedName>
    <definedName name="__pr02" localSheetId="0">#REF!</definedName>
    <definedName name="__pr02">#REF!</definedName>
    <definedName name="__pr03" localSheetId="1">#REF!</definedName>
    <definedName name="__pr03" localSheetId="0">#REF!</definedName>
    <definedName name="__pr03">#REF!</definedName>
    <definedName name="__pr04" localSheetId="1">#REF!</definedName>
    <definedName name="__pr04" localSheetId="0">#REF!</definedName>
    <definedName name="__pr04">#REF!</definedName>
    <definedName name="__pr05" localSheetId="1">#REF!</definedName>
    <definedName name="__pr05" localSheetId="0">#REF!</definedName>
    <definedName name="__pr05">#REF!</definedName>
    <definedName name="__pr06" localSheetId="1">#REF!</definedName>
    <definedName name="__pr06" localSheetId="0">#REF!</definedName>
    <definedName name="__pr06">#REF!</definedName>
    <definedName name="__pr07" localSheetId="1">#REF!</definedName>
    <definedName name="__pr07" localSheetId="0">#REF!</definedName>
    <definedName name="__pr07">#REF!</definedName>
    <definedName name="__pr08" localSheetId="1">#REF!</definedName>
    <definedName name="__pr08" localSheetId="0">#REF!</definedName>
    <definedName name="__pr08">#REF!</definedName>
    <definedName name="__pr09" localSheetId="1">#REF!</definedName>
    <definedName name="__pr09" localSheetId="0">#REF!</definedName>
    <definedName name="__pr09">#REF!</definedName>
    <definedName name="__pr10" localSheetId="1">#REF!</definedName>
    <definedName name="__pr10" localSheetId="0">#REF!</definedName>
    <definedName name="__pr10">#REF!</definedName>
    <definedName name="__pr11" localSheetId="1">#REF!</definedName>
    <definedName name="__pr11" localSheetId="0">#REF!</definedName>
    <definedName name="__pr11">#REF!</definedName>
    <definedName name="__pr12" localSheetId="1">#REF!</definedName>
    <definedName name="__pr12" localSheetId="0">#REF!</definedName>
    <definedName name="__pr12">#REF!</definedName>
    <definedName name="__pr13" localSheetId="1">#REF!</definedName>
    <definedName name="__pr13" localSheetId="0">#REF!</definedName>
    <definedName name="__pr13">#REF!</definedName>
    <definedName name="__pr14" localSheetId="1">#REF!</definedName>
    <definedName name="__pr14" localSheetId="0">#REF!</definedName>
    <definedName name="__pr14">#REF!</definedName>
    <definedName name="__pr15" localSheetId="1">#REF!</definedName>
    <definedName name="__pr15" localSheetId="0">#REF!</definedName>
    <definedName name="__pr15">#REF!</definedName>
    <definedName name="__pr16" localSheetId="1">#REF!</definedName>
    <definedName name="__pr16" localSheetId="0">#REF!</definedName>
    <definedName name="__pr16">#REF!</definedName>
    <definedName name="__pr17" localSheetId="1">#REF!</definedName>
    <definedName name="__pr17" localSheetId="0">#REF!</definedName>
    <definedName name="__pr17">#REF!</definedName>
    <definedName name="__pr18" localSheetId="1">#REF!</definedName>
    <definedName name="__pr18" localSheetId="0">#REF!</definedName>
    <definedName name="__pr18">#REF!</definedName>
    <definedName name="__pr19" localSheetId="1">#REF!</definedName>
    <definedName name="__pr19" localSheetId="0">#REF!</definedName>
    <definedName name="__pr19">#REF!</definedName>
    <definedName name="__pr20" localSheetId="1">#REF!</definedName>
    <definedName name="__pr20" localSheetId="0">#REF!</definedName>
    <definedName name="__pr20">#REF!</definedName>
    <definedName name="__pr21" localSheetId="1">#REF!</definedName>
    <definedName name="__pr21" localSheetId="0">#REF!</definedName>
    <definedName name="__pr21">#REF!</definedName>
    <definedName name="__pr22" localSheetId="1">#REF!</definedName>
    <definedName name="__pr22" localSheetId="0">#REF!</definedName>
    <definedName name="__pr22">#REF!</definedName>
    <definedName name="__pr23" localSheetId="1">#REF!</definedName>
    <definedName name="__pr23" localSheetId="0">#REF!</definedName>
    <definedName name="__pr23">#REF!</definedName>
    <definedName name="__pr24" localSheetId="1">#REF!</definedName>
    <definedName name="__pr24" localSheetId="0">#REF!</definedName>
    <definedName name="__pr24">#REF!</definedName>
    <definedName name="__pr25" localSheetId="1">#REF!</definedName>
    <definedName name="__pr25" localSheetId="0">#REF!</definedName>
    <definedName name="__pr25">#REF!</definedName>
    <definedName name="__pr26" localSheetId="1">#REF!</definedName>
    <definedName name="__pr26" localSheetId="0">#REF!</definedName>
    <definedName name="__pr26">#REF!</definedName>
    <definedName name="__pr27" localSheetId="1">#REF!</definedName>
    <definedName name="__pr27" localSheetId="0">#REF!</definedName>
    <definedName name="__pr27">#REF!</definedName>
    <definedName name="__pr28" localSheetId="1">#REF!</definedName>
    <definedName name="__pr28" localSheetId="0">#REF!</definedName>
    <definedName name="__pr28">#REF!</definedName>
    <definedName name="__pr29" localSheetId="1">#REF!</definedName>
    <definedName name="__pr29" localSheetId="0">#REF!</definedName>
    <definedName name="__pr29">#REF!</definedName>
    <definedName name="__pr30" localSheetId="1">#REF!</definedName>
    <definedName name="__pr30" localSheetId="0">#REF!</definedName>
    <definedName name="__pr30">#REF!</definedName>
    <definedName name="__pr31" localSheetId="1">#REF!</definedName>
    <definedName name="__pr31" localSheetId="0">#REF!</definedName>
    <definedName name="__pr31">#REF!</definedName>
    <definedName name="__pr32" localSheetId="1">#REF!</definedName>
    <definedName name="__pr32" localSheetId="0">#REF!</definedName>
    <definedName name="__pr32">#REF!</definedName>
    <definedName name="__pr33" localSheetId="1">#REF!</definedName>
    <definedName name="__pr33" localSheetId="0">#REF!</definedName>
    <definedName name="__pr33">#REF!</definedName>
    <definedName name="__pr34" localSheetId="1">#REF!</definedName>
    <definedName name="__pr34" localSheetId="0">#REF!</definedName>
    <definedName name="__pr34">#REF!</definedName>
    <definedName name="__pr35" localSheetId="1">#REF!</definedName>
    <definedName name="__pr35" localSheetId="0">#REF!</definedName>
    <definedName name="__pr35">#REF!</definedName>
    <definedName name="__pr36" localSheetId="1">#REF!</definedName>
    <definedName name="__pr36" localSheetId="0">#REF!</definedName>
    <definedName name="__pr36">#REF!</definedName>
    <definedName name="__pr37" localSheetId="1">#REF!</definedName>
    <definedName name="__pr37" localSheetId="0">#REF!</definedName>
    <definedName name="__pr37">#REF!</definedName>
    <definedName name="__pr38" localSheetId="1">#REF!</definedName>
    <definedName name="__pr38" localSheetId="0">#REF!</definedName>
    <definedName name="__pr38">#REF!</definedName>
    <definedName name="__pr39" localSheetId="1">#REF!</definedName>
    <definedName name="__pr39" localSheetId="0">#REF!</definedName>
    <definedName name="__pr39">#REF!</definedName>
    <definedName name="__pr40" localSheetId="1">#REF!</definedName>
    <definedName name="__pr40" localSheetId="0">#REF!</definedName>
    <definedName name="__pr40">#REF!</definedName>
    <definedName name="__pr41" localSheetId="1">#REF!</definedName>
    <definedName name="__pr41" localSheetId="0">#REF!</definedName>
    <definedName name="__pr41">#REF!</definedName>
    <definedName name="__pr42" localSheetId="1">#REF!</definedName>
    <definedName name="__pr42" localSheetId="0">#REF!</definedName>
    <definedName name="__pr42">#REF!</definedName>
    <definedName name="__pr43" localSheetId="1">#REF!</definedName>
    <definedName name="__pr43" localSheetId="0">#REF!</definedName>
    <definedName name="__pr43">#REF!</definedName>
    <definedName name="__pr44" localSheetId="1">#REF!</definedName>
    <definedName name="__pr44" localSheetId="0">#REF!</definedName>
    <definedName name="__pr44">#REF!</definedName>
    <definedName name="__pr45" localSheetId="1">#REF!</definedName>
    <definedName name="__pr45" localSheetId="0">#REF!</definedName>
    <definedName name="__pr45">#REF!</definedName>
    <definedName name="__pr46" localSheetId="1">#REF!</definedName>
    <definedName name="__pr46" localSheetId="0">#REF!</definedName>
    <definedName name="__pr46">#REF!</definedName>
    <definedName name="__pr47" localSheetId="1">#REF!</definedName>
    <definedName name="__pr47" localSheetId="0">#REF!</definedName>
    <definedName name="__pr47">#REF!</definedName>
    <definedName name="__pr48" localSheetId="1">#REF!</definedName>
    <definedName name="__pr48" localSheetId="0">#REF!</definedName>
    <definedName name="__pr48">#REF!</definedName>
    <definedName name="__pr49" localSheetId="1">#REF!</definedName>
    <definedName name="__pr49" localSheetId="0">#REF!</definedName>
    <definedName name="__pr49">#REF!</definedName>
    <definedName name="__pr50" localSheetId="1">#REF!</definedName>
    <definedName name="__pr50" localSheetId="0">#REF!</definedName>
    <definedName name="__pr50">#REF!</definedName>
    <definedName name="__pr51" localSheetId="1">#REF!</definedName>
    <definedName name="__pr51" localSheetId="0">#REF!</definedName>
    <definedName name="__pr51">#REF!</definedName>
    <definedName name="__pr52" localSheetId="1">#REF!</definedName>
    <definedName name="__pr52" localSheetId="0">#REF!</definedName>
    <definedName name="__pr52">#REF!</definedName>
    <definedName name="__pr53" localSheetId="1">#REF!</definedName>
    <definedName name="__pr53" localSheetId="0">#REF!</definedName>
    <definedName name="__pr53">#REF!</definedName>
    <definedName name="__pr54" localSheetId="1">#REF!</definedName>
    <definedName name="__pr54" localSheetId="0">#REF!</definedName>
    <definedName name="__pr54">#REF!</definedName>
    <definedName name="__pr55" localSheetId="1">#REF!</definedName>
    <definedName name="__pr55" localSheetId="0">#REF!</definedName>
    <definedName name="__pr55">#REF!</definedName>
    <definedName name="__pr56" localSheetId="1">#REF!</definedName>
    <definedName name="__pr56" localSheetId="0">#REF!</definedName>
    <definedName name="__pr56">#REF!</definedName>
    <definedName name="__pr57" localSheetId="1">#REF!</definedName>
    <definedName name="__pr57" localSheetId="0">#REF!</definedName>
    <definedName name="__pr57">#REF!</definedName>
    <definedName name="__pr58" localSheetId="1">#REF!</definedName>
    <definedName name="__pr58" localSheetId="0">#REF!</definedName>
    <definedName name="__pr58">#REF!</definedName>
    <definedName name="__pr59" localSheetId="1">#REF!</definedName>
    <definedName name="__pr59" localSheetId="0">#REF!</definedName>
    <definedName name="__pr59">#REF!</definedName>
    <definedName name="__pr60" localSheetId="1">#REF!</definedName>
    <definedName name="__pr60" localSheetId="0">#REF!</definedName>
    <definedName name="__pr60">#REF!</definedName>
    <definedName name="__pr61" localSheetId="1">#REF!</definedName>
    <definedName name="__pr61" localSheetId="0">#REF!</definedName>
    <definedName name="__pr61">#REF!</definedName>
    <definedName name="__pr62" localSheetId="1">#REF!</definedName>
    <definedName name="__pr62" localSheetId="0">#REF!</definedName>
    <definedName name="__pr62">#REF!</definedName>
    <definedName name="__pr63" localSheetId="1">#REF!</definedName>
    <definedName name="__pr63" localSheetId="0">#REF!</definedName>
    <definedName name="__pr63">#REF!</definedName>
    <definedName name="__pr64" localSheetId="1">#REF!</definedName>
    <definedName name="__pr64" localSheetId="0">#REF!</definedName>
    <definedName name="__pr64">#REF!</definedName>
    <definedName name="__pr65" localSheetId="1">#REF!</definedName>
    <definedName name="__pr65" localSheetId="0">#REF!</definedName>
    <definedName name="__pr65">#REF!</definedName>
    <definedName name="__pr66" localSheetId="1">#REF!</definedName>
    <definedName name="__pr66" localSheetId="0">#REF!</definedName>
    <definedName name="__pr66">#REF!</definedName>
    <definedName name="__pr67" localSheetId="1">#REF!</definedName>
    <definedName name="__pr67" localSheetId="0">#REF!</definedName>
    <definedName name="__pr67">#REF!</definedName>
    <definedName name="__pr68" localSheetId="1">#REF!</definedName>
    <definedName name="__pr68" localSheetId="0">#REF!</definedName>
    <definedName name="__pr68">#REF!</definedName>
    <definedName name="__pr69" localSheetId="1">#REF!</definedName>
    <definedName name="__pr69" localSheetId="0">#REF!</definedName>
    <definedName name="__pr69">#REF!</definedName>
    <definedName name="__pr70" localSheetId="1">#REF!</definedName>
    <definedName name="__pr70" localSheetId="0">#REF!</definedName>
    <definedName name="__pr70">#REF!</definedName>
    <definedName name="__pr71" localSheetId="1">#REF!</definedName>
    <definedName name="__pr71" localSheetId="0">#REF!</definedName>
    <definedName name="__pr71">#REF!</definedName>
    <definedName name="__pr72" localSheetId="1">#REF!</definedName>
    <definedName name="__pr72" localSheetId="0">#REF!</definedName>
    <definedName name="__pr72">#REF!</definedName>
    <definedName name="__ref4" localSheetId="1">#REF!</definedName>
    <definedName name="__ref4" localSheetId="0">#REF!</definedName>
    <definedName name="__ref4">#REF!</definedName>
    <definedName name="__SBC1">[6]INV!$A$12:$D$15</definedName>
    <definedName name="__SBC3">[6]INV!$F$12:$I$15</definedName>
    <definedName name="__SBC5">[6]INV!$K$12:$N$15</definedName>
    <definedName name="__TOP1" localSheetId="1">#REF!</definedName>
    <definedName name="__TOP1" localSheetId="0">#REF!</definedName>
    <definedName name="__TOP1">#REF!</definedName>
    <definedName name="__TOP10" localSheetId="1">#REF!</definedName>
    <definedName name="__TOP10" localSheetId="0">#REF!</definedName>
    <definedName name="__TOP10">#REF!</definedName>
    <definedName name="__TOP2" localSheetId="1">#REF!</definedName>
    <definedName name="__TOP2" localSheetId="0">#REF!</definedName>
    <definedName name="__TOP2">#REF!</definedName>
    <definedName name="__TOP3" localSheetId="1">#REF!</definedName>
    <definedName name="__TOP3" localSheetId="0">#REF!</definedName>
    <definedName name="__TOP3">#REF!</definedName>
    <definedName name="__TOP4" localSheetId="1">#REF!</definedName>
    <definedName name="__TOP4" localSheetId="0">#REF!</definedName>
    <definedName name="__TOP4">#REF!</definedName>
    <definedName name="__TOP5" localSheetId="1">#REF!</definedName>
    <definedName name="__TOP5" localSheetId="0">#REF!</definedName>
    <definedName name="__TOP5">#REF!</definedName>
    <definedName name="__TOP6" localSheetId="1">#REF!</definedName>
    <definedName name="__TOP6" localSheetId="0">#REF!</definedName>
    <definedName name="__TOP6">#REF!</definedName>
    <definedName name="__TOP7" localSheetId="1">#REF!</definedName>
    <definedName name="__TOP7" localSheetId="0">#REF!</definedName>
    <definedName name="__TOP7">#REF!</definedName>
    <definedName name="__TOP8" localSheetId="1">#REF!</definedName>
    <definedName name="__TOP8" localSheetId="0">#REF!</definedName>
    <definedName name="__TOP8">#REF!</definedName>
    <definedName name="__TOP9" localSheetId="1">#REF!</definedName>
    <definedName name="__TOP9" localSheetId="0">#REF!</definedName>
    <definedName name="__TOP9">#REF!</definedName>
    <definedName name="__TOT1" localSheetId="1">#REF!</definedName>
    <definedName name="__TOT1" localSheetId="0">#REF!</definedName>
    <definedName name="__TOT1">#REF!</definedName>
    <definedName name="__VEX1" localSheetId="1">[11]Tablas!#REF!</definedName>
    <definedName name="__VEX1" localSheetId="0">[11]Tablas!#REF!</definedName>
    <definedName name="__VEX1">[11]Tablas!#REF!</definedName>
    <definedName name="__VFA1" localSheetId="1">[11]Tablas!#REF!</definedName>
    <definedName name="__VFA1" localSheetId="0">[11]Tablas!#REF!</definedName>
    <definedName name="__VFA1">[11]Tablas!#REF!</definedName>
    <definedName name="__VIT1" localSheetId="1">[11]Tablas!#REF!</definedName>
    <definedName name="__VIT1" localSheetId="0">[11]Tablas!#REF!</definedName>
    <definedName name="__VIT1">[11]Tablas!#REF!</definedName>
    <definedName name="__VPR1" localSheetId="1">[11]Tablas!#REF!</definedName>
    <definedName name="__VPR1" localSheetId="0">[11]Tablas!#REF!</definedName>
    <definedName name="__VPR1">[11]Tablas!#REF!</definedName>
    <definedName name="__VPR2" localSheetId="1">[12]Tablas!#REF!</definedName>
    <definedName name="__VPR2" localSheetId="0">[12]Tablas!#REF!</definedName>
    <definedName name="__VPR2">[12]Tablas!#REF!</definedName>
    <definedName name="__VRP1" localSheetId="1">[11]Tablas!#REF!</definedName>
    <definedName name="__VRP1" localSheetId="0">[11]Tablas!#REF!</definedName>
    <definedName name="__VRP1">[11]Tablas!#REF!</definedName>
    <definedName name="__VSM1" localSheetId="1">[11]Tablas!#REF!</definedName>
    <definedName name="__VSM1" localSheetId="0">[11]Tablas!#REF!</definedName>
    <definedName name="__VSM1">[11]Tablas!#REF!</definedName>
    <definedName name="__xlnm.Print_Area_1">#REF!</definedName>
    <definedName name="_1" localSheetId="1">#REF!</definedName>
    <definedName name="_1" localSheetId="0">#REF!</definedName>
    <definedName name="_1">#REF!</definedName>
    <definedName name="_1_25" localSheetId="1">[12]Tablas!#REF!</definedName>
    <definedName name="_1_25" localSheetId="0">[12]Tablas!#REF!</definedName>
    <definedName name="_1_25">[12]Tablas!#REF!</definedName>
    <definedName name="_116B" localSheetId="1">#REF!</definedName>
    <definedName name="_116B" localSheetId="0">#REF!</definedName>
    <definedName name="_116B">#REF!</definedName>
    <definedName name="_117A" localSheetId="1">#REF!</definedName>
    <definedName name="_117A" localSheetId="0">#REF!</definedName>
    <definedName name="_117A">#REF!</definedName>
    <definedName name="_117B" localSheetId="1">#REF!</definedName>
    <definedName name="_117B" localSheetId="0">#REF!</definedName>
    <definedName name="_117B">#REF!</definedName>
    <definedName name="_120A" localSheetId="1">#REF!</definedName>
    <definedName name="_120A" localSheetId="0">#REF!</definedName>
    <definedName name="_120A">#REF!</definedName>
    <definedName name="_120B" localSheetId="1">#REF!</definedName>
    <definedName name="_120B" localSheetId="0">#REF!</definedName>
    <definedName name="_120B">#REF!</definedName>
    <definedName name="_121A" localSheetId="1">#REF!</definedName>
    <definedName name="_121A" localSheetId="0">#REF!</definedName>
    <definedName name="_121A">#REF!</definedName>
    <definedName name="_121B" localSheetId="1">#REF!</definedName>
    <definedName name="_121B" localSheetId="0">#REF!</definedName>
    <definedName name="_121B">#REF!</definedName>
    <definedName name="_122A" localSheetId="1">#REF!</definedName>
    <definedName name="_122A" localSheetId="0">#REF!</definedName>
    <definedName name="_122A">#REF!</definedName>
    <definedName name="_122B" localSheetId="1">#REF!</definedName>
    <definedName name="_122B" localSheetId="0">#REF!</definedName>
    <definedName name="_122B">#REF!</definedName>
    <definedName name="_123A" localSheetId="1">#REF!</definedName>
    <definedName name="_123A" localSheetId="0">#REF!</definedName>
    <definedName name="_123A">#REF!</definedName>
    <definedName name="_123B" localSheetId="1">#REF!</definedName>
    <definedName name="_123B" localSheetId="0">#REF!</definedName>
    <definedName name="_123B">#REF!</definedName>
    <definedName name="_124A" localSheetId="1">#REF!</definedName>
    <definedName name="_124A" localSheetId="0">#REF!</definedName>
    <definedName name="_124A">#REF!</definedName>
    <definedName name="_124B" localSheetId="1">#REF!</definedName>
    <definedName name="_124B" localSheetId="0">#REF!</definedName>
    <definedName name="_124B">#REF!</definedName>
    <definedName name="_125A" localSheetId="1">#REF!</definedName>
    <definedName name="_125A" localSheetId="0">#REF!</definedName>
    <definedName name="_125A">#REF!</definedName>
    <definedName name="_125B" localSheetId="1">#REF!</definedName>
    <definedName name="_125B" localSheetId="0">#REF!</definedName>
    <definedName name="_125B">#REF!</definedName>
    <definedName name="_126A" localSheetId="1">#REF!</definedName>
    <definedName name="_126A" localSheetId="0">#REF!</definedName>
    <definedName name="_126A">#REF!</definedName>
    <definedName name="_126B" localSheetId="1">#REF!</definedName>
    <definedName name="_126B" localSheetId="0">#REF!</definedName>
    <definedName name="_126B">#REF!</definedName>
    <definedName name="_130A" localSheetId="1">#REF!</definedName>
    <definedName name="_130A" localSheetId="0">#REF!</definedName>
    <definedName name="_130A">#REF!</definedName>
    <definedName name="_130B" localSheetId="1">#REF!</definedName>
    <definedName name="_130B" localSheetId="0">#REF!</definedName>
    <definedName name="_130B">#REF!</definedName>
    <definedName name="_131A" localSheetId="1">#REF!</definedName>
    <definedName name="_131A" localSheetId="0">#REF!</definedName>
    <definedName name="_131A">#REF!</definedName>
    <definedName name="_131B" localSheetId="1">#REF!</definedName>
    <definedName name="_131B" localSheetId="0">#REF!</definedName>
    <definedName name="_131B">#REF!</definedName>
    <definedName name="_132A" localSheetId="1">#REF!</definedName>
    <definedName name="_132A" localSheetId="0">#REF!</definedName>
    <definedName name="_132A">#REF!</definedName>
    <definedName name="_132B" localSheetId="1">#REF!</definedName>
    <definedName name="_132B" localSheetId="0">#REF!</definedName>
    <definedName name="_132B">#REF!</definedName>
    <definedName name="_133A" localSheetId="1">#REF!</definedName>
    <definedName name="_133A" localSheetId="0">#REF!</definedName>
    <definedName name="_133A">#REF!</definedName>
    <definedName name="_133B" localSheetId="1">#REF!</definedName>
    <definedName name="_133B" localSheetId="0">#REF!</definedName>
    <definedName name="_133B">#REF!</definedName>
    <definedName name="_134A" localSheetId="1">#REF!</definedName>
    <definedName name="_134A" localSheetId="0">#REF!</definedName>
    <definedName name="_134A">#REF!</definedName>
    <definedName name="_134B" localSheetId="1">#REF!</definedName>
    <definedName name="_134B" localSheetId="0">#REF!</definedName>
    <definedName name="_134B">#REF!</definedName>
    <definedName name="_150A" localSheetId="1">#REF!</definedName>
    <definedName name="_150A" localSheetId="0">#REF!</definedName>
    <definedName name="_150A">#REF!</definedName>
    <definedName name="_150B" localSheetId="1">#REF!</definedName>
    <definedName name="_150B" localSheetId="0">#REF!</definedName>
    <definedName name="_150B">#REF!</definedName>
    <definedName name="_151A" localSheetId="1">#REF!</definedName>
    <definedName name="_151A" localSheetId="0">#REF!</definedName>
    <definedName name="_151A">#REF!</definedName>
    <definedName name="_151B" localSheetId="1">#REF!</definedName>
    <definedName name="_151B" localSheetId="0">#REF!</definedName>
    <definedName name="_151B">#REF!</definedName>
    <definedName name="_152A" localSheetId="1">#REF!</definedName>
    <definedName name="_152A" localSheetId="0">#REF!</definedName>
    <definedName name="_152A">#REF!</definedName>
    <definedName name="_152B" localSheetId="1">#REF!</definedName>
    <definedName name="_152B" localSheetId="0">#REF!</definedName>
    <definedName name="_152B">#REF!</definedName>
    <definedName name="_153A" localSheetId="1">#REF!</definedName>
    <definedName name="_153A" localSheetId="0">#REF!</definedName>
    <definedName name="_153A">#REF!</definedName>
    <definedName name="_153B" localSheetId="1">#REF!</definedName>
    <definedName name="_153B" localSheetId="0">#REF!</definedName>
    <definedName name="_153B">#REF!</definedName>
    <definedName name="_154A" localSheetId="1">#REF!</definedName>
    <definedName name="_154A" localSheetId="0">#REF!</definedName>
    <definedName name="_154A">#REF!</definedName>
    <definedName name="_154B" localSheetId="1">#REF!</definedName>
    <definedName name="_154B" localSheetId="0">#REF!</definedName>
    <definedName name="_154B">#REF!</definedName>
    <definedName name="_160A" localSheetId="1">#REF!</definedName>
    <definedName name="_160A" localSheetId="0">#REF!</definedName>
    <definedName name="_160A">#REF!</definedName>
    <definedName name="_160B" localSheetId="1">#REF!</definedName>
    <definedName name="_160B" localSheetId="0">#REF!</definedName>
    <definedName name="_160B">#REF!</definedName>
    <definedName name="_161A" localSheetId="1">#REF!</definedName>
    <definedName name="_161A" localSheetId="0">#REF!</definedName>
    <definedName name="_161A">#REF!</definedName>
    <definedName name="_161B" localSheetId="1">#REF!</definedName>
    <definedName name="_161B" localSheetId="0">#REF!</definedName>
    <definedName name="_161B">#REF!</definedName>
    <definedName name="_162A" localSheetId="1">#REF!</definedName>
    <definedName name="_162A" localSheetId="0">#REF!</definedName>
    <definedName name="_162A">#REF!</definedName>
    <definedName name="_162B" localSheetId="1">#REF!</definedName>
    <definedName name="_162B" localSheetId="0">#REF!</definedName>
    <definedName name="_162B">#REF!</definedName>
    <definedName name="_163A" localSheetId="1">#REF!</definedName>
    <definedName name="_163A" localSheetId="0">#REF!</definedName>
    <definedName name="_163A">#REF!</definedName>
    <definedName name="_163B" localSheetId="1">#REF!</definedName>
    <definedName name="_163B" localSheetId="0">#REF!</definedName>
    <definedName name="_163B">#REF!</definedName>
    <definedName name="_164A" localSheetId="1">#REF!</definedName>
    <definedName name="_164A" localSheetId="0">#REF!</definedName>
    <definedName name="_164A">#REF!</definedName>
    <definedName name="_164B" localSheetId="1">#REF!</definedName>
    <definedName name="_164B" localSheetId="0">#REF!</definedName>
    <definedName name="_164B">#REF!</definedName>
    <definedName name="_165A" localSheetId="1">#REF!</definedName>
    <definedName name="_165A" localSheetId="0">#REF!</definedName>
    <definedName name="_165A">#REF!</definedName>
    <definedName name="_165B" localSheetId="1">#REF!</definedName>
    <definedName name="_165B" localSheetId="0">#REF!</definedName>
    <definedName name="_165B">#REF!</definedName>
    <definedName name="_166A" localSheetId="1">#REF!</definedName>
    <definedName name="_166A" localSheetId="0">#REF!</definedName>
    <definedName name="_166A">#REF!</definedName>
    <definedName name="_166B" localSheetId="1">#REF!</definedName>
    <definedName name="_166B" localSheetId="0">#REF!</definedName>
    <definedName name="_166B">#REF!</definedName>
    <definedName name="_167A" localSheetId="1">#REF!</definedName>
    <definedName name="_167A" localSheetId="0">#REF!</definedName>
    <definedName name="_167A">#REF!</definedName>
    <definedName name="_167B" localSheetId="1">#REF!</definedName>
    <definedName name="_167B" localSheetId="0">#REF!</definedName>
    <definedName name="_167B">#REF!</definedName>
    <definedName name="_170A" localSheetId="1">#REF!</definedName>
    <definedName name="_170A" localSheetId="0">#REF!</definedName>
    <definedName name="_170A">#REF!</definedName>
    <definedName name="_170B" localSheetId="1">#REF!</definedName>
    <definedName name="_170B" localSheetId="0">#REF!</definedName>
    <definedName name="_170B">#REF!</definedName>
    <definedName name="_171A" localSheetId="1">#REF!</definedName>
    <definedName name="_171A" localSheetId="0">#REF!</definedName>
    <definedName name="_171A">#REF!</definedName>
    <definedName name="_171B" localSheetId="1">#REF!</definedName>
    <definedName name="_171B" localSheetId="0">#REF!</definedName>
    <definedName name="_171B">#REF!</definedName>
    <definedName name="_172A" localSheetId="1">#REF!</definedName>
    <definedName name="_172A" localSheetId="0">#REF!</definedName>
    <definedName name="_172A">#REF!</definedName>
    <definedName name="_172B" localSheetId="1">#REF!</definedName>
    <definedName name="_172B" localSheetId="0">#REF!</definedName>
    <definedName name="_172B">#REF!</definedName>
    <definedName name="_173A" localSheetId="1">#REF!</definedName>
    <definedName name="_173A" localSheetId="0">#REF!</definedName>
    <definedName name="_173A">#REF!</definedName>
    <definedName name="_173B" localSheetId="1">#REF!</definedName>
    <definedName name="_173B" localSheetId="0">#REF!</definedName>
    <definedName name="_173B">#REF!</definedName>
    <definedName name="_174A" localSheetId="1">#REF!</definedName>
    <definedName name="_174A" localSheetId="0">#REF!</definedName>
    <definedName name="_174A">#REF!</definedName>
    <definedName name="_174B" localSheetId="1">#REF!</definedName>
    <definedName name="_174B" localSheetId="0">#REF!</definedName>
    <definedName name="_174B">#REF!</definedName>
    <definedName name="_175A" localSheetId="1">#REF!</definedName>
    <definedName name="_175A" localSheetId="0">#REF!</definedName>
    <definedName name="_175A">#REF!</definedName>
    <definedName name="_175B" localSheetId="1">#REF!</definedName>
    <definedName name="_175B" localSheetId="0">#REF!</definedName>
    <definedName name="_175B">#REF!</definedName>
    <definedName name="_18_Dic" localSheetId="1">#REF!</definedName>
    <definedName name="_18_Dic" localSheetId="0">#REF!</definedName>
    <definedName name="_18_Dic">#REF!</definedName>
    <definedName name="_180A" localSheetId="1">#REF!</definedName>
    <definedName name="_180A" localSheetId="0">#REF!</definedName>
    <definedName name="_180A">#REF!</definedName>
    <definedName name="_180B" localSheetId="1">#REF!</definedName>
    <definedName name="_180B" localSheetId="0">#REF!</definedName>
    <definedName name="_180B">#REF!</definedName>
    <definedName name="_181A" localSheetId="1">#REF!</definedName>
    <definedName name="_181A" localSheetId="0">#REF!</definedName>
    <definedName name="_181A">#REF!</definedName>
    <definedName name="_181B" localSheetId="1">#REF!</definedName>
    <definedName name="_181B" localSheetId="0">#REF!</definedName>
    <definedName name="_181B">#REF!</definedName>
    <definedName name="_182A" localSheetId="1">#REF!</definedName>
    <definedName name="_182A" localSheetId="0">#REF!</definedName>
    <definedName name="_182A">#REF!</definedName>
    <definedName name="_182B" localSheetId="1">#REF!</definedName>
    <definedName name="_182B" localSheetId="0">#REF!</definedName>
    <definedName name="_182B">#REF!</definedName>
    <definedName name="_183A" localSheetId="1">#REF!</definedName>
    <definedName name="_183A" localSheetId="0">#REF!</definedName>
    <definedName name="_183A">#REF!</definedName>
    <definedName name="_183B" localSheetId="1">#REF!</definedName>
    <definedName name="_183B" localSheetId="0">#REF!</definedName>
    <definedName name="_183B">#REF!</definedName>
    <definedName name="_184A" localSheetId="1">#REF!</definedName>
    <definedName name="_184A" localSheetId="0">#REF!</definedName>
    <definedName name="_184A">#REF!</definedName>
    <definedName name="_184B" localSheetId="1">#REF!</definedName>
    <definedName name="_184B" localSheetId="0">#REF!</definedName>
    <definedName name="_184B">#REF!</definedName>
    <definedName name="_185A" localSheetId="1">#REF!</definedName>
    <definedName name="_185A" localSheetId="0">#REF!</definedName>
    <definedName name="_185A">#REF!</definedName>
    <definedName name="_185B" localSheetId="1">#REF!</definedName>
    <definedName name="_185B" localSheetId="0">#REF!</definedName>
    <definedName name="_185B">#REF!</definedName>
    <definedName name="_190A" localSheetId="1">#REF!</definedName>
    <definedName name="_190A" localSheetId="0">#REF!</definedName>
    <definedName name="_190A">#REF!</definedName>
    <definedName name="_190B" localSheetId="1">#REF!</definedName>
    <definedName name="_190B" localSheetId="0">#REF!</definedName>
    <definedName name="_190B">#REF!</definedName>
    <definedName name="_191A" localSheetId="1">#REF!</definedName>
    <definedName name="_191A" localSheetId="0">#REF!</definedName>
    <definedName name="_191A">#REF!</definedName>
    <definedName name="_191B" localSheetId="1">#REF!</definedName>
    <definedName name="_191B" localSheetId="0">#REF!</definedName>
    <definedName name="_191B">#REF!</definedName>
    <definedName name="_192A" localSheetId="1">#REF!</definedName>
    <definedName name="_192A" localSheetId="0">#REF!</definedName>
    <definedName name="_192A">#REF!</definedName>
    <definedName name="_192B" localSheetId="1">#REF!</definedName>
    <definedName name="_192B" localSheetId="0">#REF!</definedName>
    <definedName name="_192B">#REF!</definedName>
    <definedName name="_193A" localSheetId="1">#REF!</definedName>
    <definedName name="_193A" localSheetId="0">#REF!</definedName>
    <definedName name="_193A">#REF!</definedName>
    <definedName name="_193B" localSheetId="1">#REF!</definedName>
    <definedName name="_193B" localSheetId="0">#REF!</definedName>
    <definedName name="_193B">#REF!</definedName>
    <definedName name="_194A" localSheetId="1">#REF!</definedName>
    <definedName name="_194A" localSheetId="0">#REF!</definedName>
    <definedName name="_194A">#REF!</definedName>
    <definedName name="_194B" localSheetId="1">#REF!</definedName>
    <definedName name="_194B" localSheetId="0">#REF!</definedName>
    <definedName name="_194B">#REF!</definedName>
    <definedName name="_195A" localSheetId="1">#REF!</definedName>
    <definedName name="_195A" localSheetId="0">#REF!</definedName>
    <definedName name="_195A">#REF!</definedName>
    <definedName name="_195B" localSheetId="1">#REF!</definedName>
    <definedName name="_195B" localSheetId="0">#REF!</definedName>
    <definedName name="_195B">#REF!</definedName>
    <definedName name="_196A" localSheetId="1">#REF!</definedName>
    <definedName name="_196A" localSheetId="0">#REF!</definedName>
    <definedName name="_196A">#REF!</definedName>
    <definedName name="_196B" localSheetId="1">#REF!</definedName>
    <definedName name="_196B" localSheetId="0">#REF!</definedName>
    <definedName name="_196B">#REF!</definedName>
    <definedName name="_197A" localSheetId="1">#REF!</definedName>
    <definedName name="_197A" localSheetId="0">#REF!</definedName>
    <definedName name="_197A">#REF!</definedName>
    <definedName name="_197B" localSheetId="1">#REF!</definedName>
    <definedName name="_197B" localSheetId="0">#REF!</definedName>
    <definedName name="_197B">#REF!</definedName>
    <definedName name="_1ane_o10" localSheetId="1">#REF!</definedName>
    <definedName name="_1ane_o10" localSheetId="0">#REF!</definedName>
    <definedName name="_1ane_o10">#REF!</definedName>
    <definedName name="_2_5__TOTAL_DE_MATERIALES_A_EXPORTAR" localSheetId="1">#REF!</definedName>
    <definedName name="_2_5__TOTAL_DE_MATERIALES_A_EXPORTAR" localSheetId="0">#REF!</definedName>
    <definedName name="_2_5__TOTAL_DE_MATERIALES_A_EXPORTAR">#REF!</definedName>
    <definedName name="_200A" localSheetId="1">#REF!</definedName>
    <definedName name="_200A" localSheetId="0">#REF!</definedName>
    <definedName name="_200A">#REF!</definedName>
    <definedName name="_200B" localSheetId="1">#REF!</definedName>
    <definedName name="_200B" localSheetId="0">#REF!</definedName>
    <definedName name="_200B">#REF!</definedName>
    <definedName name="_201A" localSheetId="1">#REF!</definedName>
    <definedName name="_201A" localSheetId="0">#REF!</definedName>
    <definedName name="_201A">#REF!</definedName>
    <definedName name="_201B" localSheetId="1">#REF!</definedName>
    <definedName name="_201B" localSheetId="0">#REF!</definedName>
    <definedName name="_201B">#REF!</definedName>
    <definedName name="_202A" localSheetId="1">#REF!</definedName>
    <definedName name="_202A" localSheetId="0">#REF!</definedName>
    <definedName name="_202A">#REF!</definedName>
    <definedName name="_202B" localSheetId="1">#REF!</definedName>
    <definedName name="_202B" localSheetId="0">#REF!</definedName>
    <definedName name="_202B">#REF!</definedName>
    <definedName name="_203A" localSheetId="1">#REF!</definedName>
    <definedName name="_203A" localSheetId="0">#REF!</definedName>
    <definedName name="_203A">#REF!</definedName>
    <definedName name="_203B" localSheetId="1">#REF!</definedName>
    <definedName name="_203B" localSheetId="0">#REF!</definedName>
    <definedName name="_203B">#REF!</definedName>
    <definedName name="_204A" localSheetId="1">#REF!</definedName>
    <definedName name="_204A" localSheetId="0">#REF!</definedName>
    <definedName name="_204A">#REF!</definedName>
    <definedName name="_204B" localSheetId="1">#REF!</definedName>
    <definedName name="_204B" localSheetId="0">#REF!</definedName>
    <definedName name="_204B">#REF!</definedName>
    <definedName name="_205A" localSheetId="1">#REF!</definedName>
    <definedName name="_205A" localSheetId="0">#REF!</definedName>
    <definedName name="_205A">#REF!</definedName>
    <definedName name="_205B" localSheetId="1">#REF!</definedName>
    <definedName name="_205B" localSheetId="0">#REF!</definedName>
    <definedName name="_205B">#REF!</definedName>
    <definedName name="_210A" localSheetId="1">#REF!</definedName>
    <definedName name="_210A" localSheetId="0">#REF!</definedName>
    <definedName name="_210A">#REF!</definedName>
    <definedName name="_210B" localSheetId="1">#REF!</definedName>
    <definedName name="_210B" localSheetId="0">#REF!</definedName>
    <definedName name="_210B">#REF!</definedName>
    <definedName name="_211A" localSheetId="1">#REF!</definedName>
    <definedName name="_211A" localSheetId="0">#REF!</definedName>
    <definedName name="_211A">#REF!</definedName>
    <definedName name="_211B" localSheetId="1">#REF!</definedName>
    <definedName name="_211B" localSheetId="0">#REF!</definedName>
    <definedName name="_211B">#REF!</definedName>
    <definedName name="_212A" localSheetId="1">#REF!</definedName>
    <definedName name="_212A" localSheetId="0">#REF!</definedName>
    <definedName name="_212A">#REF!</definedName>
    <definedName name="_212B" localSheetId="1">#REF!</definedName>
    <definedName name="_212B" localSheetId="0">#REF!</definedName>
    <definedName name="_212B">#REF!</definedName>
    <definedName name="_213A" localSheetId="1">#REF!</definedName>
    <definedName name="_213A" localSheetId="0">#REF!</definedName>
    <definedName name="_213A">#REF!</definedName>
    <definedName name="_213B" localSheetId="1">#REF!</definedName>
    <definedName name="_213B" localSheetId="0">#REF!</definedName>
    <definedName name="_213B">#REF!</definedName>
    <definedName name="_214A" localSheetId="1">#REF!</definedName>
    <definedName name="_214A" localSheetId="0">#REF!</definedName>
    <definedName name="_214A">#REF!</definedName>
    <definedName name="_214B" localSheetId="1">#REF!</definedName>
    <definedName name="_214B" localSheetId="0">#REF!</definedName>
    <definedName name="_214B">#REF!</definedName>
    <definedName name="_215A" localSheetId="1">#REF!</definedName>
    <definedName name="_215A" localSheetId="0">#REF!</definedName>
    <definedName name="_215A">#REF!</definedName>
    <definedName name="_215B" localSheetId="1">#REF!</definedName>
    <definedName name="_215B" localSheetId="0">#REF!</definedName>
    <definedName name="_215B">#REF!</definedName>
    <definedName name="_216A" localSheetId="1">#REF!</definedName>
    <definedName name="_216A" localSheetId="0">#REF!</definedName>
    <definedName name="_216A">#REF!</definedName>
    <definedName name="_216B" localSheetId="1">#REF!</definedName>
    <definedName name="_216B" localSheetId="0">#REF!</definedName>
    <definedName name="_216B">#REF!</definedName>
    <definedName name="_217A" localSheetId="1">#REF!</definedName>
    <definedName name="_217A" localSheetId="0">#REF!</definedName>
    <definedName name="_217A">#REF!</definedName>
    <definedName name="_217B" localSheetId="1">#REF!</definedName>
    <definedName name="_217B" localSheetId="0">#REF!</definedName>
    <definedName name="_217B">#REF!</definedName>
    <definedName name="_220A" localSheetId="1">#REF!</definedName>
    <definedName name="_220A" localSheetId="0">#REF!</definedName>
    <definedName name="_220A">#REF!</definedName>
    <definedName name="_220B" localSheetId="1">#REF!</definedName>
    <definedName name="_220B" localSheetId="0">#REF!</definedName>
    <definedName name="_220B">#REF!</definedName>
    <definedName name="_221A" localSheetId="1">#REF!</definedName>
    <definedName name="_221A" localSheetId="0">#REF!</definedName>
    <definedName name="_221A">#REF!</definedName>
    <definedName name="_221B" localSheetId="1">#REF!</definedName>
    <definedName name="_221B" localSheetId="0">#REF!</definedName>
    <definedName name="_221B">#REF!</definedName>
    <definedName name="_222A" localSheetId="1">#REF!</definedName>
    <definedName name="_222A" localSheetId="0">#REF!</definedName>
    <definedName name="_222A">#REF!</definedName>
    <definedName name="_222B" localSheetId="1">#REF!</definedName>
    <definedName name="_222B" localSheetId="0">#REF!</definedName>
    <definedName name="_222B">#REF!</definedName>
    <definedName name="_223A" localSheetId="1">#REF!</definedName>
    <definedName name="_223A" localSheetId="0">#REF!</definedName>
    <definedName name="_223A">#REF!</definedName>
    <definedName name="_223B" localSheetId="1">#REF!</definedName>
    <definedName name="_223B" localSheetId="0">#REF!</definedName>
    <definedName name="_223B">#REF!</definedName>
    <definedName name="_224A" localSheetId="1">#REF!</definedName>
    <definedName name="_224A" localSheetId="0">#REF!</definedName>
    <definedName name="_224A">#REF!</definedName>
    <definedName name="_224B" localSheetId="1">#REF!</definedName>
    <definedName name="_224B" localSheetId="0">#REF!</definedName>
    <definedName name="_224B">#REF!</definedName>
    <definedName name="_240A" localSheetId="1">#REF!</definedName>
    <definedName name="_240A" localSheetId="0">#REF!</definedName>
    <definedName name="_240A">#REF!</definedName>
    <definedName name="_240B" localSheetId="1">#REF!</definedName>
    <definedName name="_240B" localSheetId="0">#REF!</definedName>
    <definedName name="_240B">#REF!</definedName>
    <definedName name="_241A" localSheetId="1">#REF!</definedName>
    <definedName name="_241A" localSheetId="0">#REF!</definedName>
    <definedName name="_241A">#REF!</definedName>
    <definedName name="_241B" localSheetId="1">#REF!</definedName>
    <definedName name="_241B" localSheetId="0">#REF!</definedName>
    <definedName name="_241B">#REF!</definedName>
    <definedName name="_242A" localSheetId="1">#REF!</definedName>
    <definedName name="_242A" localSheetId="0">#REF!</definedName>
    <definedName name="_242A">#REF!</definedName>
    <definedName name="_242B" localSheetId="1">#REF!</definedName>
    <definedName name="_242B" localSheetId="0">#REF!</definedName>
    <definedName name="_242B">#REF!</definedName>
    <definedName name="_243A" localSheetId="1">#REF!</definedName>
    <definedName name="_243A" localSheetId="0">#REF!</definedName>
    <definedName name="_243A">#REF!</definedName>
    <definedName name="_243B" localSheetId="1">#REF!</definedName>
    <definedName name="_243B" localSheetId="0">#REF!</definedName>
    <definedName name="_243B">#REF!</definedName>
    <definedName name="_244A" localSheetId="1">#REF!</definedName>
    <definedName name="_244A" localSheetId="0">#REF!</definedName>
    <definedName name="_244A">#REF!</definedName>
    <definedName name="_244B" localSheetId="1">#REF!</definedName>
    <definedName name="_244B" localSheetId="0">#REF!</definedName>
    <definedName name="_244B">#REF!</definedName>
    <definedName name="_250A" localSheetId="1">#REF!</definedName>
    <definedName name="_250A" localSheetId="0">#REF!</definedName>
    <definedName name="_250A">#REF!</definedName>
    <definedName name="_250B" localSheetId="1">#REF!</definedName>
    <definedName name="_250B" localSheetId="0">#REF!</definedName>
    <definedName name="_250B">#REF!</definedName>
    <definedName name="_251A" localSheetId="1">#REF!</definedName>
    <definedName name="_251A" localSheetId="0">#REF!</definedName>
    <definedName name="_251A">#REF!</definedName>
    <definedName name="_251B" localSheetId="1">#REF!</definedName>
    <definedName name="_251B" localSheetId="0">#REF!</definedName>
    <definedName name="_251B">#REF!</definedName>
    <definedName name="_252A" localSheetId="1">#REF!</definedName>
    <definedName name="_252A" localSheetId="0">#REF!</definedName>
    <definedName name="_252A">#REF!</definedName>
    <definedName name="_252B" localSheetId="1">#REF!</definedName>
    <definedName name="_252B" localSheetId="0">#REF!</definedName>
    <definedName name="_252B">#REF!</definedName>
    <definedName name="_253A" localSheetId="1">#REF!</definedName>
    <definedName name="_253A" localSheetId="0">#REF!</definedName>
    <definedName name="_253A">#REF!</definedName>
    <definedName name="_253B" localSheetId="1">#REF!</definedName>
    <definedName name="_253B" localSheetId="0">#REF!</definedName>
    <definedName name="_253B">#REF!</definedName>
    <definedName name="_254A" localSheetId="1">#REF!</definedName>
    <definedName name="_254A" localSheetId="0">#REF!</definedName>
    <definedName name="_254A">#REF!</definedName>
    <definedName name="_254B" localSheetId="1">#REF!</definedName>
    <definedName name="_254B" localSheetId="0">#REF!</definedName>
    <definedName name="_254B">#REF!</definedName>
    <definedName name="_255A" localSheetId="1">#REF!</definedName>
    <definedName name="_255A" localSheetId="0">#REF!</definedName>
    <definedName name="_255A">#REF!</definedName>
    <definedName name="_255B" localSheetId="1">#REF!</definedName>
    <definedName name="_255B" localSheetId="0">#REF!</definedName>
    <definedName name="_255B">#REF!</definedName>
    <definedName name="_260A" localSheetId="1">#REF!</definedName>
    <definedName name="_260A" localSheetId="0">#REF!</definedName>
    <definedName name="_260A">#REF!</definedName>
    <definedName name="_260B" localSheetId="1">#REF!</definedName>
    <definedName name="_260B" localSheetId="0">#REF!</definedName>
    <definedName name="_260B">#REF!</definedName>
    <definedName name="_261A" localSheetId="1">#REF!</definedName>
    <definedName name="_261A" localSheetId="0">#REF!</definedName>
    <definedName name="_261A">#REF!</definedName>
    <definedName name="_261B" localSheetId="1">#REF!</definedName>
    <definedName name="_261B" localSheetId="0">#REF!</definedName>
    <definedName name="_261B">#REF!</definedName>
    <definedName name="_262A" localSheetId="1">#REF!</definedName>
    <definedName name="_262A" localSheetId="0">#REF!</definedName>
    <definedName name="_262A">#REF!</definedName>
    <definedName name="_262B" localSheetId="1">#REF!</definedName>
    <definedName name="_262B" localSheetId="0">#REF!</definedName>
    <definedName name="_262B">#REF!</definedName>
    <definedName name="_263A" localSheetId="1">#REF!</definedName>
    <definedName name="_263A" localSheetId="0">#REF!</definedName>
    <definedName name="_263A">#REF!</definedName>
    <definedName name="_263B" localSheetId="1">#REF!</definedName>
    <definedName name="_263B" localSheetId="0">#REF!</definedName>
    <definedName name="_263B">#REF!</definedName>
    <definedName name="_264A" localSheetId="1">#REF!</definedName>
    <definedName name="_264A" localSheetId="0">#REF!</definedName>
    <definedName name="_264A">#REF!</definedName>
    <definedName name="_264B" localSheetId="1">#REF!</definedName>
    <definedName name="_264B" localSheetId="0">#REF!</definedName>
    <definedName name="_264B">#REF!</definedName>
    <definedName name="_265A" localSheetId="1">#REF!</definedName>
    <definedName name="_265A" localSheetId="0">#REF!</definedName>
    <definedName name="_265A">#REF!</definedName>
    <definedName name="_265B" localSheetId="1">#REF!</definedName>
    <definedName name="_265B" localSheetId="0">#REF!</definedName>
    <definedName name="_265B">#REF!</definedName>
    <definedName name="_266A" localSheetId="1">#REF!</definedName>
    <definedName name="_266A" localSheetId="0">#REF!</definedName>
    <definedName name="_266A">#REF!</definedName>
    <definedName name="_266B" localSheetId="1">#REF!</definedName>
    <definedName name="_266B" localSheetId="0">#REF!</definedName>
    <definedName name="_266B">#REF!</definedName>
    <definedName name="_270A" localSheetId="1">#REF!</definedName>
    <definedName name="_270A" localSheetId="0">#REF!</definedName>
    <definedName name="_270A">#REF!</definedName>
    <definedName name="_270B" localSheetId="1">#REF!</definedName>
    <definedName name="_270B" localSheetId="0">#REF!</definedName>
    <definedName name="_270B">#REF!</definedName>
    <definedName name="_271A" localSheetId="1">#REF!</definedName>
    <definedName name="_271A" localSheetId="0">#REF!</definedName>
    <definedName name="_271A">#REF!</definedName>
    <definedName name="_271B" localSheetId="1">#REF!</definedName>
    <definedName name="_271B" localSheetId="0">#REF!</definedName>
    <definedName name="_271B">#REF!</definedName>
    <definedName name="_272A" localSheetId="1">#REF!</definedName>
    <definedName name="_272A" localSheetId="0">#REF!</definedName>
    <definedName name="_272A">#REF!</definedName>
    <definedName name="_272B" localSheetId="1">#REF!</definedName>
    <definedName name="_272B" localSheetId="0">#REF!</definedName>
    <definedName name="_272B">#REF!</definedName>
    <definedName name="_273A" localSheetId="1">#REF!</definedName>
    <definedName name="_273A" localSheetId="0">#REF!</definedName>
    <definedName name="_273A">#REF!</definedName>
    <definedName name="_273B" localSheetId="1">#REF!</definedName>
    <definedName name="_273B" localSheetId="0">#REF!</definedName>
    <definedName name="_273B">#REF!</definedName>
    <definedName name="_274A" localSheetId="1">#REF!</definedName>
    <definedName name="_274A" localSheetId="0">#REF!</definedName>
    <definedName name="_274A">#REF!</definedName>
    <definedName name="_274B" localSheetId="1">#REF!</definedName>
    <definedName name="_274B" localSheetId="0">#REF!</definedName>
    <definedName name="_274B">#REF!</definedName>
    <definedName name="_275A" localSheetId="1">#REF!</definedName>
    <definedName name="_275A" localSheetId="0">#REF!</definedName>
    <definedName name="_275A">#REF!</definedName>
    <definedName name="_275B" localSheetId="1">#REF!</definedName>
    <definedName name="_275B" localSheetId="0">#REF!</definedName>
    <definedName name="_275B">#REF!</definedName>
    <definedName name="_280A" localSheetId="1">#REF!</definedName>
    <definedName name="_280A" localSheetId="0">#REF!</definedName>
    <definedName name="_280A">#REF!</definedName>
    <definedName name="_280B" localSheetId="1">#REF!</definedName>
    <definedName name="_280B" localSheetId="0">#REF!</definedName>
    <definedName name="_280B">#REF!</definedName>
    <definedName name="_281A" localSheetId="1">#REF!</definedName>
    <definedName name="_281A" localSheetId="0">#REF!</definedName>
    <definedName name="_281A">#REF!</definedName>
    <definedName name="_281B" localSheetId="1">#REF!</definedName>
    <definedName name="_281B" localSheetId="0">#REF!</definedName>
    <definedName name="_281B">#REF!</definedName>
    <definedName name="_282A" localSheetId="1">#REF!</definedName>
    <definedName name="_282A" localSheetId="0">#REF!</definedName>
    <definedName name="_282A">#REF!</definedName>
    <definedName name="_282B" localSheetId="1">#REF!</definedName>
    <definedName name="_282B" localSheetId="0">#REF!</definedName>
    <definedName name="_282B">#REF!</definedName>
    <definedName name="_283A" localSheetId="1">#REF!</definedName>
    <definedName name="_283A" localSheetId="0">#REF!</definedName>
    <definedName name="_283A">#REF!</definedName>
    <definedName name="_283B" localSheetId="1">#REF!</definedName>
    <definedName name="_283B" localSheetId="0">#REF!</definedName>
    <definedName name="_283B">#REF!</definedName>
    <definedName name="_284A" localSheetId="1">#REF!</definedName>
    <definedName name="_284A" localSheetId="0">#REF!</definedName>
    <definedName name="_284A">#REF!</definedName>
    <definedName name="_284B" localSheetId="1">#REF!</definedName>
    <definedName name="_284B" localSheetId="0">#REF!</definedName>
    <definedName name="_284B">#REF!</definedName>
    <definedName name="_285A" localSheetId="1">#REF!</definedName>
    <definedName name="_285A" localSheetId="0">#REF!</definedName>
    <definedName name="_285A">#REF!</definedName>
    <definedName name="_285B" localSheetId="1">#REF!</definedName>
    <definedName name="_285B" localSheetId="0">#REF!</definedName>
    <definedName name="_285B">#REF!</definedName>
    <definedName name="_290A" localSheetId="1">#REF!</definedName>
    <definedName name="_290A" localSheetId="0">#REF!</definedName>
    <definedName name="_290A">#REF!</definedName>
    <definedName name="_290B" localSheetId="1">#REF!</definedName>
    <definedName name="_290B" localSheetId="0">#REF!</definedName>
    <definedName name="_290B">#REF!</definedName>
    <definedName name="_291A" localSheetId="1">#REF!</definedName>
    <definedName name="_291A" localSheetId="0">#REF!</definedName>
    <definedName name="_291A">#REF!</definedName>
    <definedName name="_291B" localSheetId="1">#REF!</definedName>
    <definedName name="_291B" localSheetId="0">#REF!</definedName>
    <definedName name="_291B">#REF!</definedName>
    <definedName name="_292A" localSheetId="1">#REF!</definedName>
    <definedName name="_292A" localSheetId="0">#REF!</definedName>
    <definedName name="_292A">#REF!</definedName>
    <definedName name="_292B" localSheetId="1">#REF!</definedName>
    <definedName name="_292B" localSheetId="0">#REF!</definedName>
    <definedName name="_292B">#REF!</definedName>
    <definedName name="_293A" localSheetId="1">#REF!</definedName>
    <definedName name="_293A" localSheetId="0">#REF!</definedName>
    <definedName name="_293A">#REF!</definedName>
    <definedName name="_293B" localSheetId="1">#REF!</definedName>
    <definedName name="_293B" localSheetId="0">#REF!</definedName>
    <definedName name="_293B">#REF!</definedName>
    <definedName name="_3ane_o10" localSheetId="1">#REF!</definedName>
    <definedName name="_3ane_o10" localSheetId="0">#REF!</definedName>
    <definedName name="_3ane_o10">#REF!</definedName>
    <definedName name="_4201A" localSheetId="1">#REF!</definedName>
    <definedName name="_4201A" localSheetId="0">#REF!</definedName>
    <definedName name="_4201A">#REF!</definedName>
    <definedName name="_4201B" localSheetId="1">#REF!</definedName>
    <definedName name="_4201B" localSheetId="0">#REF!</definedName>
    <definedName name="_4201B">#REF!</definedName>
    <definedName name="_4202A" localSheetId="1">#REF!</definedName>
    <definedName name="_4202A" localSheetId="0">#REF!</definedName>
    <definedName name="_4202A">#REF!</definedName>
    <definedName name="_4202B" localSheetId="1">#REF!</definedName>
    <definedName name="_4202B" localSheetId="0">#REF!</definedName>
    <definedName name="_4202B">#REF!</definedName>
    <definedName name="_4203A" localSheetId="1">#REF!</definedName>
    <definedName name="_4203A" localSheetId="0">#REF!</definedName>
    <definedName name="_4203A">#REF!</definedName>
    <definedName name="_4203B" localSheetId="1">#REF!</definedName>
    <definedName name="_4203B" localSheetId="0">#REF!</definedName>
    <definedName name="_4203B">#REF!</definedName>
    <definedName name="_4204A" localSheetId="1">#REF!</definedName>
    <definedName name="_4204A" localSheetId="0">#REF!</definedName>
    <definedName name="_4204A">#REF!</definedName>
    <definedName name="_4204B" localSheetId="1">#REF!</definedName>
    <definedName name="_4204B" localSheetId="0">#REF!</definedName>
    <definedName name="_4204B">#REF!</definedName>
    <definedName name="_4206A" localSheetId="1">#REF!</definedName>
    <definedName name="_4206A" localSheetId="0">#REF!</definedName>
    <definedName name="_4206A">#REF!</definedName>
    <definedName name="_4206B" localSheetId="1">#REF!</definedName>
    <definedName name="_4206B" localSheetId="0">#REF!</definedName>
    <definedName name="_4206B">#REF!</definedName>
    <definedName name="_4207A" localSheetId="1">#REF!</definedName>
    <definedName name="_4207A" localSheetId="0">#REF!</definedName>
    <definedName name="_4207A">#REF!</definedName>
    <definedName name="_4207B" localSheetId="1">#REF!</definedName>
    <definedName name="_4207B" localSheetId="0">#REF!</definedName>
    <definedName name="_4207B">#REF!</definedName>
    <definedName name="_4208A" localSheetId="1">#REF!</definedName>
    <definedName name="_4208A" localSheetId="0">#REF!</definedName>
    <definedName name="_4208A">#REF!</definedName>
    <definedName name="_4208B" localSheetId="1">#REF!</definedName>
    <definedName name="_4208B" localSheetId="0">#REF!</definedName>
    <definedName name="_4208B">#REF!</definedName>
    <definedName name="_4209A" localSheetId="1">#REF!</definedName>
    <definedName name="_4209A" localSheetId="0">#REF!</definedName>
    <definedName name="_4209A">#REF!</definedName>
    <definedName name="_4209B" localSheetId="1">#REF!</definedName>
    <definedName name="_4209B" localSheetId="0">#REF!</definedName>
    <definedName name="_4209B">#REF!</definedName>
    <definedName name="_4210A" localSheetId="1">#REF!</definedName>
    <definedName name="_4210A" localSheetId="0">#REF!</definedName>
    <definedName name="_4210A">#REF!</definedName>
    <definedName name="_4210B" localSheetId="1">#REF!</definedName>
    <definedName name="_4210B" localSheetId="0">#REF!</definedName>
    <definedName name="_4210B">#REF!</definedName>
    <definedName name="_4211A" localSheetId="1">#REF!</definedName>
    <definedName name="_4211A" localSheetId="0">#REF!</definedName>
    <definedName name="_4211A">#REF!</definedName>
    <definedName name="_4211B" localSheetId="1">#REF!</definedName>
    <definedName name="_4211B" localSheetId="0">#REF!</definedName>
    <definedName name="_4211B">#REF!</definedName>
    <definedName name="_4212A" localSheetId="1">#REF!</definedName>
    <definedName name="_4212A" localSheetId="0">#REF!</definedName>
    <definedName name="_4212A">#REF!</definedName>
    <definedName name="_4212B" localSheetId="1">#REF!</definedName>
    <definedName name="_4212B" localSheetId="0">#REF!</definedName>
    <definedName name="_4212B">#REF!</definedName>
    <definedName name="_4221A" localSheetId="1">#REF!</definedName>
    <definedName name="_4221A" localSheetId="0">#REF!</definedName>
    <definedName name="_4221A">#REF!</definedName>
    <definedName name="_4221B" localSheetId="1">#REF!</definedName>
    <definedName name="_4221B" localSheetId="0">#REF!</definedName>
    <definedName name="_4221B">#REF!</definedName>
    <definedName name="_4222A" localSheetId="1">#REF!</definedName>
    <definedName name="_4222A" localSheetId="0">#REF!</definedName>
    <definedName name="_4222A">#REF!</definedName>
    <definedName name="_4222B" localSheetId="1">#REF!</definedName>
    <definedName name="_4222B" localSheetId="0">#REF!</definedName>
    <definedName name="_4222B">#REF!</definedName>
    <definedName name="_4231A" localSheetId="1">#REF!</definedName>
    <definedName name="_4231A" localSheetId="0">#REF!</definedName>
    <definedName name="_4231A">#REF!</definedName>
    <definedName name="_4231B" localSheetId="1">#REF!</definedName>
    <definedName name="_4231B" localSheetId="0">#REF!</definedName>
    <definedName name="_4231B">#REF!</definedName>
    <definedName name="_4232A" localSheetId="1">#REF!</definedName>
    <definedName name="_4232A" localSheetId="0">#REF!</definedName>
    <definedName name="_4232A">#REF!</definedName>
    <definedName name="_4232B" localSheetId="1">#REF!</definedName>
    <definedName name="_4232B" localSheetId="0">#REF!</definedName>
    <definedName name="_4232B">#REF!</definedName>
    <definedName name="_4234A" localSheetId="1">#REF!</definedName>
    <definedName name="_4234A" localSheetId="0">#REF!</definedName>
    <definedName name="_4234A">#REF!</definedName>
    <definedName name="_4234B" localSheetId="1">#REF!</definedName>
    <definedName name="_4234B" localSheetId="0">#REF!</definedName>
    <definedName name="_4234B">#REF!</definedName>
    <definedName name="_4235A" localSheetId="1">#REF!</definedName>
    <definedName name="_4235A" localSheetId="0">#REF!</definedName>
    <definedName name="_4235A">#REF!</definedName>
    <definedName name="_4235B" localSheetId="1">#REF!</definedName>
    <definedName name="_4235B" localSheetId="0">#REF!</definedName>
    <definedName name="_4235B">#REF!</definedName>
    <definedName name="_4236A" localSheetId="1">#REF!</definedName>
    <definedName name="_4236A" localSheetId="0">#REF!</definedName>
    <definedName name="_4236A">#REF!</definedName>
    <definedName name="_4236B" localSheetId="1">#REF!</definedName>
    <definedName name="_4236B" localSheetId="0">#REF!</definedName>
    <definedName name="_4236B">#REF!</definedName>
    <definedName name="_4240A" localSheetId="1">#REF!</definedName>
    <definedName name="_4240A" localSheetId="0">#REF!</definedName>
    <definedName name="_4240A">#REF!</definedName>
    <definedName name="_4240B" localSheetId="1">#REF!</definedName>
    <definedName name="_4240B" localSheetId="0">#REF!</definedName>
    <definedName name="_4240B">#REF!</definedName>
    <definedName name="_4243A" localSheetId="1">#REF!</definedName>
    <definedName name="_4243A" localSheetId="0">#REF!</definedName>
    <definedName name="_4243A">#REF!</definedName>
    <definedName name="_4245A" localSheetId="1">#REF!</definedName>
    <definedName name="_4245A" localSheetId="0">#REF!</definedName>
    <definedName name="_4245A">#REF!</definedName>
    <definedName name="_4245B" localSheetId="1">#REF!</definedName>
    <definedName name="_4245B" localSheetId="0">#REF!</definedName>
    <definedName name="_4245B">#REF!</definedName>
    <definedName name="_4246A" localSheetId="1">#REF!</definedName>
    <definedName name="_4246A" localSheetId="0">#REF!</definedName>
    <definedName name="_4246A">#REF!</definedName>
    <definedName name="_4246B" localSheetId="1">#REF!</definedName>
    <definedName name="_4246B" localSheetId="0">#REF!</definedName>
    <definedName name="_4246B">#REF!</definedName>
    <definedName name="_4251A" localSheetId="1">#REF!</definedName>
    <definedName name="_4251A" localSheetId="0">#REF!</definedName>
    <definedName name="_4251A">#REF!</definedName>
    <definedName name="_4251B" localSheetId="1">#REF!</definedName>
    <definedName name="_4251B" localSheetId="0">#REF!</definedName>
    <definedName name="_4251B">#REF!</definedName>
    <definedName name="_4251C" localSheetId="1">#REF!</definedName>
    <definedName name="_4251C" localSheetId="0">#REF!</definedName>
    <definedName name="_4251C">#REF!</definedName>
    <definedName name="_4252A" localSheetId="1">#REF!</definedName>
    <definedName name="_4252A" localSheetId="0">#REF!</definedName>
    <definedName name="_4252A">#REF!</definedName>
    <definedName name="_4252B" localSheetId="1">#REF!</definedName>
    <definedName name="_4252B" localSheetId="0">#REF!</definedName>
    <definedName name="_4252B">#REF!</definedName>
    <definedName name="_4255A" localSheetId="1">#REF!</definedName>
    <definedName name="_4255A" localSheetId="0">#REF!</definedName>
    <definedName name="_4255A">#REF!</definedName>
    <definedName name="_4255B" localSheetId="1">#REF!</definedName>
    <definedName name="_4255B" localSheetId="0">#REF!</definedName>
    <definedName name="_4255B">#REF!</definedName>
    <definedName name="_4257A" localSheetId="1">#REF!</definedName>
    <definedName name="_4257A" localSheetId="0">#REF!</definedName>
    <definedName name="_4257A">#REF!</definedName>
    <definedName name="_4257B" localSheetId="1">#REF!</definedName>
    <definedName name="_4257B" localSheetId="0">#REF!</definedName>
    <definedName name="_4257B">#REF!</definedName>
    <definedName name="_4262A" localSheetId="1">#REF!</definedName>
    <definedName name="_4262A" localSheetId="0">#REF!</definedName>
    <definedName name="_4262A">#REF!</definedName>
    <definedName name="_4262B" localSheetId="1">#REF!</definedName>
    <definedName name="_4262B" localSheetId="0">#REF!</definedName>
    <definedName name="_4262B">#REF!</definedName>
    <definedName name="_4265A" localSheetId="1">#REF!</definedName>
    <definedName name="_4265A" localSheetId="0">#REF!</definedName>
    <definedName name="_4265A">#REF!</definedName>
    <definedName name="_4265B" localSheetId="1">#REF!</definedName>
    <definedName name="_4265B" localSheetId="0">#REF!</definedName>
    <definedName name="_4265B">#REF!</definedName>
    <definedName name="_4270A" localSheetId="1">#REF!</definedName>
    <definedName name="_4270A" localSheetId="0">#REF!</definedName>
    <definedName name="_4270A">#REF!</definedName>
    <definedName name="_4270B" localSheetId="1">#REF!</definedName>
    <definedName name="_4270B" localSheetId="0">#REF!</definedName>
    <definedName name="_4270B">#REF!</definedName>
    <definedName name="_4283A" localSheetId="1">#REF!</definedName>
    <definedName name="_4283A" localSheetId="0">#REF!</definedName>
    <definedName name="_4283A">#REF!</definedName>
    <definedName name="_4283B" localSheetId="1">#REF!</definedName>
    <definedName name="_4283B" localSheetId="0">#REF!</definedName>
    <definedName name="_4283B">#REF!</definedName>
    <definedName name="_4290A" localSheetId="1">#REF!</definedName>
    <definedName name="_4290A" localSheetId="0">#REF!</definedName>
    <definedName name="_4290A">#REF!</definedName>
    <definedName name="_4290B" localSheetId="1">#REF!</definedName>
    <definedName name="_4290B" localSheetId="0">#REF!</definedName>
    <definedName name="_4290B">#REF!</definedName>
    <definedName name="_4294A" localSheetId="1">#REF!</definedName>
    <definedName name="_4294A" localSheetId="0">#REF!</definedName>
    <definedName name="_4294A">#REF!</definedName>
    <definedName name="_4294B" localSheetId="1">#REF!</definedName>
    <definedName name="_4294B" localSheetId="0">#REF!</definedName>
    <definedName name="_4294B">#REF!</definedName>
    <definedName name="_4298A" localSheetId="1">#REF!</definedName>
    <definedName name="_4298A" localSheetId="0">#REF!</definedName>
    <definedName name="_4298A">#REF!</definedName>
    <definedName name="_4298B" localSheetId="1">#REF!</definedName>
    <definedName name="_4298B" localSheetId="0">#REF!</definedName>
    <definedName name="_4298B">#REF!</definedName>
    <definedName name="_911A" localSheetId="1">#REF!</definedName>
    <definedName name="_911A" localSheetId="0">#REF!</definedName>
    <definedName name="_911A">#REF!</definedName>
    <definedName name="_912A" localSheetId="1">#REF!</definedName>
    <definedName name="_912A" localSheetId="0">#REF!</definedName>
    <definedName name="_912A">#REF!</definedName>
    <definedName name="_921A" localSheetId="1">#REF!</definedName>
    <definedName name="_921A" localSheetId="0">#REF!</definedName>
    <definedName name="_921A">#REF!</definedName>
    <definedName name="_922A" localSheetId="1">#REF!</definedName>
    <definedName name="_922A" localSheetId="0">#REF!</definedName>
    <definedName name="_922A">#REF!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2" localSheetId="1"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 localSheetId="0">#REF!</definedName>
    <definedName name="_ALM1">#REF!</definedName>
    <definedName name="_AND1" localSheetId="1">#REF!</definedName>
    <definedName name="_AND1" localSheetId="0">#REF!</definedName>
    <definedName name="_AND1">#REF!</definedName>
    <definedName name="_ane7">[13]!_xlbgnm.ane7</definedName>
    <definedName name="_ane8">[13]!_xlbgnm.ane8</definedName>
    <definedName name="_APU221" localSheetId="1">#REF!</definedName>
    <definedName name="_APU221" localSheetId="0">#REF!</definedName>
    <definedName name="_APU221">#REF!</definedName>
    <definedName name="_APU465">[21]!absc</definedName>
    <definedName name="_Atp2">[17]EMPRESA!$F$22</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 localSheetId="0">#REF!</definedName>
    <definedName name="_Cod1">#REF!</definedName>
    <definedName name="_COM1" localSheetId="1">#REF!</definedName>
    <definedName name="_COM1" localSheetId="0">#REF!</definedName>
    <definedName name="_COM1">#REF!</definedName>
    <definedName name="_COM10" localSheetId="1">#REF!</definedName>
    <definedName name="_COM10" localSheetId="0">#REF!</definedName>
    <definedName name="_COM10">#REF!</definedName>
    <definedName name="_COM11" localSheetId="1">#REF!</definedName>
    <definedName name="_COM11" localSheetId="0">#REF!</definedName>
    <definedName name="_COM11">#REF!</definedName>
    <definedName name="_COM12" localSheetId="1">#REF!</definedName>
    <definedName name="_COM12" localSheetId="0">#REF!</definedName>
    <definedName name="_COM12">#REF!</definedName>
    <definedName name="_COM13" localSheetId="1">#REF!</definedName>
    <definedName name="_COM13" localSheetId="0">#REF!</definedName>
    <definedName name="_COM13">#REF!</definedName>
    <definedName name="_COM14" localSheetId="1">#REF!</definedName>
    <definedName name="_COM14" localSheetId="0">#REF!</definedName>
    <definedName name="_COM14">#REF!</definedName>
    <definedName name="_COM15" localSheetId="1">#REF!</definedName>
    <definedName name="_COM15" localSheetId="0">#REF!</definedName>
    <definedName name="_COM15">#REF!</definedName>
    <definedName name="_COM16" localSheetId="1">#REF!</definedName>
    <definedName name="_COM16" localSheetId="0">#REF!</definedName>
    <definedName name="_COM16">#REF!</definedName>
    <definedName name="_COM17" localSheetId="1">#REF!</definedName>
    <definedName name="_COM17" localSheetId="0">#REF!</definedName>
    <definedName name="_COM17">#REF!</definedName>
    <definedName name="_COM18" localSheetId="1">#REF!</definedName>
    <definedName name="_COM18" localSheetId="0">#REF!</definedName>
    <definedName name="_COM18">#REF!</definedName>
    <definedName name="_COM19" localSheetId="1">#REF!</definedName>
    <definedName name="_COM19" localSheetId="0">#REF!</definedName>
    <definedName name="_COM19">#REF!</definedName>
    <definedName name="_COM2" localSheetId="1">#REF!</definedName>
    <definedName name="_COM2" localSheetId="0">#REF!</definedName>
    <definedName name="_COM2">#REF!</definedName>
    <definedName name="_COM20" localSheetId="1">#REF!</definedName>
    <definedName name="_COM20" localSheetId="0">#REF!</definedName>
    <definedName name="_COM20">#REF!</definedName>
    <definedName name="_COM21" localSheetId="1">#REF!</definedName>
    <definedName name="_COM21" localSheetId="0">#REF!</definedName>
    <definedName name="_COM21">#REF!</definedName>
    <definedName name="_COM3" localSheetId="1">#REF!</definedName>
    <definedName name="_COM3" localSheetId="0">#REF!</definedName>
    <definedName name="_COM3">#REF!</definedName>
    <definedName name="_COM4" localSheetId="1">#REF!</definedName>
    <definedName name="_COM4" localSheetId="0">#REF!</definedName>
    <definedName name="_COM4">#REF!</definedName>
    <definedName name="_COM5" localSheetId="1">#REF!</definedName>
    <definedName name="_COM5" localSheetId="0">#REF!</definedName>
    <definedName name="_COM5">#REF!</definedName>
    <definedName name="_COM6" localSheetId="1">#REF!</definedName>
    <definedName name="_COM6" localSheetId="0">#REF!</definedName>
    <definedName name="_COM6">#REF!</definedName>
    <definedName name="_COM7" localSheetId="1">#REF!</definedName>
    <definedName name="_COM7" localSheetId="0">#REF!</definedName>
    <definedName name="_COM7">#REF!</definedName>
    <definedName name="_COM8" localSheetId="1">#REF!</definedName>
    <definedName name="_COM8" localSheetId="0">#REF!</definedName>
    <definedName name="_COM8">#REF!</definedName>
    <definedName name="_COM9" localSheetId="1">#REF!</definedName>
    <definedName name="_COM9" localSheetId="0">#REF!</definedName>
    <definedName name="_COM9">#REF!</definedName>
    <definedName name="_DCI1" localSheetId="1">[11]Tablas!#REF!</definedName>
    <definedName name="_DCI1" localSheetId="0">[11]Tablas!#REF!</definedName>
    <definedName name="_DCI1">[11]Tablas!#REF!</definedName>
    <definedName name="_DDS1" localSheetId="1">[11]Tablas!#REF!</definedName>
    <definedName name="_DDS1" localSheetId="0">[11]Tablas!#REF!</definedName>
    <definedName name="_DDS1">[11]Tablas!#REF!</definedName>
    <definedName name="_DGO1" localSheetId="1">[11]Tablas!#REF!</definedName>
    <definedName name="_DGO1" localSheetId="0">[11]Tablas!#REF!</definedName>
    <definedName name="_DGO1">[11]Tablas!#REF!</definedName>
    <definedName name="_DGP1" localSheetId="1">[11]Tablas!#REF!</definedName>
    <definedName name="_DGP1" localSheetId="0">[11]Tablas!#REF!</definedName>
    <definedName name="_DGP1">[11]Tablas!#REF!</definedName>
    <definedName name="_DIJ1" localSheetId="1">[11]Tablas!#REF!</definedName>
    <definedName name="_DIJ1" localSheetId="0">[11]Tablas!#REF!</definedName>
    <definedName name="_DIJ1">[11]Tablas!#REF!</definedName>
    <definedName name="_DPI1" localSheetId="1">[11]Tablas!#REF!</definedName>
    <definedName name="_DPI1" localSheetId="0">[11]Tablas!#REF!</definedName>
    <definedName name="_DPI1">[11]Tablas!#REF!</definedName>
    <definedName name="_DPY1" localSheetId="1">[11]Tablas!#REF!</definedName>
    <definedName name="_DPY1" localSheetId="0">[11]Tablas!#REF!</definedName>
    <definedName name="_DPY1">[11]Tablas!#REF!</definedName>
    <definedName name="_DRI1" localSheetId="1">[11]Tablas!#REF!</definedName>
    <definedName name="_DRI1" localSheetId="0">[11]Tablas!#REF!</definedName>
    <definedName name="_DRI1">[11]Tablas!#REF!</definedName>
    <definedName name="_DRL1" localSheetId="1">[11]Tablas!#REF!</definedName>
    <definedName name="_DRL1" localSheetId="0">[11]Tablas!#REF!</definedName>
    <definedName name="_DRL1">[11]Tablas!#REF!</definedName>
    <definedName name="_DSP1" localSheetId="1">[11]Tablas!#REF!</definedName>
    <definedName name="_DSP1" localSheetId="0">[11]Tablas!#REF!</definedName>
    <definedName name="_DSP1">[11]Tablas!#REF!</definedName>
    <definedName name="_ECP1" localSheetId="1">[11]Tablas!#REF!</definedName>
    <definedName name="_ECP1" localSheetId="0">[11]Tablas!#REF!</definedName>
    <definedName name="_ECP1">[11]Tablas!#REF!</definedName>
    <definedName name="_EST1" localSheetId="1">#REF!</definedName>
    <definedName name="_EST1" localSheetId="0">#REF!</definedName>
    <definedName name="_EST1">#REF!</definedName>
    <definedName name="_EST10" localSheetId="1">#REF!</definedName>
    <definedName name="_EST10" localSheetId="0">#REF!</definedName>
    <definedName name="_EST10">#REF!</definedName>
    <definedName name="_EST11" localSheetId="1">#REF!</definedName>
    <definedName name="_EST11" localSheetId="0">#REF!</definedName>
    <definedName name="_EST11">#REF!</definedName>
    <definedName name="_EST12" localSheetId="1">#REF!</definedName>
    <definedName name="_EST12" localSheetId="0">#REF!</definedName>
    <definedName name="_EST12">#REF!</definedName>
    <definedName name="_EST13" localSheetId="1">#REF!</definedName>
    <definedName name="_EST13" localSheetId="0">#REF!</definedName>
    <definedName name="_EST13">#REF!</definedName>
    <definedName name="_EST14" localSheetId="1">#REF!</definedName>
    <definedName name="_EST14" localSheetId="0">#REF!</definedName>
    <definedName name="_EST14">#REF!</definedName>
    <definedName name="_EST15" localSheetId="1">#REF!</definedName>
    <definedName name="_EST15" localSheetId="0">#REF!</definedName>
    <definedName name="_EST15">#REF!</definedName>
    <definedName name="_EST16" localSheetId="1">#REF!</definedName>
    <definedName name="_EST16" localSheetId="0">#REF!</definedName>
    <definedName name="_EST16">#REF!</definedName>
    <definedName name="_EST17" localSheetId="1">#REF!</definedName>
    <definedName name="_EST17" localSheetId="0">#REF!</definedName>
    <definedName name="_EST17">#REF!</definedName>
    <definedName name="_EST18" localSheetId="1">#REF!</definedName>
    <definedName name="_EST18" localSheetId="0">#REF!</definedName>
    <definedName name="_EST18">#REF!</definedName>
    <definedName name="_EST19" localSheetId="1">#REF!</definedName>
    <definedName name="_EST19" localSheetId="0">#REF!</definedName>
    <definedName name="_EST19">#REF!</definedName>
    <definedName name="_EST2" localSheetId="1">#REF!</definedName>
    <definedName name="_EST2" localSheetId="0">#REF!</definedName>
    <definedName name="_EST2">#REF!</definedName>
    <definedName name="_EST3" localSheetId="1">#REF!</definedName>
    <definedName name="_EST3" localSheetId="0">#REF!</definedName>
    <definedName name="_EST3">#REF!</definedName>
    <definedName name="_EST4" localSheetId="1">#REF!</definedName>
    <definedName name="_EST4" localSheetId="0">#REF!</definedName>
    <definedName name="_EST4">#REF!</definedName>
    <definedName name="_EST5" localSheetId="1">#REF!</definedName>
    <definedName name="_EST5" localSheetId="0">#REF!</definedName>
    <definedName name="_EST5">#REF!</definedName>
    <definedName name="_EST6" localSheetId="1">#REF!</definedName>
    <definedName name="_EST6" localSheetId="0">#REF!</definedName>
    <definedName name="_EST6">#REF!</definedName>
    <definedName name="_EST7" localSheetId="1">#REF!</definedName>
    <definedName name="_EST7" localSheetId="0">#REF!</definedName>
    <definedName name="_EST7">#REF!</definedName>
    <definedName name="_EST8" localSheetId="1">#REF!</definedName>
    <definedName name="_EST8" localSheetId="0">#REF!</definedName>
    <definedName name="_EST8">#REF!</definedName>
    <definedName name="_EST9" localSheetId="1">#REF!</definedName>
    <definedName name="_EST9" localSheetId="0">#REF!</definedName>
    <definedName name="_EST9">#REF!</definedName>
    <definedName name="_EXC1" localSheetId="1">#REF!</definedName>
    <definedName name="_EXC1" localSheetId="0">#REF!</definedName>
    <definedName name="_EXC1">#REF!</definedName>
    <definedName name="_EXC10" localSheetId="1">#REF!</definedName>
    <definedName name="_EXC10" localSheetId="0">#REF!</definedName>
    <definedName name="_EXC10">#REF!</definedName>
    <definedName name="_EXC11" localSheetId="1">#REF!</definedName>
    <definedName name="_EXC11" localSheetId="0">#REF!</definedName>
    <definedName name="_EXC11">#REF!</definedName>
    <definedName name="_EXC12" localSheetId="1">#REF!</definedName>
    <definedName name="_EXC12" localSheetId="0">#REF!</definedName>
    <definedName name="_EXC12">#REF!</definedName>
    <definedName name="_EXC2" localSheetId="1">#REF!</definedName>
    <definedName name="_EXC2" localSheetId="0">#REF!</definedName>
    <definedName name="_EXC2">#REF!</definedName>
    <definedName name="_EXC3" localSheetId="1">#REF!</definedName>
    <definedName name="_EXC3" localSheetId="0">#REF!</definedName>
    <definedName name="_EXC3">#REF!</definedName>
    <definedName name="_EXC4" localSheetId="1">#REF!</definedName>
    <definedName name="_EXC4" localSheetId="0">#REF!</definedName>
    <definedName name="_EXC4">#REF!</definedName>
    <definedName name="_EXC5" localSheetId="1">#REF!</definedName>
    <definedName name="_EXC5" localSheetId="0">#REF!</definedName>
    <definedName name="_EXC5">#REF!</definedName>
    <definedName name="_EXC6" localSheetId="1">#REF!</definedName>
    <definedName name="_EXC6" localSheetId="0">#REF!</definedName>
    <definedName name="_EXC6">#REF!</definedName>
    <definedName name="_EXC7" localSheetId="1">#REF!</definedName>
    <definedName name="_EXC7" localSheetId="0">#REF!</definedName>
    <definedName name="_EXC7">#REF!</definedName>
    <definedName name="_EXC8" localSheetId="1">#REF!</definedName>
    <definedName name="_EXC8" localSheetId="0">#REF!</definedName>
    <definedName name="_EXC8">#REF!</definedName>
    <definedName name="_EXC9" localSheetId="1">#REF!</definedName>
    <definedName name="_EXC9" localSheetId="0">#REF!</definedName>
    <definedName name="_EXC9">#REF!</definedName>
    <definedName name="_F" localSheetId="1">APU!ERR</definedName>
    <definedName name="_F" localSheetId="0">'FORMULARIO 01'!ERR</definedName>
    <definedName name="_F">[0]!ERR</definedName>
    <definedName name="_F10" localSheetId="1">#REF!</definedName>
    <definedName name="_F10" localSheetId="0">#REF!</definedName>
    <definedName name="_F10">#REF!</definedName>
    <definedName name="_FC" localSheetId="1">#REF!</definedName>
    <definedName name="_FC" localSheetId="0">#REF!</definedName>
    <definedName name="_FC">#REF!</definedName>
    <definedName name="_Fill" localSheetId="1" hidden="1">#REF!</definedName>
    <definedName name="_Fill" localSheetId="0" hidden="1">#REF!</definedName>
    <definedName name="_Fill" hidden="1">#REF!</definedName>
    <definedName name="_xlnm._FilterDatabase" localSheetId="0" hidden="1">'FORMULARIO 01'!$F$5:$F$102</definedName>
    <definedName name="_FS01" localSheetId="1">APU!ERR</definedName>
    <definedName name="_FS01" localSheetId="0">'FORMULARIO 01'!ERR</definedName>
    <definedName name="_FS01">[0]!ERR</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1" hidden="1">{#N/A,#N/A,TRUE,"1842CWN0"}</definedName>
    <definedName name="_hhg1" localSheetId="0" hidden="1">{#N/A,#N/A,TRUE,"1842CWN0"}</definedName>
    <definedName name="_hhg1" hidden="1">{#N/A,#N/A,TRUE,"1842CWN0"}</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 localSheetId="1">[11]Tablas!#REF!</definedName>
    <definedName name="_ICP1" localSheetId="0">[11]Tablas!#REF!</definedName>
    <definedName name="_ICP1">[11]Tablas!#REF!</definedName>
    <definedName name="_IMP1" localSheetId="1">#REF!</definedName>
    <definedName name="_IMP1" localSheetId="0">#REF!</definedName>
    <definedName name="_IMP1">#REF!</definedName>
    <definedName name="_IPC2002" localSheetId="1">#REF!</definedName>
    <definedName name="_IPC2002" localSheetId="0">#REF!</definedName>
    <definedName name="_IPC2002">#REF!</definedName>
    <definedName name="_IVA1" localSheetId="1">#REF!</definedName>
    <definedName name="_IVA1" localSheetId="0">#REF!</definedName>
    <definedName name="_IVA1">#REF!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11" localSheetId="1" hidden="1">[22]INST!#REF!</definedName>
    <definedName name="_Key11" localSheetId="0" hidden="1">[22]INST!#REF!</definedName>
    <definedName name="_Key11" hidden="1">[22]INST!#REF!</definedName>
    <definedName name="_Key2" localSheetId="1" hidden="1">#REF!</definedName>
    <definedName name="_Key2" localSheetId="0" hidden="1">#REF!</definedName>
    <definedName name="_Key2" hidden="1">#REF!</definedName>
    <definedName name="_Key21" localSheetId="1" hidden="1">#REF!</definedName>
    <definedName name="_Key21" localSheetId="0" hidden="1">#REF!</definedName>
    <definedName name="_Key21" hidden="1">#REF!</definedName>
    <definedName name="_key3" localSheetId="1" hidden="1">#REF!</definedName>
    <definedName name="_key3" localSheetId="0" hidden="1">#REF!</definedName>
    <definedName name="_key3" hidden="1">#REF!</definedName>
    <definedName name="_key31" localSheetId="1" hidden="1">#REF!</definedName>
    <definedName name="_key31" localSheetId="0" hidden="1">#REF!</definedName>
    <definedName name="_key31"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0">#REF!</definedName>
    <definedName name="_lar03">#REF!</definedName>
    <definedName name="_LEY80" localSheetId="1">#REF!</definedName>
    <definedName name="_LEY80" localSheetId="0">#REF!</definedName>
    <definedName name="_LEY80">#REF!</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1">#REF!</definedName>
    <definedName name="_MA2" localSheetId="0">#REF!</definedName>
    <definedName name="_MA2">#REF!</definedName>
    <definedName name="_MAT1" localSheetId="1">#REF!</definedName>
    <definedName name="_MAT1" localSheetId="0">#REF!</definedName>
    <definedName name="_MAT1">#REF!</definedName>
    <definedName name="_MOD1" localSheetId="1">#REF!</definedName>
    <definedName name="_MOD1" localSheetId="0">#REF!</definedName>
    <definedName name="_MOD1">#REF!</definedName>
    <definedName name="_mun2" localSheetId="1">[19]PESOS!#REF!</definedName>
    <definedName name="_mun2" localSheetId="0">[19]PESOS!#REF!</definedName>
    <definedName name="_mun2">[19]PESOS!#REF!</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 localSheetId="1">#REF!</definedName>
    <definedName name="_nrf10" localSheetId="0">#REF!</definedName>
    <definedName name="_nrf10">#REF!</definedName>
    <definedName name="_num10" localSheetId="1">#REF!</definedName>
    <definedName name="_num10" localSheetId="0">#REF!</definedName>
    <definedName name="_num10">#REF!</definedName>
    <definedName name="_num2" localSheetId="1">#REF!</definedName>
    <definedName name="_num2" localSheetId="0">#REF!</definedName>
    <definedName name="_num2">#REF!</definedName>
    <definedName name="_num3" localSheetId="1">#REF!</definedName>
    <definedName name="_num3" localSheetId="0">#REF!</definedName>
    <definedName name="_num3">#REF!</definedName>
    <definedName name="_num4" localSheetId="1">#REF!</definedName>
    <definedName name="_num4" localSheetId="0">#REF!</definedName>
    <definedName name="_num4">#REF!</definedName>
    <definedName name="_num5" localSheetId="1">#REF!</definedName>
    <definedName name="_num5" localSheetId="0">#REF!</definedName>
    <definedName name="_num5">#REF!</definedName>
    <definedName name="_num6" localSheetId="1">#REF!</definedName>
    <definedName name="_num6" localSheetId="0">#REF!</definedName>
    <definedName name="_num6">#REF!</definedName>
    <definedName name="_num7" localSheetId="1">#REF!</definedName>
    <definedName name="_num7" localSheetId="0">#REF!</definedName>
    <definedName name="_num7">#REF!</definedName>
    <definedName name="_num8" localSheetId="1">#REF!</definedName>
    <definedName name="_num8" localSheetId="0">#REF!</definedName>
    <definedName name="_num8">#REF!</definedName>
    <definedName name="_num9" localSheetId="1">#REF!</definedName>
    <definedName name="_num9" localSheetId="0">#REF!</definedName>
    <definedName name="_num9">#REF!</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 localSheetId="1">[11]Tablas!#REF!</definedName>
    <definedName name="_OCD1" localSheetId="0">[11]Tablas!#REF!</definedName>
    <definedName name="_OCD1">[11]Tablas!#REF!</definedName>
    <definedName name="_OCI1" localSheetId="1">[11]Tablas!#REF!</definedName>
    <definedName name="_OCI1" localSheetId="0">[11]Tablas!#REF!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localSheetId="0" hidden="1">'[3]7422CW00'!#REF!</definedName>
    <definedName name="_Parse_Out" hidden="1">'[3]7422CW00'!#REF!</definedName>
    <definedName name="_PJ50" localSheetId="1">#REF!</definedName>
    <definedName name="_PJ50" localSheetId="0">#REF!</definedName>
    <definedName name="_PJ50">#REF!</definedName>
    <definedName name="_pj51" localSheetId="1">#REF!</definedName>
    <definedName name="_pj51" localSheetId="0">#REF!</definedName>
    <definedName name="_pj51">#REF!</definedName>
    <definedName name="_pr01" localSheetId="1">#REF!</definedName>
    <definedName name="_pr01" localSheetId="0">#REF!</definedName>
    <definedName name="_pr01">#REF!</definedName>
    <definedName name="_pr02" localSheetId="1">#REF!</definedName>
    <definedName name="_pr02" localSheetId="0">#REF!</definedName>
    <definedName name="_pr02">#REF!</definedName>
    <definedName name="_pr03" localSheetId="1">#REF!</definedName>
    <definedName name="_pr03" localSheetId="0">#REF!</definedName>
    <definedName name="_pr03">#REF!</definedName>
    <definedName name="_pr04" localSheetId="1">#REF!</definedName>
    <definedName name="_pr04" localSheetId="0">#REF!</definedName>
    <definedName name="_pr04">#REF!</definedName>
    <definedName name="_pr05" localSheetId="1">#REF!</definedName>
    <definedName name="_pr05" localSheetId="0">#REF!</definedName>
    <definedName name="_pr05">#REF!</definedName>
    <definedName name="_pr06" localSheetId="1">#REF!</definedName>
    <definedName name="_pr06" localSheetId="0">#REF!</definedName>
    <definedName name="_pr06">#REF!</definedName>
    <definedName name="_pr07" localSheetId="1">#REF!</definedName>
    <definedName name="_pr07" localSheetId="0">#REF!</definedName>
    <definedName name="_pr07">#REF!</definedName>
    <definedName name="_pr08" localSheetId="1">#REF!</definedName>
    <definedName name="_pr08" localSheetId="0">#REF!</definedName>
    <definedName name="_pr08">#REF!</definedName>
    <definedName name="_pr09" localSheetId="1">#REF!</definedName>
    <definedName name="_pr09" localSheetId="0">#REF!</definedName>
    <definedName name="_pr09">#REF!</definedName>
    <definedName name="_pr10" localSheetId="1">#REF!</definedName>
    <definedName name="_pr10" localSheetId="0">#REF!</definedName>
    <definedName name="_pr10">#REF!</definedName>
    <definedName name="_pr11" localSheetId="1">#REF!</definedName>
    <definedName name="_pr11" localSheetId="0">#REF!</definedName>
    <definedName name="_pr11">#REF!</definedName>
    <definedName name="_pr12" localSheetId="1">#REF!</definedName>
    <definedName name="_pr12" localSheetId="0">#REF!</definedName>
    <definedName name="_pr12">#REF!</definedName>
    <definedName name="_pr13" localSheetId="1">#REF!</definedName>
    <definedName name="_pr13" localSheetId="0">#REF!</definedName>
    <definedName name="_pr13">#REF!</definedName>
    <definedName name="_pr14" localSheetId="1">#REF!</definedName>
    <definedName name="_pr14" localSheetId="0">#REF!</definedName>
    <definedName name="_pr14">#REF!</definedName>
    <definedName name="_pr15" localSheetId="1">#REF!</definedName>
    <definedName name="_pr15" localSheetId="0">#REF!</definedName>
    <definedName name="_pr15">#REF!</definedName>
    <definedName name="_pr16" localSheetId="1">#REF!</definedName>
    <definedName name="_pr16" localSheetId="0">#REF!</definedName>
    <definedName name="_pr16">#REF!</definedName>
    <definedName name="_pr17" localSheetId="1">#REF!</definedName>
    <definedName name="_pr17" localSheetId="0">#REF!</definedName>
    <definedName name="_pr17">#REF!</definedName>
    <definedName name="_pr18" localSheetId="1">#REF!</definedName>
    <definedName name="_pr18" localSheetId="0">#REF!</definedName>
    <definedName name="_pr18">#REF!</definedName>
    <definedName name="_pr19" localSheetId="1">#REF!</definedName>
    <definedName name="_pr19" localSheetId="0">#REF!</definedName>
    <definedName name="_pr19">#REF!</definedName>
    <definedName name="_pr20" localSheetId="1">#REF!</definedName>
    <definedName name="_pr20" localSheetId="0">#REF!</definedName>
    <definedName name="_pr20">#REF!</definedName>
    <definedName name="_pr21" localSheetId="1">#REF!</definedName>
    <definedName name="_pr21" localSheetId="0">#REF!</definedName>
    <definedName name="_pr21">#REF!</definedName>
    <definedName name="_pr22" localSheetId="1">#REF!</definedName>
    <definedName name="_pr22" localSheetId="0">#REF!</definedName>
    <definedName name="_pr22">#REF!</definedName>
    <definedName name="_pr23" localSheetId="1">#REF!</definedName>
    <definedName name="_pr23" localSheetId="0">#REF!</definedName>
    <definedName name="_pr23">#REF!</definedName>
    <definedName name="_pr24" localSheetId="1">#REF!</definedName>
    <definedName name="_pr24" localSheetId="0">#REF!</definedName>
    <definedName name="_pr24">#REF!</definedName>
    <definedName name="_pr25" localSheetId="1">#REF!</definedName>
    <definedName name="_pr25" localSheetId="0">#REF!</definedName>
    <definedName name="_pr25">#REF!</definedName>
    <definedName name="_pr26" localSheetId="1">#REF!</definedName>
    <definedName name="_pr26" localSheetId="0">#REF!</definedName>
    <definedName name="_pr26">#REF!</definedName>
    <definedName name="_pr27" localSheetId="1">#REF!</definedName>
    <definedName name="_pr27" localSheetId="0">#REF!</definedName>
    <definedName name="_pr27">#REF!</definedName>
    <definedName name="_pr28" localSheetId="1">#REF!</definedName>
    <definedName name="_pr28" localSheetId="0">#REF!</definedName>
    <definedName name="_pr28">#REF!</definedName>
    <definedName name="_pr29" localSheetId="1">#REF!</definedName>
    <definedName name="_pr29" localSheetId="0">#REF!</definedName>
    <definedName name="_pr29">#REF!</definedName>
    <definedName name="_pr30" localSheetId="1">#REF!</definedName>
    <definedName name="_pr30" localSheetId="0">#REF!</definedName>
    <definedName name="_pr30">#REF!</definedName>
    <definedName name="_pr31" localSheetId="1">#REF!</definedName>
    <definedName name="_pr31" localSheetId="0">#REF!</definedName>
    <definedName name="_pr31">#REF!</definedName>
    <definedName name="_pr32" localSheetId="1">#REF!</definedName>
    <definedName name="_pr32" localSheetId="0">#REF!</definedName>
    <definedName name="_pr32">#REF!</definedName>
    <definedName name="_pr33" localSheetId="1">#REF!</definedName>
    <definedName name="_pr33" localSheetId="0">#REF!</definedName>
    <definedName name="_pr33">#REF!</definedName>
    <definedName name="_pr34" localSheetId="1">#REF!</definedName>
    <definedName name="_pr34" localSheetId="0">#REF!</definedName>
    <definedName name="_pr34">#REF!</definedName>
    <definedName name="_pr35" localSheetId="1">#REF!</definedName>
    <definedName name="_pr35" localSheetId="0">#REF!</definedName>
    <definedName name="_pr35">#REF!</definedName>
    <definedName name="_pr36" localSheetId="1">#REF!</definedName>
    <definedName name="_pr36" localSheetId="0">#REF!</definedName>
    <definedName name="_pr36">#REF!</definedName>
    <definedName name="_pr37" localSheetId="1">#REF!</definedName>
    <definedName name="_pr37" localSheetId="0">#REF!</definedName>
    <definedName name="_pr37">#REF!</definedName>
    <definedName name="_pr38" localSheetId="1">#REF!</definedName>
    <definedName name="_pr38" localSheetId="0">#REF!</definedName>
    <definedName name="_pr38">#REF!</definedName>
    <definedName name="_pr39" localSheetId="1">#REF!</definedName>
    <definedName name="_pr39" localSheetId="0">#REF!</definedName>
    <definedName name="_pr39">#REF!</definedName>
    <definedName name="_pr40" localSheetId="1">#REF!</definedName>
    <definedName name="_pr40" localSheetId="0">#REF!</definedName>
    <definedName name="_pr40">#REF!</definedName>
    <definedName name="_pr41" localSheetId="1">#REF!</definedName>
    <definedName name="_pr41" localSheetId="0">#REF!</definedName>
    <definedName name="_pr41">#REF!</definedName>
    <definedName name="_pr42" localSheetId="1">#REF!</definedName>
    <definedName name="_pr42" localSheetId="0">#REF!</definedName>
    <definedName name="_pr42">#REF!</definedName>
    <definedName name="_pr43" localSheetId="1">#REF!</definedName>
    <definedName name="_pr43" localSheetId="0">#REF!</definedName>
    <definedName name="_pr43">#REF!</definedName>
    <definedName name="_pr44" localSheetId="1">#REF!</definedName>
    <definedName name="_pr44" localSheetId="0">#REF!</definedName>
    <definedName name="_pr44">#REF!</definedName>
    <definedName name="_pr45" localSheetId="1">#REF!</definedName>
    <definedName name="_pr45" localSheetId="0">#REF!</definedName>
    <definedName name="_pr45">#REF!</definedName>
    <definedName name="_pr46" localSheetId="1">#REF!</definedName>
    <definedName name="_pr46" localSheetId="0">#REF!</definedName>
    <definedName name="_pr46">#REF!</definedName>
    <definedName name="_pr47" localSheetId="1">#REF!</definedName>
    <definedName name="_pr47" localSheetId="0">#REF!</definedName>
    <definedName name="_pr47">#REF!</definedName>
    <definedName name="_pr48" localSheetId="1">#REF!</definedName>
    <definedName name="_pr48" localSheetId="0">#REF!</definedName>
    <definedName name="_pr48">#REF!</definedName>
    <definedName name="_pr49" localSheetId="1">#REF!</definedName>
    <definedName name="_pr49" localSheetId="0">#REF!</definedName>
    <definedName name="_pr49">#REF!</definedName>
    <definedName name="_pr50" localSheetId="1">#REF!</definedName>
    <definedName name="_pr50" localSheetId="0">#REF!</definedName>
    <definedName name="_pr50">#REF!</definedName>
    <definedName name="_pr51" localSheetId="1">#REF!</definedName>
    <definedName name="_pr51" localSheetId="0">#REF!</definedName>
    <definedName name="_pr51">#REF!</definedName>
    <definedName name="_pr52" localSheetId="1">#REF!</definedName>
    <definedName name="_pr52" localSheetId="0">#REF!</definedName>
    <definedName name="_pr52">#REF!</definedName>
    <definedName name="_pr53" localSheetId="1">#REF!</definedName>
    <definedName name="_pr53" localSheetId="0">#REF!</definedName>
    <definedName name="_pr53">#REF!</definedName>
    <definedName name="_pr54" localSheetId="1">#REF!</definedName>
    <definedName name="_pr54" localSheetId="0">#REF!</definedName>
    <definedName name="_pr54">#REF!</definedName>
    <definedName name="_pr55" localSheetId="1">#REF!</definedName>
    <definedName name="_pr55" localSheetId="0">#REF!</definedName>
    <definedName name="_pr55">#REF!</definedName>
    <definedName name="_pr56" localSheetId="1">#REF!</definedName>
    <definedName name="_pr56" localSheetId="0">#REF!</definedName>
    <definedName name="_pr56">#REF!</definedName>
    <definedName name="_pr57" localSheetId="1">#REF!</definedName>
    <definedName name="_pr57" localSheetId="0">#REF!</definedName>
    <definedName name="_pr57">#REF!</definedName>
    <definedName name="_pr58" localSheetId="1">#REF!</definedName>
    <definedName name="_pr58" localSheetId="0">#REF!</definedName>
    <definedName name="_pr58">#REF!</definedName>
    <definedName name="_pr59" localSheetId="1">#REF!</definedName>
    <definedName name="_pr59" localSheetId="0">#REF!</definedName>
    <definedName name="_pr59">#REF!</definedName>
    <definedName name="_pr60" localSheetId="1">#REF!</definedName>
    <definedName name="_pr60" localSheetId="0">#REF!</definedName>
    <definedName name="_pr60">#REF!</definedName>
    <definedName name="_pr61" localSheetId="1">#REF!</definedName>
    <definedName name="_pr61" localSheetId="0">#REF!</definedName>
    <definedName name="_pr61">#REF!</definedName>
    <definedName name="_pr62" localSheetId="1">#REF!</definedName>
    <definedName name="_pr62" localSheetId="0">#REF!</definedName>
    <definedName name="_pr62">#REF!</definedName>
    <definedName name="_pr63" localSheetId="1">#REF!</definedName>
    <definedName name="_pr63" localSheetId="0">#REF!</definedName>
    <definedName name="_pr63">#REF!</definedName>
    <definedName name="_pr64" localSheetId="1">#REF!</definedName>
    <definedName name="_pr64" localSheetId="0">#REF!</definedName>
    <definedName name="_pr64">#REF!</definedName>
    <definedName name="_pr65" localSheetId="1">#REF!</definedName>
    <definedName name="_pr65" localSheetId="0">#REF!</definedName>
    <definedName name="_pr65">#REF!</definedName>
    <definedName name="_pr66" localSheetId="1">#REF!</definedName>
    <definedName name="_pr66" localSheetId="0">#REF!</definedName>
    <definedName name="_pr66">#REF!</definedName>
    <definedName name="_pr67" localSheetId="1">#REF!</definedName>
    <definedName name="_pr67" localSheetId="0">#REF!</definedName>
    <definedName name="_pr67">#REF!</definedName>
    <definedName name="_pr68" localSheetId="1">#REF!</definedName>
    <definedName name="_pr68" localSheetId="0">#REF!</definedName>
    <definedName name="_pr68">#REF!</definedName>
    <definedName name="_pr69" localSheetId="1">#REF!</definedName>
    <definedName name="_pr69" localSheetId="0">#REF!</definedName>
    <definedName name="_pr69">#REF!</definedName>
    <definedName name="_pr70" localSheetId="1">#REF!</definedName>
    <definedName name="_pr70" localSheetId="0">#REF!</definedName>
    <definedName name="_pr70">#REF!</definedName>
    <definedName name="_pr71" localSheetId="1">#REF!</definedName>
    <definedName name="_pr71" localSheetId="0">#REF!</definedName>
    <definedName name="_pr71">#REF!</definedName>
    <definedName name="_pr72" localSheetId="1">#REF!</definedName>
    <definedName name="_pr72" localSheetId="0">#REF!</definedName>
    <definedName name="_pr72">#REF!</definedName>
    <definedName name="_PRE1" localSheetId="1">#REF!</definedName>
    <definedName name="_PRE1" localSheetId="0">#REF!</definedName>
    <definedName name="_PRE1">#REF!</definedName>
    <definedName name="_PTO97" localSheetId="1">#REF!</definedName>
    <definedName name="_PTO97" localSheetId="0">#REF!</definedName>
    <definedName name="_PTO97">#REF!</definedName>
    <definedName name="_PW2" localSheetId="1">#REF!</definedName>
    <definedName name="_PW2" localSheetId="0">#REF!</definedName>
    <definedName name="_PW2">#REF!</definedName>
    <definedName name="_QTY1" localSheetId="1">#REF!</definedName>
    <definedName name="_QTY1" localSheetId="0">#REF!</definedName>
    <definedName name="_QTY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0">#REF!</definedName>
    <definedName name="_ref4">#REF!</definedName>
    <definedName name="_RET1" localSheetId="1">'[3]7422CW00'!#REF!</definedName>
    <definedName name="_RET1" localSheetId="0">'[3]7422CW00'!#REF!</definedName>
    <definedName name="_RET1">'[3]7422CW00'!#REF!</definedName>
    <definedName name="_RET2" localSheetId="1">'[3]7422CW00'!#REF!</definedName>
    <definedName name="_RET2" localSheetId="0">'[3]7422CW00'!#REF!</definedName>
    <definedName name="_RET2">'[3]7422CW00'!#REF!</definedName>
    <definedName name="_RET3" localSheetId="1">'[3]7422CW00'!#REF!</definedName>
    <definedName name="_RET3" localSheetId="0">'[3]7422CW00'!#REF!</definedName>
    <definedName name="_RET3">'[3]7422CW00'!#REF!</definedName>
    <definedName name="_RET4" localSheetId="1">'[3]7422CW00'!#REF!</definedName>
    <definedName name="_RET4" localSheetId="0">'[3]7422CW00'!#REF!</definedName>
    <definedName name="_RET4">'[3]7422CW00'!#REF!</definedName>
    <definedName name="_RET5" localSheetId="1">'[3]7422CW00'!#REF!</definedName>
    <definedName name="_RET5" localSheetId="0">'[3]7422CW00'!#REF!</definedName>
    <definedName name="_RET5">'[3]7422CW00'!#REF!</definedName>
    <definedName name="_RET6" localSheetId="1">'[3]7422CW00'!#REF!</definedName>
    <definedName name="_RET6" localSheetId="0">'[3]7422CW00'!#REF!</definedName>
    <definedName name="_RET6">'[3]7422CW00'!#REF!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0" hidden="1">#REF!</definedName>
    <definedName name="_Sort" hidden="1">#REF!</definedName>
    <definedName name="_srn001" localSheetId="1">#REF!</definedName>
    <definedName name="_srn001" localSheetId="0">#REF!</definedName>
    <definedName name="_srn001">#REF!</definedName>
    <definedName name="_SUM1" localSheetId="1">#REF!</definedName>
    <definedName name="_SUM1" localSheetId="0">#REF!</definedName>
    <definedName name="_SUM1">#REF!</definedName>
    <definedName name="_SUM2" localSheetId="1">#REF!</definedName>
    <definedName name="_SUM2" localSheetId="0">#REF!</definedName>
    <definedName name="_SUM2">#REF!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x1" localSheetId="1">#REF!</definedName>
    <definedName name="_tax1" localSheetId="0">#REF!</definedName>
    <definedName name="_tax1">#REF!</definedName>
    <definedName name="_tax2" localSheetId="1">#REF!</definedName>
    <definedName name="_tax2" localSheetId="0">#REF!</definedName>
    <definedName name="_tax2">#REF!</definedName>
    <definedName name="_tax3" localSheetId="1">#REF!</definedName>
    <definedName name="_tax3" localSheetId="0">#REF!</definedName>
    <definedName name="_tax3">#REF!</definedName>
    <definedName name="_tax4" localSheetId="1">#REF!</definedName>
    <definedName name="_tax4" localSheetId="0">#REF!</definedName>
    <definedName name="_tax4">#REF!</definedName>
    <definedName name="_tc1" localSheetId="1">#REF!</definedName>
    <definedName name="_tc1" localSheetId="0">#REF!</definedName>
    <definedName name="_tc1">#REF!</definedName>
    <definedName name="_tc2" localSheetId="1">#REF!</definedName>
    <definedName name="_tc2" localSheetId="0">#REF!</definedName>
    <definedName name="_tc2">#REF!</definedName>
    <definedName name="_tc3" localSheetId="1">#REF!</definedName>
    <definedName name="_tc3" localSheetId="0">#REF!</definedName>
    <definedName name="_tc3">#REF!</definedName>
    <definedName name="_TOP1" localSheetId="1">#REF!</definedName>
    <definedName name="_TOP1" localSheetId="0">#REF!</definedName>
    <definedName name="_TOP1">#REF!</definedName>
    <definedName name="_TOP10" localSheetId="1">#REF!</definedName>
    <definedName name="_TOP10" localSheetId="0">#REF!</definedName>
    <definedName name="_TOP10">#REF!</definedName>
    <definedName name="_TOP2" localSheetId="1">#REF!</definedName>
    <definedName name="_TOP2" localSheetId="0">#REF!</definedName>
    <definedName name="_TOP2">#REF!</definedName>
    <definedName name="_TOP3" localSheetId="1">#REF!</definedName>
    <definedName name="_TOP3" localSheetId="0">#REF!</definedName>
    <definedName name="_TOP3">#REF!</definedName>
    <definedName name="_TOP4" localSheetId="1">#REF!</definedName>
    <definedName name="_TOP4" localSheetId="0">#REF!</definedName>
    <definedName name="_TOP4">#REF!</definedName>
    <definedName name="_TOP5" localSheetId="1">#REF!</definedName>
    <definedName name="_TOP5" localSheetId="0">#REF!</definedName>
    <definedName name="_TOP5">#REF!</definedName>
    <definedName name="_TOP6" localSheetId="1">#REF!</definedName>
    <definedName name="_TOP6" localSheetId="0">#REF!</definedName>
    <definedName name="_TOP6">#REF!</definedName>
    <definedName name="_TOP7" localSheetId="1">#REF!</definedName>
    <definedName name="_TOP7" localSheetId="0">#REF!</definedName>
    <definedName name="_TOP7">#REF!</definedName>
    <definedName name="_TOP8" localSheetId="1">#REF!</definedName>
    <definedName name="_TOP8" localSheetId="0">#REF!</definedName>
    <definedName name="_TOP8">#REF!</definedName>
    <definedName name="_TOP9" localSheetId="1">#REF!</definedName>
    <definedName name="_TOP9" localSheetId="0">#REF!</definedName>
    <definedName name="_TOP9">#REF!</definedName>
    <definedName name="_TOT1" localSheetId="1">#REF!</definedName>
    <definedName name="_TOT1" localSheetId="0">#REF!</definedName>
    <definedName name="_TOT1">#REF!</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localSheetId="0" hidden="1">[8]INST!#REF!</definedName>
    <definedName name="_unj1" hidden="1">[8]INST!#REF!</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 localSheetId="0">[11]Tablas!#REF!</definedName>
    <definedName name="_VEX1">[11]Tablas!#REF!</definedName>
    <definedName name="_VFA1" localSheetId="1">[11]Tablas!#REF!</definedName>
    <definedName name="_VFA1" localSheetId="0">[11]Tablas!#REF!</definedName>
    <definedName name="_VFA1">[11]Tablas!#REF!</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 localSheetId="1">[11]Tablas!#REF!</definedName>
    <definedName name="_VIT1" localSheetId="0">[11]Tablas!#REF!</definedName>
    <definedName name="_VIT1">[11]Tablas!#REF!</definedName>
    <definedName name="_VPR1" localSheetId="1">[11]Tablas!#REF!</definedName>
    <definedName name="_VPR1" localSheetId="0">[11]Tablas!#REF!</definedName>
    <definedName name="_VPR1">[11]Tablas!#REF!</definedName>
    <definedName name="_VPR2" localSheetId="1">[12]Tablas!#REF!</definedName>
    <definedName name="_VPR2" localSheetId="0">[12]Tablas!#REF!</definedName>
    <definedName name="_VPR2">[12]Tablas!#REF!</definedName>
    <definedName name="_VRP1" localSheetId="1">[11]Tablas!#REF!</definedName>
    <definedName name="_VRP1" localSheetId="0">[11]Tablas!#REF!</definedName>
    <definedName name="_VRP1">[11]Tablas!#REF!</definedName>
    <definedName name="_VSM1" localSheetId="1">[11]Tablas!#REF!</definedName>
    <definedName name="_VSM1" localSheetId="0">[11]Tablas!#REF!</definedName>
    <definedName name="_VSM1">[11]Tablas!#REF!</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 localSheetId="0">'[23]DUB-823'!#REF!</definedName>
    <definedName name="a">'[23]DUB-823'!#REF!</definedName>
    <definedName name="A_1" localSheetId="1">#REF!</definedName>
    <definedName name="A_1" localSheetId="0">#REF!</definedName>
    <definedName name="A_1">#REF!</definedName>
    <definedName name="A_impresión_IM" localSheetId="1">#REF!</definedName>
    <definedName name="A_impresión_IM" localSheetId="0">#REF!</definedName>
    <definedName name="A_impresión_IM">#REF!</definedName>
    <definedName name="A18A200" localSheetId="1">[24]ESPEC!#REF!</definedName>
    <definedName name="A18A200" localSheetId="0">[24]ESPEC!#REF!</definedName>
    <definedName name="A18A200">[24]ESPEC!#REF!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1">APU!ERR</definedName>
    <definedName name="aa" localSheetId="0">'FORMULARIO 01'!ERR</definedName>
    <definedName name="aa">[0]!ERR</definedName>
    <definedName name="AAA" localSheetId="1">APU!ERR</definedName>
    <definedName name="AAA" localSheetId="0">'FORMULARIO 01'!ERR</definedName>
    <definedName name="AAA">[0]!ERR</definedName>
    <definedName name="aaaaaa">[25]otros!$C$5</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 localSheetId="1">#REF!</definedName>
    <definedName name="AB" localSheetId="0">#REF!</definedName>
    <definedName name="AB">#REF!</definedName>
    <definedName name="aba_1" localSheetId="1">#REF!</definedName>
    <definedName name="aba_1" localSheetId="0">#REF!</definedName>
    <definedName name="aba_1">#REF!</definedName>
    <definedName name="aba_2" localSheetId="1">#REF!</definedName>
    <definedName name="aba_2" localSheetId="0">#REF!</definedName>
    <definedName name="aba_2">#REF!</definedName>
    <definedName name="abc" localSheetId="1">#REF!</definedName>
    <definedName name="abc" localSheetId="0">#REF!</definedName>
    <definedName name="abc">#REF!</definedName>
    <definedName name="ABCD" localSheetId="1" hidden="1">#REF!</definedName>
    <definedName name="ABCD" localSheetId="0" hidden="1">#REF!</definedName>
    <definedName name="ABCD" hidden="1">#REF!</definedName>
    <definedName name="ABCDE" localSheetId="1" hidden="1">#REF!</definedName>
    <definedName name="ABCDE" localSheetId="0" hidden="1">#REF!</definedName>
    <definedName name="ABCDE" hidden="1">#REF!</definedName>
    <definedName name="ABG">[6]AASHTO!$A$2:$F$5</definedName>
    <definedName name="absc1">[26]!absc</definedName>
    <definedName name="ac" localSheetId="1">#REF!</definedName>
    <definedName name="ac" localSheetId="0">#REF!</definedName>
    <definedName name="ac">#REF!</definedName>
    <definedName name="AccessDatabase" hidden="1">"C:\C-314\VOLUMENES\volfin4.mdb"</definedName>
    <definedName name="Acero">#REF!</definedName>
    <definedName name="acpm">5000</definedName>
    <definedName name="ACT" localSheetId="1">#REF!</definedName>
    <definedName name="ACT" localSheetId="0">#REF!</definedName>
    <definedName name="ACT">#REF!</definedName>
    <definedName name="ACT_COMP" localSheetId="1">#REF!</definedName>
    <definedName name="ACT_COMP" localSheetId="0">#REF!</definedName>
    <definedName name="ACT_COMP">#REF!</definedName>
    <definedName name="ACT_COMP2" localSheetId="1">#REF!</definedName>
    <definedName name="ACT_COMP2" localSheetId="0">#REF!</definedName>
    <definedName name="ACT_COMP2">#REF!</definedName>
    <definedName name="ACT_CONT" localSheetId="1">#REF!</definedName>
    <definedName name="ACT_CONT" localSheetId="0">#REF!</definedName>
    <definedName name="ACT_CONT">#REF!</definedName>
    <definedName name="ACT_CONT2" localSheetId="1">#REF!</definedName>
    <definedName name="ACT_CONT2" localSheetId="0">#REF!</definedName>
    <definedName name="ACT_CONT2">#REF!</definedName>
    <definedName name="Actividades" localSheetId="1">#REF!</definedName>
    <definedName name="Actividades" localSheetId="0">#REF!</definedName>
    <definedName name="Actividades">#REF!</definedName>
    <definedName name="ACTV" localSheetId="1">#REF!</definedName>
    <definedName name="ACTV" localSheetId="0">#REF!</definedName>
    <definedName name="ACTV">#REF!</definedName>
    <definedName name="acumulado">'[27]Reservas de Petróleo'!$A$2,'[27]Reservas de Petróleo'!$A$1,'[27]Reservas de Petróleo'!$D$4,'[27]Reservas de Petróleo'!$E$1:$E$65536</definedName>
    <definedName name="ad" localSheetId="1">#REF!</definedName>
    <definedName name="ad" localSheetId="0">#REF!</definedName>
    <definedName name="ad">#REF!</definedName>
    <definedName name="adasd" localSheetId="1">#REF!</definedName>
    <definedName name="adasd" localSheetId="0">#REF!</definedName>
    <definedName name="adasd">#REF!</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 localSheetId="0">#REF!</definedName>
    <definedName name="ADMON">#REF!</definedName>
    <definedName name="ADMON1" localSheetId="1">#REF!</definedName>
    <definedName name="ADMON1" localSheetId="0">#REF!</definedName>
    <definedName name="ADMON1">#REF!</definedName>
    <definedName name="adoc1">[26]!absc</definedName>
    <definedName name="ADOC125">[26]!absc</definedName>
    <definedName name="adoq">[29]!absc</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regados">#REF!</definedName>
    <definedName name="aida" localSheetId="1">#REF!</definedName>
    <definedName name="aida" localSheetId="0">#REF!</definedName>
    <definedName name="aida">#REF!</definedName>
    <definedName name="aida1" localSheetId="1">#REF!</definedName>
    <definedName name="aida1" localSheetId="0">#REF!</definedName>
    <definedName name="aida1">#REF!</definedName>
    <definedName name="AIU" localSheetId="1">#REF!</definedName>
    <definedName name="AIU" localSheetId="0">#REF!</definedName>
    <definedName name="AIU">#REF!</definedName>
    <definedName name="AIU_01" localSheetId="1">#REF!</definedName>
    <definedName name="AIU_01" localSheetId="0">#REF!</definedName>
    <definedName name="AIU_01">#REF!</definedName>
    <definedName name="AIU_1" localSheetId="1">#REF!</definedName>
    <definedName name="AIU_1" localSheetId="0">#REF!</definedName>
    <definedName name="AIU_1">#REF!</definedName>
    <definedName name="AIU_2" localSheetId="1">#REF!</definedName>
    <definedName name="AIU_2" localSheetId="0">#REF!</definedName>
    <definedName name="AIU_2">#REF!</definedName>
    <definedName name="AjustDelAIU" localSheetId="1">#REF!</definedName>
    <definedName name="AjustDelAIU" localSheetId="0">#REF!</definedName>
    <definedName name="AjustDelAIU">#REF!</definedName>
    <definedName name="alam" localSheetId="1">#REF!</definedName>
    <definedName name="alam" localSheetId="0">#REF!</definedName>
    <definedName name="alam">#REF!</definedName>
    <definedName name="alc">[30]!absc</definedName>
    <definedName name="AlcanceProyecto" localSheetId="1">#REF!</definedName>
    <definedName name="AlcanceProyecto" localSheetId="0">#REF!</definedName>
    <definedName name="AlcanceProyecto">#REF!</definedName>
    <definedName name="ALM" localSheetId="1">#REF!</definedName>
    <definedName name="ALM" localSheetId="0">#REF!</definedName>
    <definedName name="ALM">#REF!</definedName>
    <definedName name="ALTO">[31]Tabla!$A$1:$A$5</definedName>
    <definedName name="Amount" localSheetId="1">#REF!</definedName>
    <definedName name="Amount" localSheetId="0">#REF!</definedName>
    <definedName name="Amount">#REF!</definedName>
    <definedName name="ANCLAJE" localSheetId="1">'[32]MC SF GAVIONES'!#REF!</definedName>
    <definedName name="ANCLAJE" localSheetId="0">'[32]MC SF GAVIONES'!#REF!</definedName>
    <definedName name="ANCLAJE">'[32]MC SF GAVIONES'!#REF!</definedName>
    <definedName name="AND" localSheetId="1">#REF!</definedName>
    <definedName name="AND" localSheetId="0">#REF!</definedName>
    <definedName name="AND">#REF!</definedName>
    <definedName name="anex7" localSheetId="1">#REF!</definedName>
    <definedName name="anex7" localSheetId="0">#REF!</definedName>
    <definedName name="anex7">#REF!</definedName>
    <definedName name="anex8" localSheetId="1">#REF!</definedName>
    <definedName name="anex8" localSheetId="0">#REF!</definedName>
    <definedName name="anex8">#REF!</definedName>
    <definedName name="anexo1" localSheetId="1">#REF!</definedName>
    <definedName name="anexo1" localSheetId="0">#REF!</definedName>
    <definedName name="anexo1">#REF!</definedName>
    <definedName name="anexo10" localSheetId="1">#REF!</definedName>
    <definedName name="anexo10" localSheetId="0">#REF!</definedName>
    <definedName name="anexo10">#REF!</definedName>
    <definedName name="anexo11" localSheetId="1">#REF!</definedName>
    <definedName name="anexo11" localSheetId="0">#REF!</definedName>
    <definedName name="anexo11">#REF!</definedName>
    <definedName name="anexo12" localSheetId="1">#REF!</definedName>
    <definedName name="anexo12" localSheetId="0">#REF!</definedName>
    <definedName name="anexo12">#REF!</definedName>
    <definedName name="anexo13" localSheetId="1">#REF!</definedName>
    <definedName name="anexo13" localSheetId="0">#REF!</definedName>
    <definedName name="anexo13">#REF!</definedName>
    <definedName name="anexo14" localSheetId="1">#REF!</definedName>
    <definedName name="anexo14" localSheetId="0">#REF!</definedName>
    <definedName name="anexo14">#REF!</definedName>
    <definedName name="anexo15" localSheetId="1">#REF!</definedName>
    <definedName name="anexo15" localSheetId="0">#REF!</definedName>
    <definedName name="anexo15">#REF!</definedName>
    <definedName name="anexo2" localSheetId="1">#REF!</definedName>
    <definedName name="anexo2" localSheetId="0">#REF!</definedName>
    <definedName name="anexo2">#REF!</definedName>
    <definedName name="anexo3" localSheetId="1">#REF!</definedName>
    <definedName name="anexo3" localSheetId="0">#REF!</definedName>
    <definedName name="anexo3">#REF!</definedName>
    <definedName name="anexo4" localSheetId="1">#REF!</definedName>
    <definedName name="anexo4" localSheetId="0">#REF!</definedName>
    <definedName name="anexo4">#REF!</definedName>
    <definedName name="anexo5" localSheetId="1">#REF!</definedName>
    <definedName name="anexo5" localSheetId="0">#REF!</definedName>
    <definedName name="anexo5">#REF!</definedName>
    <definedName name="anexo6" localSheetId="1">#REF!</definedName>
    <definedName name="anexo6" localSheetId="0">#REF!</definedName>
    <definedName name="anexo6">#REF!</definedName>
    <definedName name="anexo7" localSheetId="1">[33]COMPARATIVO!#REF!</definedName>
    <definedName name="anexo7" localSheetId="0">[33]COMPARATIVO!#REF!</definedName>
    <definedName name="anexo7">[33]COMPARATIVO!#REF!</definedName>
    <definedName name="anexo8" localSheetId="1">#REF!</definedName>
    <definedName name="anexo8" localSheetId="0">#REF!</definedName>
    <definedName name="anexo8">#REF!</definedName>
    <definedName name="anexo9" localSheetId="1">#REF!</definedName>
    <definedName name="anexo9" localSheetId="0">#REF!</definedName>
    <definedName name="anexo9">#REF!</definedName>
    <definedName name="anexů7" localSheetId="1">#REF!</definedName>
    <definedName name="anexů7" localSheetId="0">#REF!</definedName>
    <definedName name="anexů7">#REF!</definedName>
    <definedName name="Antic">[34]BASES!$B$33</definedName>
    <definedName name="ANTICIPO">[35]BASES!$B$33</definedName>
    <definedName name="AÑO">[25]PRESUPUESTO!$D$13</definedName>
    <definedName name="AÑOWUIE">'[36]Res-Accide-10'!$R$2:$R$7</definedName>
    <definedName name="apaiy" localSheetId="1">#REF!</definedName>
    <definedName name="apaiy" localSheetId="0">#REF!</definedName>
    <definedName name="apaiy">#REF!</definedName>
    <definedName name="Apar.Sanitarios">#REF!</definedName>
    <definedName name="APELLIDOS" localSheetId="1">#REF!</definedName>
    <definedName name="APELLIDOS" localSheetId="0">#REF!</definedName>
    <definedName name="APELLIDOS">#REF!</definedName>
    <definedName name="API" localSheetId="1">#REF!</definedName>
    <definedName name="API" localSheetId="0">#REF!</definedName>
    <definedName name="API">#REF!</definedName>
    <definedName name="APU">[37]!absc</definedName>
    <definedName name="APU_directos" localSheetId="1">#REF!</definedName>
    <definedName name="APU_directos" localSheetId="0">#REF!</definedName>
    <definedName name="APU_directos">#REF!</definedName>
    <definedName name="APU221.1" localSheetId="1">#REF!</definedName>
    <definedName name="APU221.1" localSheetId="0">#REF!</definedName>
    <definedName name="APU221.1">#REF!</definedName>
    <definedName name="APU221.2" localSheetId="1">#REF!</definedName>
    <definedName name="APU221.2" localSheetId="0">#REF!</definedName>
    <definedName name="APU221.2">#REF!</definedName>
    <definedName name="aq" localSheetId="1">APU!ERR</definedName>
    <definedName name="aq" localSheetId="0">'FORMULARIO 01'!ERR</definedName>
    <definedName name="aq">[0]!ERR</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 localSheetId="1">#REF!</definedName>
    <definedName name="AQW" localSheetId="0">#REF!</definedName>
    <definedName name="AQW">#REF!</definedName>
    <definedName name="ARANCEL" localSheetId="1">#REF!</definedName>
    <definedName name="ARANCEL" localSheetId="0">#REF!</definedName>
    <definedName name="ARANCEL">#REF!</definedName>
    <definedName name="AREA" localSheetId="1">#REF!</definedName>
    <definedName name="AREA" localSheetId="0">#REF!</definedName>
    <definedName name="AREA">#REF!</definedName>
    <definedName name="_xlnm.Extract" localSheetId="1">#REF!</definedName>
    <definedName name="_xlnm.Extract" localSheetId="0">#REF!</definedName>
    <definedName name="_xlnm.Extract">#REF!</definedName>
    <definedName name="_xlnm.Print_Area" localSheetId="1">APU!$A$1:$J$803</definedName>
    <definedName name="_xlnm.Print_Area" localSheetId="0">'FORMULARIO 01'!$A$1:$I$117</definedName>
    <definedName name="_xlnm.Print_Area">#REF!</definedName>
    <definedName name="AreaLimpiar">'[38]Info-Portaf'!$N$4,'[38]Info-Portaf'!$C$10:$AE$24,'[38]Info-Portaf'!$C$26:$AE$28,'[38]Info-Portaf'!$C$31:$AE$40,'[38]Info-Portaf'!$C$41:$H$41,'[38]Info-Portaf'!$C$42:$AE$51,'[38]Info-Portaf'!$C$53:$AE$54,'[38]Info-Portaf'!$C$57:$AE$57,'[38]Info-Portaf'!$C$59:$AE$59,'[38]Info-Portaf'!$B$10:$B$61</definedName>
    <definedName name="Areatotal" localSheetId="1">#REF!</definedName>
    <definedName name="Areatotal" localSheetId="0">#REF!</definedName>
    <definedName name="Areatotal">#REF!</definedName>
    <definedName name="Aref" localSheetId="1">#REF!</definedName>
    <definedName name="Aref" localSheetId="0">#REF!</definedName>
    <definedName name="Aref">#REF!</definedName>
    <definedName name="armuve" localSheetId="1">APU!ERR</definedName>
    <definedName name="armuve" localSheetId="0">'FORMULARIO 01'!ERR</definedName>
    <definedName name="armuve">[0]!ERR</definedName>
    <definedName name="ARNIN">#REF!</definedName>
    <definedName name="ARP" localSheetId="1">#REF!</definedName>
    <definedName name="ARP" localSheetId="0">#REF!</definedName>
    <definedName name="ARP">#REF!</definedName>
    <definedName name="ARS" localSheetId="1">#REF!</definedName>
    <definedName name="ARS" localSheetId="0">#REF!</definedName>
    <definedName name="ARS">#REF!</definedName>
    <definedName name="as" localSheetId="1">APU!ERR</definedName>
    <definedName name="as" localSheetId="0">'FORMULARIO 01'!ERR</definedName>
    <definedName name="as">[0]!ERR</definedName>
    <definedName name="ASB">[6]AASHTO!$A$8:$F$11</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1">APU!ERR</definedName>
    <definedName name="ASDFGHJKLÑ" localSheetId="0">'FORMULARIO 01'!ERR</definedName>
    <definedName name="ASDFGHJKLÑ">[0]!ERR</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1">#REF!</definedName>
    <definedName name="auto1" localSheetId="0">#REF!</definedName>
    <definedName name="auto1">#REF!</definedName>
    <definedName name="auto123" localSheetId="1">#REF!</definedName>
    <definedName name="auto123" localSheetId="0">#REF!</definedName>
    <definedName name="auto123">#REF!</definedName>
    <definedName name="auto2" localSheetId="1">#REF!</definedName>
    <definedName name="auto2" localSheetId="0">#REF!</definedName>
    <definedName name="auto2">#REF!</definedName>
    <definedName name="AUTOMOTOR" localSheetId="1">#REF!</definedName>
    <definedName name="AUTOMOTOR" localSheetId="0">#REF!</definedName>
    <definedName name="AUTOMOTOR">#REF!</definedName>
    <definedName name="AUTOMOTOR1" localSheetId="1">#REF!</definedName>
    <definedName name="AUTOMOTOR1" localSheetId="0">#REF!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 localSheetId="1">#REF!,#REF!,#REF!,#REF!,#REF!,#REF!,#REF!,#REF!,#REF!,#REF!,#REF!,#REF!,#REF!,#REF!,#REF!,#REF!,#REF!,#REF!</definedName>
    <definedName name="Avance_por_item" localSheetId="0">#REF!,#REF!,#REF!,#REF!,#REF!,#REF!,#REF!,#REF!,#REF!,#REF!,#REF!,#REF!,#REF!,#REF!,#REF!,#REF!,#REF!,#REF!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1">#REF!</definedName>
    <definedName name="AW" localSheetId="0">#REF!</definedName>
    <definedName name="AW">#REF!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ajo_L">[31]Tabla!$A$1:$A$5</definedName>
    <definedName name="Base" localSheetId="1">#REF!</definedName>
    <definedName name="Base" localSheetId="0">#REF!</definedName>
    <definedName name="Base">#REF!</definedName>
    <definedName name="Base_datos_IM" localSheetId="1">#REF!</definedName>
    <definedName name="Base_datos_IM" localSheetId="0">#REF!</definedName>
    <definedName name="Base_datos_IM">#REF!</definedName>
    <definedName name="base1" localSheetId="1">#REF!</definedName>
    <definedName name="base1" localSheetId="0">#REF!</definedName>
    <definedName name="base1">#REF!</definedName>
    <definedName name="base2" localSheetId="1">#REF!</definedName>
    <definedName name="base2" localSheetId="0">#REF!</definedName>
    <definedName name="base2">#REF!</definedName>
    <definedName name="basedatos">[41]Hoja1!$A$4:$BZ$55</definedName>
    <definedName name="_xlnm.Database" localSheetId="1">#REF!</definedName>
    <definedName name="_xlnm.Database" localSheetId="0">#REF!</definedName>
    <definedName name="_xlnm.Database">#REF!</definedName>
    <definedName name="BaseDeDatos1" localSheetId="1">#REF!</definedName>
    <definedName name="BaseDeDatos1" localSheetId="0">#REF!</definedName>
    <definedName name="BaseDeDatos1">#REF!</definedName>
    <definedName name="basep">[42]PRESUPUESTAL!$A$4:$P$190</definedName>
    <definedName name="Basica_Centro_costo_2001" localSheetId="1">#REF!</definedName>
    <definedName name="Basica_Centro_costo_2001" localSheetId="0">#REF!</definedName>
    <definedName name="Basica_Centro_costo_2001">#REF!</definedName>
    <definedName name="Basica_Facturacion_2001" localSheetId="1">#REF!</definedName>
    <definedName name="Basica_Facturacion_2001" localSheetId="0">#REF!</definedName>
    <definedName name="Basica_Facturacion_2001">#REF!</definedName>
    <definedName name="Basica_Reserva_2001" localSheetId="1">#REF!</definedName>
    <definedName name="Basica_Reserva_2001" localSheetId="0">#REF!</definedName>
    <definedName name="Basica_Reserva_2001">#REF!</definedName>
    <definedName name="Básico" localSheetId="1">#REF!</definedName>
    <definedName name="Básico" localSheetId="0">#REF!</definedName>
    <definedName name="Básico">#REF!</definedName>
    <definedName name="BB" localSheetId="1">APU!ERR</definedName>
    <definedName name="BB" localSheetId="0">'FORMULARIO 01'!ERR</definedName>
    <definedName name="BB">[0]!ERR</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 localSheetId="0">#REF!</definedName>
    <definedName name="BC">#REF!</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 localSheetId="0">#REF!</definedName>
    <definedName name="BDD">#REF!</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 localSheetId="0">#REF!</definedName>
    <definedName name="Beg_Bal">#REF!</definedName>
    <definedName name="BENEF.UNIT." localSheetId="1">#REF!</definedName>
    <definedName name="BENEF.UNIT." localSheetId="0">#REF!</definedName>
    <definedName name="BENEF.UNIT.">#REF!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 localSheetId="1">#REF!</definedName>
    <definedName name="BGT" localSheetId="0">#REF!</definedName>
    <definedName name="BGT">#REF!</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_F" localSheetId="1">#REF!</definedName>
    <definedName name="BHT_F" localSheetId="0">#REF!</definedName>
    <definedName name="BHT_F">#REF!</definedName>
    <definedName name="bi" localSheetId="1">#REF!</definedName>
    <definedName name="bi" localSheetId="0">#REF!</definedName>
    <definedName name="bi">#REF!</definedName>
    <definedName name="blActividadesDiarias" localSheetId="1">#REF!</definedName>
    <definedName name="blActividadesDiarias" localSheetId="0">#REF!</definedName>
    <definedName name="blActividadesDiarias">#REF!</definedName>
    <definedName name="blCantidades" localSheetId="1">#REF!</definedName>
    <definedName name="blCantidades" localSheetId="0">#REF!</definedName>
    <definedName name="blCantidades">#REF!</definedName>
    <definedName name="blCantidades1" localSheetId="1">#REF!</definedName>
    <definedName name="blCantidades1" localSheetId="0">#REF!</definedName>
    <definedName name="blCantidades1">#REF!</definedName>
    <definedName name="blCantidades2" localSheetId="1">#REF!</definedName>
    <definedName name="blCantidades2" localSheetId="0">#REF!</definedName>
    <definedName name="blCantidades2">#REF!</definedName>
    <definedName name="blComentarioInf1" localSheetId="1">#REF!</definedName>
    <definedName name="blComentarioInf1" localSheetId="0">#REF!</definedName>
    <definedName name="blComentarioInf1">#REF!</definedName>
    <definedName name="blComentarioInf2" localSheetId="1">#REF!</definedName>
    <definedName name="blComentarioInf2" localSheetId="0">#REF!</definedName>
    <definedName name="blComentarioInf2">#REF!</definedName>
    <definedName name="blEjecutado" localSheetId="1">'[43]Ejecutado%'!#REF!</definedName>
    <definedName name="blEjecutado" localSheetId="0">'[43]Ejecutado%'!#REF!</definedName>
    <definedName name="blEjecutado">'[43]Ejecutado%'!#REF!</definedName>
    <definedName name="blEjecutadoPorcen">'[43]Ejecutado$'!$D$1:$CE$45</definedName>
    <definedName name="blEqCantiInf1" localSheetId="1">#REF!</definedName>
    <definedName name="blEqCantiInf1" localSheetId="0">#REF!</definedName>
    <definedName name="blEqCantiInf1">#REF!</definedName>
    <definedName name="blEqCantiInf2" localSheetId="1">#REF!</definedName>
    <definedName name="blEqCantiInf2" localSheetId="0">#REF!</definedName>
    <definedName name="blEqCantiInf2">#REF!</definedName>
    <definedName name="blEqClaseInf1" localSheetId="1">#REF!</definedName>
    <definedName name="blEqClaseInf1" localSheetId="0">#REF!</definedName>
    <definedName name="blEqClaseInf1">#REF!</definedName>
    <definedName name="blEqClaseInf2" localSheetId="1">#REF!</definedName>
    <definedName name="blEqClaseInf2" localSheetId="0">#REF!</definedName>
    <definedName name="blEqClaseInf2">#REF!</definedName>
    <definedName name="blEqTiemiInf1" localSheetId="1">#REF!</definedName>
    <definedName name="blEqTiemiInf1" localSheetId="0">#REF!</definedName>
    <definedName name="blEqTiemiInf1">#REF!</definedName>
    <definedName name="blEqTiemiInf2" localSheetId="1">#REF!</definedName>
    <definedName name="blEqTiemiInf2" localSheetId="0">#REF!</definedName>
    <definedName name="blEqTiemiInf2">#REF!</definedName>
    <definedName name="blFechaInforme" localSheetId="1">#REF!</definedName>
    <definedName name="blFechaInforme" localSheetId="0">#REF!</definedName>
    <definedName name="blFechaInforme">#REF!</definedName>
    <definedName name="blFechaInicio" localSheetId="1">#REF!</definedName>
    <definedName name="blFechaInicio" localSheetId="0">#REF!</definedName>
    <definedName name="blFechaInicio">#REF!</definedName>
    <definedName name="blFisico" localSheetId="1">#REF!</definedName>
    <definedName name="blFisico" localSheetId="0">#REF!</definedName>
    <definedName name="blFisico">#REF!</definedName>
    <definedName name="blHoraEqInf1" localSheetId="1">#REF!</definedName>
    <definedName name="blHoraEqInf1" localSheetId="0">#REF!</definedName>
    <definedName name="blHoraEqInf1">#REF!</definedName>
    <definedName name="blHoraEqInf2" localSheetId="1">#REF!</definedName>
    <definedName name="blHoraEqInf2" localSheetId="0">#REF!</definedName>
    <definedName name="blHoraEqInf2">#REF!</definedName>
    <definedName name="blHoraPerIntInf" localSheetId="1">#REF!</definedName>
    <definedName name="blHoraPerIntInf" localSheetId="0">#REF!</definedName>
    <definedName name="blHoraPerIntInf">#REF!</definedName>
    <definedName name="blHoraPerObraInf" localSheetId="1">#REF!</definedName>
    <definedName name="blHoraPerObraInf" localSheetId="0">#REF!</definedName>
    <definedName name="blHoraPerObraInf">#REF!</definedName>
    <definedName name="blHorasLluviaInf" localSheetId="1">#REF!</definedName>
    <definedName name="blHorasLluviaInf" localSheetId="0">#REF!</definedName>
    <definedName name="blHorasLluviaInf">#REF!</definedName>
    <definedName name="blImagen1" localSheetId="1">#REF!</definedName>
    <definedName name="blImagen1" localSheetId="0">#REF!</definedName>
    <definedName name="blImagen1">#REF!</definedName>
    <definedName name="blImagen2" localSheetId="1">#REF!</definedName>
    <definedName name="blImagen2" localSheetId="0">#REF!</definedName>
    <definedName name="blImagen2">#REF!</definedName>
    <definedName name="blNombreArchivo" localSheetId="1">#REF!</definedName>
    <definedName name="blNombreArchivo" localSheetId="0">#REF!</definedName>
    <definedName name="blNombreArchivo">#REF!</definedName>
    <definedName name="blObservacionesInf" localSheetId="1">#REF!</definedName>
    <definedName name="blObservacionesInf" localSheetId="0">#REF!</definedName>
    <definedName name="blObservacionesInf">#REF!</definedName>
    <definedName name="blPDT" localSheetId="1">#REF!</definedName>
    <definedName name="blPDT" localSheetId="0">#REF!</definedName>
    <definedName name="blPDT">#REF!</definedName>
    <definedName name="blPerAdmiCantInf" localSheetId="1">#REF!</definedName>
    <definedName name="blPerAdmiCantInf" localSheetId="0">#REF!</definedName>
    <definedName name="blPerAdmiCantInf">#REF!</definedName>
    <definedName name="blPerAdmiTiemInf" localSheetId="1">#REF!</definedName>
    <definedName name="blPerAdmiTiemInf" localSheetId="0">#REF!</definedName>
    <definedName name="blPerAdmiTiemInf">#REF!</definedName>
    <definedName name="blPerObraCantInf" localSheetId="1">#REF!</definedName>
    <definedName name="blPerObraCantInf" localSheetId="0">#REF!</definedName>
    <definedName name="blPerObraCantInf">#REF!</definedName>
    <definedName name="blPerObraTiemInf" localSheetId="1">#REF!</definedName>
    <definedName name="blPerObraTiemInf" localSheetId="0">#REF!</definedName>
    <definedName name="blPerObraTiemInf">#REF!</definedName>
    <definedName name="blPersonalAdminInf" localSheetId="1">#REF!</definedName>
    <definedName name="blPersonalAdminInf" localSheetId="0">#REF!</definedName>
    <definedName name="blPersonalAdminInf">#REF!</definedName>
    <definedName name="blPersonalObraInf" localSheetId="1">#REF!</definedName>
    <definedName name="blPersonalObraInf" localSheetId="0">#REF!</definedName>
    <definedName name="blPersonalObraInf">#REF!</definedName>
    <definedName name="BLPH1" localSheetId="1" hidden="1">#REF!</definedName>
    <definedName name="BLPH1" localSheetId="0" hidden="1">#REF!</definedName>
    <definedName name="BLPH1" hidden="1">#REF!</definedName>
    <definedName name="blProgramadoPesos">'[43]Programado$'!$I$1:$CK$45</definedName>
    <definedName name="blReferenciaInforme">#REF!</definedName>
    <definedName name="bn">#REF!</definedName>
    <definedName name="Bombas">#REF!</definedName>
    <definedName name="BONO">#REF!</definedName>
    <definedName name="BORDER1" localSheetId="1">[44]steel!#REF!</definedName>
    <definedName name="BORDER1" localSheetId="0">[44]steel!#REF!</definedName>
    <definedName name="BORDER1">[44]steel!#REF!</definedName>
    <definedName name="BORDET">#REF!</definedName>
    <definedName name="BORSHE" localSheetId="1">'[3]7422CW00'!#REF!</definedName>
    <definedName name="BORSHE" localSheetId="0">'[3]7422CW00'!#REF!</definedName>
    <definedName name="BORSHE">'[3]7422CW00'!#REF!</definedName>
    <definedName name="BORSUM" localSheetId="1">'[3]7422CW00'!#REF!</definedName>
    <definedName name="BORSUM" localSheetId="0">'[3]7422CW00'!#REF!</definedName>
    <definedName name="BORSUM">'[3]7422CW00'!#REF!</definedName>
    <definedName name="boxes" localSheetId="1">#REF!</definedName>
    <definedName name="boxes">#REF!</definedName>
    <definedName name="BQ" localSheetId="1">#REF!</definedName>
    <definedName name="BQ">#REF!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[45]medelo!$D$37</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'[46]Form5 _Pág_ 1'!#REF!</definedName>
    <definedName name="BuiltIn_Print_Area" localSheetId="0">'[46]Form5 _Pág_ 1'!#REF!</definedName>
    <definedName name="BuiltIn_Print_Area">'[46]Form5 _Pág_ 1'!#REF!</definedName>
    <definedName name="BuiltIn_Print_Area___0" localSheetId="1">'[46]Form5 _Pág_ 2'!#REF!</definedName>
    <definedName name="BuiltIn_Print_Area___0" localSheetId="0">'[46]Form5 _Pág_ 2'!#REF!</definedName>
    <definedName name="BuiltIn_Print_Area___0">'[46]Form5 _Pág_ 2'!#REF!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 localSheetId="1">#REF!</definedName>
    <definedName name="C._C.">#REF!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#REF!</definedName>
    <definedName name="CANT">#REF!</definedName>
    <definedName name="cantidad" localSheetId="1">'[47]TRAMO 03'!$F:$F,'[47]TRAMO 03'!$I:$I,'[47]TRAMO 03'!$K:$K,'[47]TRAMO 03'!#REF!,'[47]TRAMO 03'!#REF!,'[47]TRAMO 03'!#REF!,'[47]TRAMO 03'!#REF!,'[47]TRAMO 03'!#REF!,'[47]TRAMO 03'!#REF!,'[47]TRAMO 03'!#REF!,'[47]TRAMO 03'!#REF!,'[47]TRAMO 03'!#REF!,'[47]TRAMO 03'!#REF!,'[47]TRAMO 03'!#REF!,'[47]TRAMO 03'!#REF!,'[47]TRAMO 03'!#REF!</definedName>
    <definedName name="cantidad" localSheetId="0">'[47]TRAMO 03'!$F:$F,'[47]TRAMO 03'!$I:$I,'[47]TRAMO 03'!$K:$K,'[47]TRAMO 03'!#REF!,'[47]TRAMO 03'!#REF!,'[47]TRAMO 03'!#REF!,'[47]TRAMO 03'!#REF!,'[47]TRAMO 03'!#REF!,'[47]TRAMO 03'!#REF!,'[47]TRAMO 03'!#REF!,'[47]TRAMO 03'!#REF!,'[47]TRAMO 03'!#REF!,'[47]TRAMO 03'!#REF!,'[47]TRAMO 03'!#REF!,'[47]TRAMO 03'!#REF!,'[47]TRAMO 03'!#REF!</definedName>
    <definedName name="cantidad">'[47]TRAMO 03'!$F:$F,'[47]TRAMO 03'!$I:$I,'[47]TRAMO 03'!$K:$K,'[47]TRAMO 03'!#REF!,'[47]TRAMO 03'!#REF!,'[47]TRAMO 03'!#REF!,'[47]TRAMO 03'!#REF!,'[47]TRAMO 03'!#REF!,'[47]TRAMO 03'!#REF!,'[47]TRAMO 03'!#REF!,'[47]TRAMO 03'!#REF!,'[47]TRAMO 03'!#REF!,'[47]TRAMO 03'!#REF!,'[47]TRAMO 03'!#REF!,'[47]TRAMO 03'!#REF!,'[47]TRAMO 03'!#REF!</definedName>
    <definedName name="CAP">#REF!</definedName>
    <definedName name="CAPAC._HSE">#REF!</definedName>
    <definedName name="CARGA">#REF!</definedName>
    <definedName name="CARGOS">#REF!</definedName>
    <definedName name="carlos" localSheetId="1">MODULO10.auto_abrir</definedName>
    <definedName name="carlos" localSheetId="0">MODULO10.auto_abrir</definedName>
    <definedName name="carlos">MODULO10.auto_abrir</definedName>
    <definedName name="Carp.Aluminio">#REF!</definedName>
    <definedName name="Carp.Metalica">#REF!</definedName>
    <definedName name="CBLES">#REF!</definedName>
    <definedName name="CBLES1">#REF!</definedName>
    <definedName name="CBRDISEÑO">[48]SECTORIZACIÓN!$A$12:$G$20</definedName>
    <definedName name="CBWorkbookPriority" hidden="1">-1602700874</definedName>
    <definedName name="CC">[49]Personalizar!$G$22:$G$25</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1">'[50]A. P. U.'!#REF!</definedName>
    <definedName name="CCCCCC" localSheetId="0">'[50]A. P. U.'!#REF!</definedName>
    <definedName name="CCCCCC">'[50]A. P. U.'!#REF!</definedName>
    <definedName name="CCT">#REF!</definedName>
    <definedName name="ccto210" localSheetId="0">#REF!</definedName>
    <definedName name="ccto210">#REF!</definedName>
    <definedName name="cd">[51]Hoja1!$C$81</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[34]CDItem!$G$8</definedName>
    <definedName name="CDE" localSheetId="0">#REF!</definedName>
    <definedName name="CDE">#REF!</definedName>
    <definedName name="cdfgrtfd" localSheetId="0" hidden="1">#REF!</definedName>
    <definedName name="cdfgrtfd" hidden="1">#REF!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[52]Insum!$A$3:$H$63</definedName>
    <definedName name="Cerrajeria">#REF!</definedName>
    <definedName name="CGDI01" localSheetId="1">[11]Tablas!#REF!</definedName>
    <definedName name="CGDI01" localSheetId="0">[11]Tablas!#REF!</definedName>
    <definedName name="CGDI01">[11]Tablas!#REF!</definedName>
    <definedName name="CGDI02" localSheetId="1">[11]Tablas!#REF!</definedName>
    <definedName name="CGDI02" localSheetId="0">[11]Tablas!#REF!</definedName>
    <definedName name="CGDI02">[11]Tablas!#REF!</definedName>
    <definedName name="CGDI03" localSheetId="1">[11]Tablas!#REF!</definedName>
    <definedName name="CGDI03" localSheetId="0">[11]Tablas!#REF!</definedName>
    <definedName name="CGDI03">[11]Tablas!#REF!</definedName>
    <definedName name="CGDI04" localSheetId="1">[11]Tablas!#REF!</definedName>
    <definedName name="CGDI04" localSheetId="0">[11]Tablas!#REF!</definedName>
    <definedName name="CGDI04">[11]Tablas!#REF!</definedName>
    <definedName name="CGDI05" localSheetId="1">[11]Tablas!#REF!</definedName>
    <definedName name="CGDI05" localSheetId="0">[11]Tablas!#REF!</definedName>
    <definedName name="CGDI05">[11]Tablas!#REF!</definedName>
    <definedName name="CGDI06" localSheetId="1">[11]Tablas!#REF!</definedName>
    <definedName name="CGDI06" localSheetId="0">[11]Tablas!#REF!</definedName>
    <definedName name="CGDI06">[11]Tablas!#REF!</definedName>
    <definedName name="CGDI07" localSheetId="1">[11]Tablas!#REF!</definedName>
    <definedName name="CGDI07" localSheetId="0">[11]Tablas!#REF!</definedName>
    <definedName name="CGDI07">[11]Tablas!#REF!</definedName>
    <definedName name="CGDI08" localSheetId="1">[11]Tablas!#REF!</definedName>
    <definedName name="CGDI08" localSheetId="0">[11]Tablas!#REF!</definedName>
    <definedName name="CGDI08">[11]Tablas!#REF!</definedName>
    <definedName name="CGEX01" localSheetId="1">[11]Tablas!#REF!</definedName>
    <definedName name="CGEX01" localSheetId="0">[11]Tablas!#REF!</definedName>
    <definedName name="CGEX01">[11]Tablas!#REF!</definedName>
    <definedName name="CGEX02" localSheetId="1">[11]Tablas!#REF!</definedName>
    <definedName name="CGEX02" localSheetId="0">[11]Tablas!#REF!</definedName>
    <definedName name="CGEX02">[11]Tablas!#REF!</definedName>
    <definedName name="CGEX031" localSheetId="1">[11]Tablas!#REF!</definedName>
    <definedName name="CGEX031" localSheetId="0">[11]Tablas!#REF!</definedName>
    <definedName name="CGEX031">[11]Tablas!#REF!</definedName>
    <definedName name="CGEX04" localSheetId="1">[11]Tablas!#REF!</definedName>
    <definedName name="CGEX04" localSheetId="0">[11]Tablas!#REF!</definedName>
    <definedName name="CGEX04">[11]Tablas!#REF!</definedName>
    <definedName name="CGFI011" localSheetId="1">[11]Tablas!#REF!</definedName>
    <definedName name="CGFI011" localSheetId="0">[11]Tablas!#REF!</definedName>
    <definedName name="CGFI011">[11]Tablas!#REF!</definedName>
    <definedName name="CGFI012" localSheetId="1">[11]Tablas!#REF!</definedName>
    <definedName name="CGFI012" localSheetId="0">[11]Tablas!#REF!</definedName>
    <definedName name="CGFI012">[11]Tablas!#REF!</definedName>
    <definedName name="CGFI021" localSheetId="1">[11]Tablas!#REF!</definedName>
    <definedName name="CGFI021" localSheetId="0">[11]Tablas!#REF!</definedName>
    <definedName name="CGFI021">[11]Tablas!#REF!</definedName>
    <definedName name="CGFI022" localSheetId="1">[11]Tablas!#REF!</definedName>
    <definedName name="CGFI022" localSheetId="0">[11]Tablas!#REF!</definedName>
    <definedName name="CGFI022">[11]Tablas!#REF!</definedName>
    <definedName name="CGFI023" localSheetId="1">[11]Tablas!#REF!</definedName>
    <definedName name="CGFI023" localSheetId="0">[11]Tablas!#REF!</definedName>
    <definedName name="CGFI023">[11]Tablas!#REF!</definedName>
    <definedName name="CGFI024" localSheetId="1">[11]Tablas!#REF!</definedName>
    <definedName name="CGFI024" localSheetId="0">[11]Tablas!#REF!</definedName>
    <definedName name="CGFI024">[11]Tablas!#REF!</definedName>
    <definedName name="CGFI031" localSheetId="1">[11]Tablas!#REF!</definedName>
    <definedName name="CGFI031" localSheetId="0">[11]Tablas!#REF!</definedName>
    <definedName name="CGFI031">[11]Tablas!#REF!</definedName>
    <definedName name="CGFI032" localSheetId="1">[11]Tablas!#REF!</definedName>
    <definedName name="CGFI032" localSheetId="0">[11]Tablas!#REF!</definedName>
    <definedName name="CGFI032">[11]Tablas!#REF!</definedName>
    <definedName name="CGFI0331" localSheetId="1">[11]Tablas!#REF!</definedName>
    <definedName name="CGFI0331" localSheetId="0">[11]Tablas!#REF!</definedName>
    <definedName name="CGFI0331">[11]Tablas!#REF!</definedName>
    <definedName name="CGFI0332" localSheetId="1">[11]Tablas!#REF!</definedName>
    <definedName name="CGFI0332" localSheetId="0">[11]Tablas!#REF!</definedName>
    <definedName name="CGFI0332">[11]Tablas!#REF!</definedName>
    <definedName name="CGFI0333" localSheetId="1">[11]Tablas!#REF!</definedName>
    <definedName name="CGFI0333" localSheetId="0">[11]Tablas!#REF!</definedName>
    <definedName name="CGFI0333">[11]Tablas!#REF!</definedName>
    <definedName name="CGFI0334" localSheetId="1">[11]Tablas!#REF!</definedName>
    <definedName name="CGFI0334" localSheetId="0">[11]Tablas!#REF!</definedName>
    <definedName name="CGFI0334">[11]Tablas!#REF!</definedName>
    <definedName name="CGFI0335" localSheetId="1">[11]Tablas!#REF!</definedName>
    <definedName name="CGFI0335" localSheetId="0">[11]Tablas!#REF!</definedName>
    <definedName name="CGFI0335">[11]Tablas!#REF!</definedName>
    <definedName name="CGFI0341" localSheetId="1">[11]Tablas!#REF!</definedName>
    <definedName name="CGFI0341" localSheetId="0">[11]Tablas!#REF!</definedName>
    <definedName name="CGFI0341">[11]Tablas!#REF!</definedName>
    <definedName name="CGFI0343" localSheetId="1">[11]Tablas!#REF!</definedName>
    <definedName name="CGFI0343" localSheetId="0">[11]Tablas!#REF!</definedName>
    <definedName name="CGFI0343">[11]Tablas!#REF!</definedName>
    <definedName name="CGFI0344" localSheetId="1">[11]Tablas!#REF!</definedName>
    <definedName name="CGFI0344" localSheetId="0">[11]Tablas!#REF!</definedName>
    <definedName name="CGFI0344">[11]Tablas!#REF!</definedName>
    <definedName name="CGPR01" localSheetId="1">[11]Tablas!#REF!</definedName>
    <definedName name="CGPR01" localSheetId="0">[11]Tablas!#REF!</definedName>
    <definedName name="CGPR01">[11]Tablas!#REF!</definedName>
    <definedName name="CGPR021" localSheetId="1">[11]Tablas!#REF!</definedName>
    <definedName name="CGPR021" localSheetId="0">[11]Tablas!#REF!</definedName>
    <definedName name="CGPR021">[11]Tablas!#REF!</definedName>
    <definedName name="CGPR022" localSheetId="1">[11]Tablas!#REF!</definedName>
    <definedName name="CGPR022" localSheetId="0">[11]Tablas!#REF!</definedName>
    <definedName name="CGPR022">[11]Tablas!#REF!</definedName>
    <definedName name="CGPR023" localSheetId="1">[11]Tablas!#REF!</definedName>
    <definedName name="CGPR023" localSheetId="0">[11]Tablas!#REF!</definedName>
    <definedName name="CGPR023">[11]Tablas!#REF!</definedName>
    <definedName name="CGPR024" localSheetId="1">[11]Tablas!#REF!</definedName>
    <definedName name="CGPR024" localSheetId="0">[11]Tablas!#REF!</definedName>
    <definedName name="CGPR024">[11]Tablas!#REF!</definedName>
    <definedName name="CGPR031" localSheetId="1">[11]Tablas!#REF!</definedName>
    <definedName name="CGPR031" localSheetId="0">[11]Tablas!#REF!</definedName>
    <definedName name="CGPR031">[11]Tablas!#REF!</definedName>
    <definedName name="CGPR032" localSheetId="1">[11]Tablas!#REF!</definedName>
    <definedName name="CGPR032" localSheetId="0">[11]Tablas!#REF!</definedName>
    <definedName name="CGPR032">[11]Tablas!#REF!</definedName>
    <definedName name="CGPR0331" localSheetId="1">[11]Tablas!#REF!</definedName>
    <definedName name="CGPR0331" localSheetId="0">[11]Tablas!#REF!</definedName>
    <definedName name="CGPR0331">[11]Tablas!#REF!</definedName>
    <definedName name="CGPR0332" localSheetId="1">[11]Tablas!#REF!</definedName>
    <definedName name="CGPR0332" localSheetId="0">[11]Tablas!#REF!</definedName>
    <definedName name="CGPR0332">[11]Tablas!#REF!</definedName>
    <definedName name="CGPR0333" localSheetId="1">[11]Tablas!#REF!</definedName>
    <definedName name="CGPR0333" localSheetId="0">[11]Tablas!#REF!</definedName>
    <definedName name="CGPR0333">[11]Tablas!#REF!</definedName>
    <definedName name="CGPR041" localSheetId="1">[11]Tablas!#REF!</definedName>
    <definedName name="CGPR041" localSheetId="0">[11]Tablas!#REF!</definedName>
    <definedName name="CGPR041">[11]Tablas!#REF!</definedName>
    <definedName name="CGPR042" localSheetId="1">[11]Tablas!#REF!</definedName>
    <definedName name="CGPR042" localSheetId="0">[11]Tablas!#REF!</definedName>
    <definedName name="CGPR042">[11]Tablas!#REF!</definedName>
    <definedName name="CGPR043" localSheetId="1">[11]Tablas!#REF!</definedName>
    <definedName name="CGPR043" localSheetId="0">[11]Tablas!#REF!</definedName>
    <definedName name="CGPR043">[11]Tablas!#REF!</definedName>
    <definedName name="CGPR051" localSheetId="1">[11]Tablas!#REF!</definedName>
    <definedName name="CGPR051" localSheetId="0">[11]Tablas!#REF!</definedName>
    <definedName name="CGPR051">[11]Tablas!#REF!</definedName>
    <definedName name="CGPR052" localSheetId="1">[11]Tablas!#REF!</definedName>
    <definedName name="CGPR052" localSheetId="0">[11]Tablas!#REF!</definedName>
    <definedName name="CGPR052">[11]Tablas!#REF!</definedName>
    <definedName name="CGPR0531" localSheetId="1">[11]Tablas!#REF!</definedName>
    <definedName name="CGPR0531" localSheetId="0">[11]Tablas!#REF!</definedName>
    <definedName name="CGPR0531">[11]Tablas!#REF!</definedName>
    <definedName name="CGPR0532" localSheetId="1">[11]Tablas!#REF!</definedName>
    <definedName name="CGPR0532" localSheetId="0">[11]Tablas!#REF!</definedName>
    <definedName name="CGPR0532">[11]Tablas!#REF!</definedName>
    <definedName name="CGPR0533" localSheetId="1">[11]Tablas!#REF!</definedName>
    <definedName name="CGPR0533" localSheetId="0">[11]Tablas!#REF!</definedName>
    <definedName name="CGPR0533">[11]Tablas!#REF!</definedName>
    <definedName name="CGPR0534" localSheetId="1">[11]Tablas!#REF!</definedName>
    <definedName name="CGPR0534" localSheetId="0">[11]Tablas!#REF!</definedName>
    <definedName name="CGPR0534">[11]Tablas!#REF!</definedName>
    <definedName name="CGPR0541" localSheetId="1">[11]Tablas!#REF!</definedName>
    <definedName name="CGPR0541" localSheetId="0">[11]Tablas!#REF!</definedName>
    <definedName name="CGPR0541">[11]Tablas!#REF!</definedName>
    <definedName name="CGPR0542" localSheetId="1">[11]Tablas!#REF!</definedName>
    <definedName name="CGPR0542" localSheetId="0">[11]Tablas!#REF!</definedName>
    <definedName name="CGPR0542">[11]Tablas!#REF!</definedName>
    <definedName name="CGPR0543" localSheetId="1">[11]Tablas!#REF!</definedName>
    <definedName name="CGPR0543" localSheetId="0">[11]Tablas!#REF!</definedName>
    <definedName name="CGPR0543">[11]Tablas!#REF!</definedName>
    <definedName name="CGPR061" localSheetId="1">[11]Tablas!#REF!</definedName>
    <definedName name="CGPR061" localSheetId="0">[11]Tablas!#REF!</definedName>
    <definedName name="CGPR061">[11]Tablas!#REF!</definedName>
    <definedName name="CGPR062" localSheetId="1">[11]Tablas!#REF!</definedName>
    <definedName name="CGPR062" localSheetId="0">[11]Tablas!#REF!</definedName>
    <definedName name="CGPR062">[11]Tablas!#REF!</definedName>
    <definedName name="CGPR0621" localSheetId="1">[11]Tablas!#REF!</definedName>
    <definedName name="CGPR0621" localSheetId="0">[11]Tablas!#REF!</definedName>
    <definedName name="CGPR0621">[11]Tablas!#REF!</definedName>
    <definedName name="CGPR0622" localSheetId="1">[11]Tablas!#REF!</definedName>
    <definedName name="CGPR0622" localSheetId="0">[11]Tablas!#REF!</definedName>
    <definedName name="CGPR0622">[11]Tablas!#REF!</definedName>
    <definedName name="CGPR0631" localSheetId="1">[11]Tablas!#REF!</definedName>
    <definedName name="CGPR0631" localSheetId="0">[11]Tablas!#REF!</definedName>
    <definedName name="CGPR0631">[11]Tablas!#REF!</definedName>
    <definedName name="CGPR0632" localSheetId="1">[11]Tablas!#REF!</definedName>
    <definedName name="CGPR0632" localSheetId="0">[11]Tablas!#REF!</definedName>
    <definedName name="CGPR0632">[11]Tablas!#REF!</definedName>
    <definedName name="CGPR0633" localSheetId="1">[11]Tablas!#REF!</definedName>
    <definedName name="CGPR0633" localSheetId="0">[11]Tablas!#REF!</definedName>
    <definedName name="CGPR0633">[11]Tablas!#REF!</definedName>
    <definedName name="CGPR0641" localSheetId="1">[11]Tablas!#REF!</definedName>
    <definedName name="CGPR0641" localSheetId="0">[11]Tablas!#REF!</definedName>
    <definedName name="CGPR0641">[11]Tablas!#REF!</definedName>
    <definedName name="CGPR0642" localSheetId="1">[11]Tablas!#REF!</definedName>
    <definedName name="CGPR0642" localSheetId="0">[11]Tablas!#REF!</definedName>
    <definedName name="CGPR0642">[11]Tablas!#REF!</definedName>
    <definedName name="CGPR0643" localSheetId="1">[11]Tablas!#REF!</definedName>
    <definedName name="CGPR0643" localSheetId="0">[11]Tablas!#REF!</definedName>
    <definedName name="CGPR0643">[11]Tablas!#REF!</definedName>
    <definedName name="CGRF01" localSheetId="1">[11]Tablas!#REF!</definedName>
    <definedName name="CGRF01" localSheetId="0">[11]Tablas!#REF!</definedName>
    <definedName name="CGRF01">[11]Tablas!#REF!</definedName>
    <definedName name="CGRF02" localSheetId="1">[11]Tablas!#REF!</definedName>
    <definedName name="CGRF02" localSheetId="0">[11]Tablas!#REF!</definedName>
    <definedName name="CGRF02">[11]Tablas!#REF!</definedName>
    <definedName name="CGRF031" localSheetId="1">[11]Tablas!#REF!</definedName>
    <definedName name="CGRF031" localSheetId="0">[11]Tablas!#REF!</definedName>
    <definedName name="CGRF031">[11]Tablas!#REF!</definedName>
    <definedName name="CGRF032" localSheetId="1">[11]Tablas!#REF!</definedName>
    <definedName name="CGRF032" localSheetId="0">[11]Tablas!#REF!</definedName>
    <definedName name="CGRF032">[11]Tablas!#REF!</definedName>
    <definedName name="CGRF0331" localSheetId="1">[11]Tablas!#REF!</definedName>
    <definedName name="CGRF0331" localSheetId="0">[11]Tablas!#REF!</definedName>
    <definedName name="CGRF0331">[11]Tablas!#REF!</definedName>
    <definedName name="CGRF0332" localSheetId="1">[11]Tablas!#REF!</definedName>
    <definedName name="CGRF0332" localSheetId="0">[11]Tablas!#REF!</definedName>
    <definedName name="CGRF0332">[11]Tablas!#REF!</definedName>
    <definedName name="CGRF0333" localSheetId="1">[11]Tablas!#REF!</definedName>
    <definedName name="CGRF0333" localSheetId="0">[11]Tablas!#REF!</definedName>
    <definedName name="CGRF0333">[11]Tablas!#REF!</definedName>
    <definedName name="CGRF0334" localSheetId="1">[11]Tablas!#REF!</definedName>
    <definedName name="CGRF0334" localSheetId="0">[11]Tablas!#REF!</definedName>
    <definedName name="CGRF0334">[11]Tablas!#REF!</definedName>
    <definedName name="CGRF0335" localSheetId="1">[11]Tablas!#REF!</definedName>
    <definedName name="CGRF0335" localSheetId="0">[11]Tablas!#REF!</definedName>
    <definedName name="CGRF0335">[11]Tablas!#REF!</definedName>
    <definedName name="CGRF0336" localSheetId="1">[11]Tablas!#REF!</definedName>
    <definedName name="CGRF0336" localSheetId="0">[11]Tablas!#REF!</definedName>
    <definedName name="CGRF0336">[11]Tablas!#REF!</definedName>
    <definedName name="CGRF0337" localSheetId="1">[11]Tablas!#REF!</definedName>
    <definedName name="CGRF0337" localSheetId="0">[11]Tablas!#REF!</definedName>
    <definedName name="CGRF0337">[11]Tablas!#REF!</definedName>
    <definedName name="CGRF0338" localSheetId="1">[11]Tablas!#REF!</definedName>
    <definedName name="CGRF0338" localSheetId="0">[11]Tablas!#REF!</definedName>
    <definedName name="CGRF0338">[11]Tablas!#REF!</definedName>
    <definedName name="CGRF0341" localSheetId="1">[11]Tablas!#REF!</definedName>
    <definedName name="CGRF0341" localSheetId="0">[11]Tablas!#REF!</definedName>
    <definedName name="CGRF0341">[11]Tablas!#REF!</definedName>
    <definedName name="CGRF0342" localSheetId="1">[11]Tablas!#REF!</definedName>
    <definedName name="CGRF0342" localSheetId="0">[11]Tablas!#REF!</definedName>
    <definedName name="CGRF0342">[11]Tablas!#REF!</definedName>
    <definedName name="CGRF0343" localSheetId="1">[11]Tablas!#REF!</definedName>
    <definedName name="CGRF0343" localSheetId="0">[11]Tablas!#REF!</definedName>
    <definedName name="CGRF0343">[11]Tablas!#REF!</definedName>
    <definedName name="CGRF041" localSheetId="1">[11]Tablas!#REF!</definedName>
    <definedName name="CGRF041" localSheetId="0">[11]Tablas!#REF!</definedName>
    <definedName name="CGRF041">[11]Tablas!#REF!</definedName>
    <definedName name="CGRF042" localSheetId="1">[11]Tablas!#REF!</definedName>
    <definedName name="CGRF042" localSheetId="0">[11]Tablas!#REF!</definedName>
    <definedName name="CGRF042">[11]Tablas!#REF!</definedName>
    <definedName name="CGRF0431" localSheetId="1">[11]Tablas!#REF!</definedName>
    <definedName name="CGRF0431" localSheetId="0">[11]Tablas!#REF!</definedName>
    <definedName name="CGRF0431">[11]Tablas!#REF!</definedName>
    <definedName name="CGRF0432" localSheetId="1">[11]Tablas!#REF!</definedName>
    <definedName name="CGRF0432" localSheetId="0">[11]Tablas!#REF!</definedName>
    <definedName name="CGRF0432">[11]Tablas!#REF!</definedName>
    <definedName name="CGRF0433" localSheetId="1">[11]Tablas!#REF!</definedName>
    <definedName name="CGRF0433" localSheetId="0">[11]Tablas!#REF!</definedName>
    <definedName name="CGRF0433">[11]Tablas!#REF!</definedName>
    <definedName name="CGRF0441" localSheetId="1">[11]Tablas!#REF!</definedName>
    <definedName name="CGRF0441" localSheetId="0">[11]Tablas!#REF!</definedName>
    <definedName name="CGRF0441">[11]Tablas!#REF!</definedName>
    <definedName name="CGRF0442" localSheetId="1">[11]Tablas!#REF!</definedName>
    <definedName name="CGRF0442" localSheetId="0">[11]Tablas!#REF!</definedName>
    <definedName name="CGRF0442">[11]Tablas!#REF!</definedName>
    <definedName name="CGRF0443" localSheetId="1">[11]Tablas!#REF!</definedName>
    <definedName name="CGRF0443" localSheetId="0">[11]Tablas!#REF!</definedName>
    <definedName name="CGRF0443">[11]Tablas!#REF!</definedName>
    <definedName name="CGSM01" localSheetId="1">[11]Tablas!#REF!</definedName>
    <definedName name="CGSM01" localSheetId="0">[11]Tablas!#REF!</definedName>
    <definedName name="CGSM01">[11]Tablas!#REF!</definedName>
    <definedName name="CGSM02" localSheetId="1">[11]Tablas!#REF!</definedName>
    <definedName name="CGSM02" localSheetId="0">[11]Tablas!#REF!</definedName>
    <definedName name="CGSM02">[11]Tablas!#REF!</definedName>
    <definedName name="CGSM03" localSheetId="1">[11]Tablas!#REF!</definedName>
    <definedName name="CGSM03" localSheetId="0">[11]Tablas!#REF!</definedName>
    <definedName name="CGSM03">[11]Tablas!#REF!</definedName>
    <definedName name="CGSM04" localSheetId="1">[11]Tablas!#REF!</definedName>
    <definedName name="CGSM04" localSheetId="0">[11]Tablas!#REF!</definedName>
    <definedName name="CGSM04">[11]Tablas!#REF!</definedName>
    <definedName name="CGSM05" localSheetId="1">[11]Tablas!#REF!</definedName>
    <definedName name="CGSM05" localSheetId="0">[11]Tablas!#REF!</definedName>
    <definedName name="CGSM05">[11]Tablas!#REF!</definedName>
    <definedName name="CGSO011" localSheetId="1">[11]Tablas!#REF!</definedName>
    <definedName name="CGSO011" localSheetId="0">[11]Tablas!#REF!</definedName>
    <definedName name="CGSO011">[11]Tablas!#REF!</definedName>
    <definedName name="CGSO012" localSheetId="1">[11]Tablas!#REF!</definedName>
    <definedName name="CGSO012" localSheetId="0">[11]Tablas!#REF!</definedName>
    <definedName name="CGSO012">[11]Tablas!#REF!</definedName>
    <definedName name="CGSO013" localSheetId="1">[11]Tablas!#REF!</definedName>
    <definedName name="CGSO013" localSheetId="0">[11]Tablas!#REF!</definedName>
    <definedName name="CGSO013">[11]Tablas!#REF!</definedName>
    <definedName name="CGSO014" localSheetId="1">[11]Tablas!#REF!</definedName>
    <definedName name="CGSO014" localSheetId="0">[11]Tablas!#REF!</definedName>
    <definedName name="CGSO014">[11]Tablas!#REF!</definedName>
    <definedName name="CGSO02" localSheetId="1">[11]Tablas!#REF!</definedName>
    <definedName name="CGSO02" localSheetId="0">[11]Tablas!#REF!</definedName>
    <definedName name="CGSO02">[11]Tablas!#REF!</definedName>
    <definedName name="CGSO031" localSheetId="1">[11]Tablas!#REF!</definedName>
    <definedName name="CGSO031" localSheetId="0">[11]Tablas!#REF!</definedName>
    <definedName name="CGSO031">[11]Tablas!#REF!</definedName>
    <definedName name="CGSO032" localSheetId="1">[11]Tablas!#REF!</definedName>
    <definedName name="CGSO032" localSheetId="0">[11]Tablas!#REF!</definedName>
    <definedName name="CGSO032">[11]Tablas!#REF!</definedName>
    <definedName name="CGSO033" localSheetId="1">[11]Tablas!#REF!</definedName>
    <definedName name="CGSO033" localSheetId="0">[11]Tablas!#REF!</definedName>
    <definedName name="CGSO033">[11]Tablas!#REF!</definedName>
    <definedName name="CGSO034" localSheetId="1">[11]Tablas!#REF!</definedName>
    <definedName name="CGSO034" localSheetId="0">[11]Tablas!#REF!</definedName>
    <definedName name="CGSO034">[11]Tablas!#REF!</definedName>
    <definedName name="CGSO041" localSheetId="1">[11]Tablas!#REF!</definedName>
    <definedName name="CGSO041" localSheetId="0">[11]Tablas!#REF!</definedName>
    <definedName name="CGSO041">[11]Tablas!#REF!</definedName>
    <definedName name="CGSO042" localSheetId="1">[11]Tablas!#REF!</definedName>
    <definedName name="CGSO042" localSheetId="0">[11]Tablas!#REF!</definedName>
    <definedName name="CGSO042">[11]Tablas!#REF!</definedName>
    <definedName name="CGSO043" localSheetId="1">[11]Tablas!#REF!</definedName>
    <definedName name="CGSO043" localSheetId="0">[11]Tablas!#REF!</definedName>
    <definedName name="CGSO043">[11]Tablas!#REF!</definedName>
    <definedName name="CGSO044" localSheetId="1">[11]Tablas!#REF!</definedName>
    <definedName name="CGSO044" localSheetId="0">[11]Tablas!#REF!</definedName>
    <definedName name="CGSO044">[11]Tablas!#REF!</definedName>
    <definedName name="CGSO051" localSheetId="1">[11]Tablas!#REF!</definedName>
    <definedName name="CGSO051" localSheetId="0">[11]Tablas!#REF!</definedName>
    <definedName name="CGSO051">[11]Tablas!#REF!</definedName>
    <definedName name="CGSO052" localSheetId="1">[11]Tablas!#REF!</definedName>
    <definedName name="CGSO052" localSheetId="0">[11]Tablas!#REF!</definedName>
    <definedName name="CGSO052">[11]Tablas!#REF!</definedName>
    <definedName name="CGSO053" localSheetId="1">[11]Tablas!#REF!</definedName>
    <definedName name="CGSO053" localSheetId="0">[11]Tablas!#REF!</definedName>
    <definedName name="CGSO053">[11]Tablas!#REF!</definedName>
    <definedName name="CGSO054" localSheetId="1">[11]Tablas!#REF!</definedName>
    <definedName name="CGSO054" localSheetId="0">[11]Tablas!#REF!</definedName>
    <definedName name="CGSO054">[11]Tablas!#REF!</definedName>
    <definedName name="CGSO055" localSheetId="1">[11]Tablas!#REF!</definedName>
    <definedName name="CGSO055" localSheetId="0">[11]Tablas!#REF!</definedName>
    <definedName name="CGSO055">[11]Tablas!#REF!</definedName>
    <definedName name="CGSO061" localSheetId="1">[11]Tablas!#REF!</definedName>
    <definedName name="CGSO061" localSheetId="0">[11]Tablas!#REF!</definedName>
    <definedName name="CGSO061">[11]Tablas!#REF!</definedName>
    <definedName name="CGSO062" localSheetId="1">[11]Tablas!#REF!</definedName>
    <definedName name="CGSO062" localSheetId="0">[11]Tablas!#REF!</definedName>
    <definedName name="CGSO062">[11]Tablas!#REF!</definedName>
    <definedName name="CGSO063" localSheetId="1">[11]Tablas!#REF!</definedName>
    <definedName name="CGSO063" localSheetId="0">[11]Tablas!#REF!</definedName>
    <definedName name="CGSO063">[11]Tablas!#REF!</definedName>
    <definedName name="CGSO064" localSheetId="1">[11]Tablas!#REF!</definedName>
    <definedName name="CGSO064" localSheetId="0">[11]Tablas!#REF!</definedName>
    <definedName name="CGSO064">[11]Tablas!#REF!</definedName>
    <definedName name="CGTR011" localSheetId="1">[11]Tablas!#REF!</definedName>
    <definedName name="CGTR011" localSheetId="0">[11]Tablas!#REF!</definedName>
    <definedName name="CGTR011">[11]Tablas!#REF!</definedName>
    <definedName name="CGTR012" localSheetId="1">[11]Tablas!#REF!</definedName>
    <definedName name="CGTR012" localSheetId="0">[11]Tablas!#REF!</definedName>
    <definedName name="CGTR012">[11]Tablas!#REF!</definedName>
    <definedName name="CGTR021" localSheetId="1">[11]Tablas!#REF!</definedName>
    <definedName name="CGTR021" localSheetId="0">[11]Tablas!#REF!</definedName>
    <definedName name="CGTR021">[11]Tablas!#REF!</definedName>
    <definedName name="CGTR022" localSheetId="1">[11]Tablas!#REF!</definedName>
    <definedName name="CGTR022" localSheetId="0">[11]Tablas!#REF!</definedName>
    <definedName name="CGTR022">[11]Tablas!#REF!</definedName>
    <definedName name="CGTR023" localSheetId="1">[11]Tablas!#REF!</definedName>
    <definedName name="CGTR023" localSheetId="0">[11]Tablas!#REF!</definedName>
    <definedName name="CGTR023">[11]Tablas!#REF!</definedName>
    <definedName name="CGTR031" localSheetId="1">[11]Tablas!#REF!</definedName>
    <definedName name="CGTR031" localSheetId="0">[11]Tablas!#REF!</definedName>
    <definedName name="CGTR031">[11]Tablas!#REF!</definedName>
    <definedName name="CGTR032" localSheetId="1">[11]Tablas!#REF!</definedName>
    <definedName name="CGTR032" localSheetId="0">[11]Tablas!#REF!</definedName>
    <definedName name="CGTR032">[11]Tablas!#REF!</definedName>
    <definedName name="CGTR033" localSheetId="1">[11]Tablas!#REF!</definedName>
    <definedName name="CGTR033" localSheetId="0">[11]Tablas!#REF!</definedName>
    <definedName name="CGTR033">[11]Tablas!#REF!</definedName>
    <definedName name="CGTR034" localSheetId="1">[11]Tablas!#REF!</definedName>
    <definedName name="CGTR034" localSheetId="0">[11]Tablas!#REF!</definedName>
    <definedName name="CGTR034">[11]Tablas!#REF!</definedName>
    <definedName name="CGTR035" localSheetId="1">[11]Tablas!#REF!</definedName>
    <definedName name="CGTR035" localSheetId="0">[11]Tablas!#REF!</definedName>
    <definedName name="CGTR035">[11]Tablas!#REF!</definedName>
    <definedName name="CGTR036" localSheetId="1">[11]Tablas!#REF!</definedName>
    <definedName name="CGTR036" localSheetId="0">[11]Tablas!#REF!</definedName>
    <definedName name="CGTR036">[11]Tablas!#REF!</definedName>
    <definedName name="CGTR037" localSheetId="1">[11]Tablas!#REF!</definedName>
    <definedName name="CGTR037" localSheetId="0">[11]Tablas!#REF!</definedName>
    <definedName name="CGTR037">[11]Tablas!#REF!</definedName>
    <definedName name="CGTR038" localSheetId="1">[11]Tablas!#REF!</definedName>
    <definedName name="CGTR038" localSheetId="0">[11]Tablas!#REF!</definedName>
    <definedName name="CGTR038">[11]Tablas!#REF!</definedName>
    <definedName name="CGTR039" localSheetId="1">[11]Tablas!#REF!</definedName>
    <definedName name="CGTR039" localSheetId="0">[11]Tablas!#REF!</definedName>
    <definedName name="CGTR039">[11]Tablas!#REF!</definedName>
    <definedName name="CGTR041" localSheetId="1">[11]Tablas!#REF!</definedName>
    <definedName name="CGTR041" localSheetId="0">[11]Tablas!#REF!</definedName>
    <definedName name="CGTR041">[11]Tablas!#REF!</definedName>
    <definedName name="CGTR042" localSheetId="1">[11]Tablas!#REF!</definedName>
    <definedName name="CGTR042" localSheetId="0">[11]Tablas!#REF!</definedName>
    <definedName name="CGTR042">[11]Tablas!#REF!</definedName>
    <definedName name="CGTR043" localSheetId="1">[11]Tablas!#REF!</definedName>
    <definedName name="CGTR043" localSheetId="0">[11]Tablas!#REF!</definedName>
    <definedName name="CGTR043">[11]Tablas!#REF!</definedName>
    <definedName name="CGTR044" localSheetId="1">[11]Tablas!#REF!</definedName>
    <definedName name="CGTR044" localSheetId="0">[11]Tablas!#REF!</definedName>
    <definedName name="CGTR044">[11]Tablas!#REF!</definedName>
    <definedName name="CGTR051" localSheetId="1">[11]Tablas!#REF!</definedName>
    <definedName name="CGTR051" localSheetId="0">[11]Tablas!#REF!</definedName>
    <definedName name="CGTR051">[11]Tablas!#REF!</definedName>
    <definedName name="Ch" localSheetId="0">#REF!</definedName>
    <definedName name="Ch">#REF!</definedName>
    <definedName name="CHK_PU" localSheetId="1">'[3]7422CW00'!#REF!</definedName>
    <definedName name="CHK_PU" localSheetId="0">'[3]7422CW00'!#REF!</definedName>
    <definedName name="CHK_PU">'[3]7422CW00'!#REF!</definedName>
    <definedName name="CHP" localSheetId="0">#REF!</definedName>
    <definedName name="CHP">#REF!</definedName>
    <definedName name="CISNEROS" localSheetId="0">#REF!</definedName>
    <definedName name="CISNEROS">#REF!</definedName>
    <definedName name="Ciudades">#REF!</definedName>
    <definedName name="cjsa" localSheetId="0" hidden="1">#REF!</definedName>
    <definedName name="cjsa" hidden="1">#REF!</definedName>
    <definedName name="CL" localSheetId="0">#REF!</definedName>
    <definedName name="CL">#REF!</definedName>
    <definedName name="cmf">[53]Hoja1!$C$27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1">#REF!,#REF!</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1">[33]COMPARATIVO!#REF!</definedName>
    <definedName name="cogvsiruj" localSheetId="0">[33]COMPARATIVO!#REF!</definedName>
    <definedName name="cogvsiruj">[33]COMPARATIVO!#REF!</definedName>
    <definedName name="COLON" localSheetId="0">#REF!</definedName>
    <definedName name="COLON">#REF!</definedName>
    <definedName name="ColTap">'[20]Coloc. e Interc. Tapones'!$E$1:$E$65536</definedName>
    <definedName name="Com">'[39]LIQUIDA-NOMINA'!$AL$4</definedName>
    <definedName name="Combustible">#REF!</definedName>
    <definedName name="COMIDA" localSheetId="0">#REF!</definedName>
    <definedName name="COMIDA">#REF!</definedName>
    <definedName name="Compresores" localSheetId="0">#REF!</definedName>
    <definedName name="Compresores">#REF!</definedName>
    <definedName name="Concretos">#REF!</definedName>
    <definedName name="ConseqCat">0</definedName>
    <definedName name="ConseqForMitRisk">3</definedName>
    <definedName name="CONT">'[54]DATOS CONTRATO'!$G$13</definedName>
    <definedName name="Contratante">'[10]DATOS CONTRATO'!$E$6</definedName>
    <definedName name="CONTRATO">[39]CONTRATO!$E$8</definedName>
    <definedName name="COPIA" localSheetId="1">APU!ERR</definedName>
    <definedName name="COPIA" localSheetId="0">'FORMULARIO 01'!ERR</definedName>
    <definedName name="COPIA">[0]!ERR</definedName>
    <definedName name="COPIA1" localSheetId="0">#REF!</definedName>
    <definedName name="COPIA1">#REF!</definedName>
    <definedName name="COPIA2" localSheetId="0">#REF!</definedName>
    <definedName name="COPIA2">#REF!</definedName>
    <definedName name="copiao4" localSheetId="1">APU!ERR</definedName>
    <definedName name="copiao4" localSheetId="0">'FORMULARIO 01'!ERR</definedName>
    <definedName name="copiao4">[0]!ERR</definedName>
    <definedName name="corri" localSheetId="1">APU!ERR</definedName>
    <definedName name="corri" localSheetId="0">'FORMULARIO 01'!ERR</definedName>
    <definedName name="corri">[0]!ERR</definedName>
    <definedName name="COSTO_FRENTE">[55]BITACORA!$E$1:$E$65536</definedName>
    <definedName name="costo2" hidden="1">#REF!</definedName>
    <definedName name="COSTODIRECTO">#REF!</definedName>
    <definedName name="COSTOS">[56]TARIFAS!$A$1:$F$52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[57]civ_roma!$C$803:$G$804</definedName>
    <definedName name="Criterios_IM" localSheetId="1">'[3]7422CW00'!#REF!</definedName>
    <definedName name="Criterios_IM" localSheetId="0">'[3]7422CW00'!#REF!</definedName>
    <definedName name="Criterios_IM">'[3]7422CW00'!#REF!</definedName>
    <definedName name="Criticidad">[58]Tabla!$A$1:$A$5</definedName>
    <definedName name="cs">#REF!</definedName>
    <definedName name="CS_AVG_SIZE">#REF!</definedName>
    <definedName name="CS_WELDING">#REF!</definedName>
    <definedName name="CTA" localSheetId="1">#REF!</definedName>
    <definedName name="CTA">#REF!</definedName>
    <definedName name="CTE" localSheetId="1">#REF!</definedName>
    <definedName name="CTE">#REF!</definedName>
    <definedName name="CTR" localSheetId="1">'[3]7422CW00'!#REF!</definedName>
    <definedName name="CTR" localSheetId="0">'[3]7422CW00'!#REF!</definedName>
    <definedName name="CTR">'[3]7422CW00'!#REF!</definedName>
    <definedName name="CTRPAG" localSheetId="1">'[3]7422CW00'!#REF!</definedName>
    <definedName name="CTRPAG" localSheetId="0">'[3]7422CW00'!#REF!</definedName>
    <definedName name="CTRPAG">'[3]7422CW00'!#REF!</definedName>
    <definedName name="Cuadrillas">#REF!</definedName>
    <definedName name="CUAL" localSheetId="1">APU!ERR</definedName>
    <definedName name="CUAL" localSheetId="0">'FORMULARIO 01'!ERR</definedName>
    <definedName name="CUAL">[0]!ERR</definedName>
    <definedName name="Cubierta">#REF!</definedName>
    <definedName name="CUBS" localSheetId="1">#REF!</definedName>
    <definedName name="CUBS">#REF!</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[49]!Customize</definedName>
    <definedName name="cv" localSheetId="1">#REF!</definedName>
    <definedName name="cv">#REF!</definedName>
    <definedName name="CVa">'[20]Cambio de Valv.'!$E$1:$E$65536</definedName>
    <definedName name="cvbcvbf" localSheetId="1"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 localSheetId="0">#REF!</definedName>
    <definedName name="DANODOFT">#REF!</definedName>
    <definedName name="dario" localSheetId="1">'[23]GPI 526'!#REF!</definedName>
    <definedName name="dario" localSheetId="0">'[23]GPI 526'!#REF!</definedName>
    <definedName name="dario">'[23]GPI 526'!#REF!</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1">#REF!</definedName>
    <definedName name="data20" localSheetId="0">#REF!</definedName>
    <definedName name="data20">#REF!</definedName>
    <definedName name="data21" localSheetId="1">#REF!</definedName>
    <definedName name="data21" localSheetId="0">#REF!</definedName>
    <definedName name="data21">#REF!</definedName>
    <definedName name="data22" localSheetId="1">#REF!</definedName>
    <definedName name="data22" localSheetId="0">#REF!</definedName>
    <definedName name="data22">#REF!</definedName>
    <definedName name="data23" localSheetId="1">#REF!</definedName>
    <definedName name="data23" localSheetId="0">#REF!</definedName>
    <definedName name="data23">#REF!</definedName>
    <definedName name="data24" localSheetId="1">#REF!</definedName>
    <definedName name="data24" localSheetId="0">#REF!</definedName>
    <definedName name="data24">#REF!</definedName>
    <definedName name="data25" localSheetId="1">#REF!</definedName>
    <definedName name="data25" localSheetId="0">#REF!</definedName>
    <definedName name="data25">#REF!</definedName>
    <definedName name="data26" localSheetId="1">#REF!</definedName>
    <definedName name="data26" localSheetId="0">#REF!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 localSheetId="0">#REF!</definedName>
    <definedName name="data47">#REF!</definedName>
    <definedName name="data48" localSheetId="1">#REF!</definedName>
    <definedName name="data48" localSheetId="0">#REF!</definedName>
    <definedName name="data48">#REF!</definedName>
    <definedName name="data49" localSheetId="1">#REF!</definedName>
    <definedName name="data49" localSheetId="0">#REF!</definedName>
    <definedName name="data49">#REF!</definedName>
    <definedName name="data5" localSheetId="1">#REF!</definedName>
    <definedName name="data5" localSheetId="0">#REF!</definedName>
    <definedName name="data5">#REF!</definedName>
    <definedName name="data50" localSheetId="1">#REF!</definedName>
    <definedName name="data50" localSheetId="0">#REF!</definedName>
    <definedName name="data50">#REF!</definedName>
    <definedName name="data51" localSheetId="1">#REF!</definedName>
    <definedName name="data51" localSheetId="0">#REF!</definedName>
    <definedName name="data51">#REF!</definedName>
    <definedName name="data52" localSheetId="1">#REF!</definedName>
    <definedName name="data52" localSheetId="0">#REF!</definedName>
    <definedName name="data52">#REF!</definedName>
    <definedName name="data53" localSheetId="1">#REF!</definedName>
    <definedName name="data53" localSheetId="0">#REF!</definedName>
    <definedName name="data53">#REF!</definedName>
    <definedName name="data54" localSheetId="1">#REF!</definedName>
    <definedName name="data54" localSheetId="0">#REF!</definedName>
    <definedName name="data54">#REF!</definedName>
    <definedName name="data55" localSheetId="1">#REF!</definedName>
    <definedName name="data55" localSheetId="0">#REF!</definedName>
    <definedName name="data55">#REF!</definedName>
    <definedName name="data56" localSheetId="1">#REF!</definedName>
    <definedName name="data56" localSheetId="0">#REF!</definedName>
    <definedName name="data56">#REF!</definedName>
    <definedName name="data57" localSheetId="1">#REF!</definedName>
    <definedName name="data57" localSheetId="0">#REF!</definedName>
    <definedName name="data57">#REF!</definedName>
    <definedName name="data58" localSheetId="1">#REF!</definedName>
    <definedName name="data58" localSheetId="0">#REF!</definedName>
    <definedName name="data58">#REF!</definedName>
    <definedName name="data59" localSheetId="1">#REF!</definedName>
    <definedName name="data59" localSheetId="0">#REF!</definedName>
    <definedName name="data59">#REF!</definedName>
    <definedName name="data6" localSheetId="1">#REF!</definedName>
    <definedName name="data6" localSheetId="0">#REF!</definedName>
    <definedName name="data6">#REF!</definedName>
    <definedName name="data60" localSheetId="1">#REF!</definedName>
    <definedName name="data60" localSheetId="0">#REF!</definedName>
    <definedName name="data60">#REF!</definedName>
    <definedName name="data61" localSheetId="1">#REF!</definedName>
    <definedName name="data61" localSheetId="0">#REF!</definedName>
    <definedName name="data61">#REF!</definedName>
    <definedName name="data62" localSheetId="1">#REF!</definedName>
    <definedName name="data62" localSheetId="0">#REF!</definedName>
    <definedName name="data62">#REF!</definedName>
    <definedName name="data63" localSheetId="1">#REF!</definedName>
    <definedName name="data63" localSheetId="0">#REF!</definedName>
    <definedName name="data63">#REF!</definedName>
    <definedName name="data64" localSheetId="1">#REF!</definedName>
    <definedName name="data64" localSheetId="0">#REF!</definedName>
    <definedName name="data64">#REF!</definedName>
    <definedName name="data65" localSheetId="1">#REF!</definedName>
    <definedName name="data65" localSheetId="0">#REF!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[57]civ_roma!$C$9:$G$799</definedName>
    <definedName name="DATO1">'[59]46'!$D$3:$CK$429</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 localSheetId="1">#REF!</definedName>
    <definedName name="dc">#REF!</definedName>
    <definedName name="Dcacm" localSheetId="1">#REF!</definedName>
    <definedName name="Dcacm">#REF!</definedName>
    <definedName name="DCI" localSheetId="1">[12]Tablas!#REF!</definedName>
    <definedName name="DCI" localSheetId="0">[12]Tablas!#REF!</definedName>
    <definedName name="DCI">[12]Tablas!#REF!</definedName>
    <definedName name="DCI1_1" localSheetId="1">[12]Tablas!#REF!</definedName>
    <definedName name="DCI1_1" localSheetId="0">[12]Tablas!#REF!</definedName>
    <definedName name="DCI1_1">[12]Tablas!#REF!</definedName>
    <definedName name="DCI1_1_1" localSheetId="1">[12]Tablas!#REF!</definedName>
    <definedName name="DCI1_1_1" localSheetId="0">[12]Tablas!#REF!</definedName>
    <definedName name="DCI1_1_1">[12]Tablas!#REF!</definedName>
    <definedName name="DCI1_1_2" localSheetId="1">[12]Tablas!#REF!</definedName>
    <definedName name="DCI1_1_2" localSheetId="0">[12]Tablas!#REF!</definedName>
    <definedName name="DCI1_1_2">[12]Tablas!#REF!</definedName>
    <definedName name="DCI1_1_3" localSheetId="1">[12]Tablas!#REF!</definedName>
    <definedName name="DCI1_1_3" localSheetId="0">[12]Tablas!#REF!</definedName>
    <definedName name="DCI1_1_3">[12]Tablas!#REF!</definedName>
    <definedName name="DCI1_1_4" localSheetId="1">[12]Tablas!#REF!</definedName>
    <definedName name="DCI1_1_4" localSheetId="0">[12]Tablas!#REF!</definedName>
    <definedName name="DCI1_1_4">[12]Tablas!#REF!</definedName>
    <definedName name="DCI1_2" localSheetId="1">[12]Tablas!#REF!</definedName>
    <definedName name="DCI1_2" localSheetId="0">[12]Tablas!#REF!</definedName>
    <definedName name="DCI1_2">[12]Tablas!#REF!</definedName>
    <definedName name="DCI1_3" localSheetId="1">[12]Tablas!#REF!</definedName>
    <definedName name="DCI1_3" localSheetId="0">[12]Tablas!#REF!</definedName>
    <definedName name="DCI1_3">[12]Tablas!#REF!</definedName>
    <definedName name="DCI1_4" localSheetId="1">[12]Tablas!#REF!</definedName>
    <definedName name="DCI1_4" localSheetId="0">[12]Tablas!#REF!</definedName>
    <definedName name="DCI1_4">[12]Tablas!#REF!</definedName>
    <definedName name="DCorriente" localSheetId="1">#REF!</definedName>
    <definedName name="DCorriente">#REF!</definedName>
    <definedName name="Dcorriente1" localSheetId="1">'[60]Pta a tierra'!#REF!</definedName>
    <definedName name="Dcorriente1" localSheetId="0">'[60]Pta a tierra'!#REF!</definedName>
    <definedName name="Dcorriente1">'[60]Pta a tierra'!#REF!</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 localSheetId="0">[12]Tablas!#REF!</definedName>
    <definedName name="DDS">[12]Tablas!#REF!</definedName>
    <definedName name="DDS1_1" localSheetId="1">[12]Tablas!#REF!</definedName>
    <definedName name="DDS1_1" localSheetId="0">[12]Tablas!#REF!</definedName>
    <definedName name="DDS1_1">[12]Tablas!#REF!</definedName>
    <definedName name="DDS1_1_1" localSheetId="1">[12]Tablas!#REF!</definedName>
    <definedName name="DDS1_1_1" localSheetId="0">[12]Tablas!#REF!</definedName>
    <definedName name="DDS1_1_1">[12]Tablas!#REF!</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'[61]BASE-LISTAS'!$B$24:$B$29</definedName>
    <definedName name="DEP_VPR_GRM" localSheetId="1">#REF!</definedName>
    <definedName name="DEP_VPR_GRM">#REF!</definedName>
    <definedName name="DEP_VPR_GRN" localSheetId="1">#REF!</definedName>
    <definedName name="DEP_VPR_GRN" localSheetId="0">#REF!</definedName>
    <definedName name="DEP_VPR_GRN">#REF!</definedName>
    <definedName name="DEP_VPR_GRS" localSheetId="1">#REF!</definedName>
    <definedName name="DEP_VPR_GRS" localSheetId="0">#REF!</definedName>
    <definedName name="DEP_VPR_GRS">#REF!</definedName>
    <definedName name="DEP_VPR_GTP" localSheetId="1">#REF!</definedName>
    <definedName name="DEP_VPR_GTP" localSheetId="0">#REF!</definedName>
    <definedName name="DEP_VPR_GTP">#REF!</definedName>
    <definedName name="DEP_VPR_NA" localSheetId="1">#REF!</definedName>
    <definedName name="DEP_VPR_NA" localSheetId="0">#REF!</definedName>
    <definedName name="DEP_VPR_NA">#REF!</definedName>
    <definedName name="DEPEND">[58]Tabla!$B$1:$B$397</definedName>
    <definedName name="DEPENDENCIA">[58]Tabla!$B$1:$B$397</definedName>
    <definedName name="DEPENDENCIAS">[58]Tabla!$B$1:$B$397</definedName>
    <definedName name="DERFE" localSheetId="1">#REF!</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1">#REF!</definedName>
    <definedName name="DESCUNMI" localSheetId="0">#REF!</definedName>
    <definedName name="DESCUNMI">#REF!</definedName>
    <definedName name="DEST_ART" localSheetId="1">[44]steel!#REF!</definedName>
    <definedName name="DEST_ART" localSheetId="0">[44]steel!#REF!</definedName>
    <definedName name="DEST_ART">[44]steel!#REF!</definedName>
    <definedName name="DESTCOD" localSheetId="1">'[3]7422CW00'!#REF!</definedName>
    <definedName name="DESTCOD" localSheetId="0">'[3]7422CW00'!#REF!</definedName>
    <definedName name="DESTCOD">'[3]7422CW00'!#REF!</definedName>
    <definedName name="DESTFG" localSheetId="1">'[3]7422CW00'!#REF!</definedName>
    <definedName name="DESTFG" localSheetId="0">'[3]7422CW00'!#REF!</definedName>
    <definedName name="DESTFG">'[3]7422CW00'!#REF!</definedName>
    <definedName name="DESTQTY" localSheetId="1">'[3]7422CW00'!#REF!</definedName>
    <definedName name="DESTQTY" localSheetId="0">'[3]7422CW00'!#REF!</definedName>
    <definedName name="DESTQTY">'[3]7422CW00'!#REF!</definedName>
    <definedName name="DETAIL" localSheetId="1">#REF!</definedName>
    <definedName name="DETAIL" localSheetId="0">#REF!</definedName>
    <definedName name="DETAIL">#REF!</definedName>
    <definedName name="Detalle_Reserva" localSheetId="1">#REF!</definedName>
    <definedName name="Detalle_Reserva" localSheetId="0">#REF!</definedName>
    <definedName name="Detalle_Reserva">#REF!</definedName>
    <definedName name="DEX" localSheetId="1">#REF!</definedName>
    <definedName name="DEX" localSheetId="0">#REF!</definedName>
    <definedName name="DEX">#REF!</definedName>
    <definedName name="DF" localSheetId="1">[62]Cronograma!#REF!</definedName>
    <definedName name="DF" localSheetId="0">[62]Cronograma!#REF!</definedName>
    <definedName name="DF">[62]Cronograma!#REF!</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 localSheetId="1">[12]Tablas!#REF!</definedName>
    <definedName name="DGO" localSheetId="0">[12]Tablas!#REF!</definedName>
    <definedName name="DGO">[12]Tablas!#REF!</definedName>
    <definedName name="DGO1_1" localSheetId="1">[12]Tablas!#REF!</definedName>
    <definedName name="DGO1_1" localSheetId="0">[12]Tablas!#REF!</definedName>
    <definedName name="DGO1_1">[12]Tablas!#REF!</definedName>
    <definedName name="DGO1_1_1" localSheetId="1">[12]Tablas!#REF!</definedName>
    <definedName name="DGO1_1_1" localSheetId="0">[12]Tablas!#REF!</definedName>
    <definedName name="DGO1_1_1">[12]Tablas!#REF!</definedName>
    <definedName name="DGP" localSheetId="1">[12]Tablas!#REF!</definedName>
    <definedName name="DGP" localSheetId="0">[12]Tablas!#REF!</definedName>
    <definedName name="DGP">[12]Tablas!#REF!</definedName>
    <definedName name="DGP1_1" localSheetId="1">[12]Tablas!#REF!</definedName>
    <definedName name="DGP1_1" localSheetId="0">[12]Tablas!#REF!</definedName>
    <definedName name="DGP1_1">[12]Tablas!#REF!</definedName>
    <definedName name="DGP1_1_1" localSheetId="1">[12]Tablas!#REF!</definedName>
    <definedName name="DGP1_1_1" localSheetId="0">[12]Tablas!#REF!</definedName>
    <definedName name="DGP1_1_1">[12]Tablas!#REF!</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1">'[63]MEDIA GEOMETRICA'!$J$8,'[63]MEDIA GEOMETRICA'!$N$8,'[63]MEDIA GEOMETRICA'!$R$8,'[63]MEDIA GEOMETRICA'!$V$8,'[63]MEDIA GEOMETRICA'!$Z$8,'[63]MEDIA GEOMETRICA'!$AD$8,'[63]MEDIA GEOMETRICA'!$AH$8,'[63]MEDIA GEOMETRICA'!$AL$8,'[63]MEDIA GEOMETRICA'!#REF!,'[63]MEDIA GEOMETRICA'!#REF!</definedName>
    <definedName name="diferencia" localSheetId="0">'[63]MEDIA GEOMETRICA'!$J$8,'[63]MEDIA GEOMETRICA'!$N$8,'[63]MEDIA GEOMETRICA'!$R$8,'[63]MEDIA GEOMETRICA'!$V$8,'[63]MEDIA GEOMETRICA'!$Z$8,'[63]MEDIA GEOMETRICA'!$AD$8,'[63]MEDIA GEOMETRICA'!$AH$8,'[63]MEDIA GEOMETRICA'!$AL$8,'[63]MEDIA GEOMETRICA'!#REF!,'[63]MEDIA GEOMETRICA'!#REF!</definedName>
    <definedName name="diferencia">'[63]MEDIA GEOMETRICA'!$J$8,'[63]MEDIA GEOMETRICA'!$N$8,'[63]MEDIA GEOMETRICA'!$R$8,'[63]MEDIA GEOMETRICA'!$V$8,'[63]MEDIA GEOMETRICA'!$Z$8,'[63]MEDIA GEOMETRICA'!$AD$8,'[63]MEDIA GEOMETRICA'!$AH$8,'[63]MEDIA GEOMETRICA'!$AL$8,'[63]MEDIA GEOMETRICA'!#REF!,'[63]MEDIA GEOMETRICA'!#REF!</definedName>
    <definedName name="DIJ" localSheetId="1">[12]Tablas!#REF!</definedName>
    <definedName name="DIJ" localSheetId="0">[12]Tablas!#REF!</definedName>
    <definedName name="DIJ">[12]Tablas!#REF!</definedName>
    <definedName name="DIJ1_1" localSheetId="1">[12]Tablas!#REF!</definedName>
    <definedName name="DIJ1_1" localSheetId="0">[12]Tablas!#REF!</definedName>
    <definedName name="DIJ1_1">[12]Tablas!#REF!</definedName>
    <definedName name="DIJ1_1_1" localSheetId="1">[12]Tablas!#REF!</definedName>
    <definedName name="DIJ1_1_1" localSheetId="0">[12]Tablas!#REF!</definedName>
    <definedName name="DIJ1_1_1">[12]Tablas!#REF!</definedName>
    <definedName name="DIJ1_1_2" localSheetId="1">[12]Tablas!#REF!</definedName>
    <definedName name="DIJ1_1_2" localSheetId="0">[12]Tablas!#REF!</definedName>
    <definedName name="DIJ1_1_2">[12]Tablas!#REF!</definedName>
    <definedName name="DIJ1_1_3" localSheetId="1">[12]Tablas!#REF!</definedName>
    <definedName name="DIJ1_1_3" localSheetId="0">[12]Tablas!#REF!</definedName>
    <definedName name="DIJ1_1_3">[12]Tablas!#REF!</definedName>
    <definedName name="DIJ1_1_4" localSheetId="1">[12]Tablas!#REF!</definedName>
    <definedName name="DIJ1_1_4" localSheetId="0">[12]Tablas!#REF!</definedName>
    <definedName name="DIJ1_1_4">[12]Tablas!#REF!</definedName>
    <definedName name="DIJ1_1_5" localSheetId="1">[12]Tablas!#REF!</definedName>
    <definedName name="DIJ1_1_5" localSheetId="0">[12]Tablas!#REF!</definedName>
    <definedName name="DIJ1_1_5">[12]Tablas!#REF!</definedName>
    <definedName name="DIJ1_2" localSheetId="1">[12]Tablas!#REF!</definedName>
    <definedName name="DIJ1_2" localSheetId="0">[12]Tablas!#REF!</definedName>
    <definedName name="DIJ1_2">[12]Tablas!#REF!</definedName>
    <definedName name="DIJ1_3" localSheetId="1">[12]Tablas!#REF!</definedName>
    <definedName name="DIJ1_3" localSheetId="0">[12]Tablas!#REF!</definedName>
    <definedName name="DIJ1_3">[12]Tablas!#REF!</definedName>
    <definedName name="DIJ1_4" localSheetId="1">[12]Tablas!#REF!</definedName>
    <definedName name="DIJ1_4" localSheetId="0">[12]Tablas!#REF!</definedName>
    <definedName name="DIJ1_4">[12]Tablas!#REF!</definedName>
    <definedName name="DIJ1_5" localSheetId="1">[12]Tablas!#REF!</definedName>
    <definedName name="DIJ1_5" localSheetId="0">[12]Tablas!#REF!</definedName>
    <definedName name="DIJ1_5">[12]Tablas!#REF!</definedName>
    <definedName name="Direccion">[39]EMPRESA!$F$14</definedName>
    <definedName name="display_area_2" localSheetId="0">#REF!</definedName>
    <definedName name="display_area_2">#REF!</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1">#REF!</definedName>
    <definedName name="dolar" localSheetId="0">#REF!</definedName>
    <definedName name="dolar">#REF!</definedName>
    <definedName name="DOLLAR">[64]CÁLCULOS!$H$34</definedName>
    <definedName name="DOTACIÓN" localSheetId="1">#REF!</definedName>
    <definedName name="DOTACIÓN" localSheetId="0">#REF!</definedName>
    <definedName name="DOTACIÓN">#REF!</definedName>
    <definedName name="DPI" localSheetId="1">[12]Tablas!#REF!</definedName>
    <definedName name="DPI" localSheetId="0">[12]Tablas!#REF!</definedName>
    <definedName name="DPI">[12]Tablas!#REF!</definedName>
    <definedName name="DPI1_1" localSheetId="1">[12]Tablas!#REF!</definedName>
    <definedName name="DPI1_1" localSheetId="0">[12]Tablas!#REF!</definedName>
    <definedName name="DPI1_1">[12]Tablas!#REF!</definedName>
    <definedName name="DPI1_1_1" localSheetId="1">[12]Tablas!#REF!</definedName>
    <definedName name="DPI1_1_1" localSheetId="0">[12]Tablas!#REF!</definedName>
    <definedName name="DPI1_1_1">[12]Tablas!#REF!</definedName>
    <definedName name="DPY" localSheetId="1">[12]Tablas!#REF!</definedName>
    <definedName name="DPY" localSheetId="0">[12]Tablas!#REF!</definedName>
    <definedName name="DPY">[12]Tablas!#REF!</definedName>
    <definedName name="DPY1_1" localSheetId="1">[12]Tablas!#REF!</definedName>
    <definedName name="DPY1_1" localSheetId="0">[12]Tablas!#REF!</definedName>
    <definedName name="DPY1_1">[12]Tablas!#REF!</definedName>
    <definedName name="DPY1_1_1" localSheetId="1">[12]Tablas!#REF!</definedName>
    <definedName name="DPY1_1_1" localSheetId="0">[12]Tablas!#REF!</definedName>
    <definedName name="DPY1_1_1">[12]Tablas!#REF!</definedName>
    <definedName name="DRI" localSheetId="1">[12]Tablas!#REF!</definedName>
    <definedName name="DRI" localSheetId="0">[12]Tablas!#REF!</definedName>
    <definedName name="DRI">[12]Tablas!#REF!</definedName>
    <definedName name="DRI1_1" localSheetId="1">[12]Tablas!#REF!</definedName>
    <definedName name="DRI1_1" localSheetId="0">[12]Tablas!#REF!</definedName>
    <definedName name="DRI1_1">[12]Tablas!#REF!</definedName>
    <definedName name="DRI1_1_1" localSheetId="1">[12]Tablas!#REF!</definedName>
    <definedName name="DRI1_1_1" localSheetId="0">[12]Tablas!#REF!</definedName>
    <definedName name="DRI1_1_1">[12]Tablas!#REF!</definedName>
    <definedName name="DRI1_1_2" localSheetId="1">[12]Tablas!#REF!</definedName>
    <definedName name="DRI1_1_2" localSheetId="0">[12]Tablas!#REF!</definedName>
    <definedName name="DRI1_1_2">[12]Tablas!#REF!</definedName>
    <definedName name="DRI1_1_3" localSheetId="1">[12]Tablas!#REF!</definedName>
    <definedName name="DRI1_1_3" localSheetId="0">[12]Tablas!#REF!</definedName>
    <definedName name="DRI1_1_3">[12]Tablas!#REF!</definedName>
    <definedName name="DRI1_1_4" localSheetId="1">[12]Tablas!#REF!</definedName>
    <definedName name="DRI1_1_4" localSheetId="0">[12]Tablas!#REF!</definedName>
    <definedName name="DRI1_1_4">[12]Tablas!#REF!</definedName>
    <definedName name="DRI1_2" localSheetId="1">[12]Tablas!#REF!</definedName>
    <definedName name="DRI1_2" localSheetId="0">[12]Tablas!#REF!</definedName>
    <definedName name="DRI1_2">[12]Tablas!#REF!</definedName>
    <definedName name="DRI1_3" localSheetId="1">[12]Tablas!#REF!</definedName>
    <definedName name="DRI1_3" localSheetId="0">[12]Tablas!#REF!</definedName>
    <definedName name="DRI1_3">[12]Tablas!#REF!</definedName>
    <definedName name="DRI1_4" localSheetId="1">[12]Tablas!#REF!</definedName>
    <definedName name="DRI1_4" localSheetId="0">[12]Tablas!#REF!</definedName>
    <definedName name="DRI1_4">[12]Tablas!#REF!</definedName>
    <definedName name="DRL" localSheetId="1">[12]Tablas!#REF!</definedName>
    <definedName name="DRL" localSheetId="0">[12]Tablas!#REF!</definedName>
    <definedName name="DRL">[12]Tablas!#REF!</definedName>
    <definedName name="DRL1_1" localSheetId="1">[12]Tablas!#REF!</definedName>
    <definedName name="DRL1_1" localSheetId="0">[12]Tablas!#REF!</definedName>
    <definedName name="DRL1_1">[12]Tablas!#REF!</definedName>
    <definedName name="DRL1_1_1" localSheetId="1">[12]Tablas!#REF!</definedName>
    <definedName name="DRL1_1_1" localSheetId="0">[12]Tablas!#REF!</definedName>
    <definedName name="DRL1_1_1">[12]Tablas!#REF!</definedName>
    <definedName name="DRL1_1_2" localSheetId="1">[12]Tablas!#REF!</definedName>
    <definedName name="DRL1_1_2" localSheetId="0">[12]Tablas!#REF!</definedName>
    <definedName name="DRL1_1_2">[12]Tablas!#REF!</definedName>
    <definedName name="DRL1_1_3" localSheetId="1">[12]Tablas!#REF!</definedName>
    <definedName name="DRL1_1_3" localSheetId="0">[12]Tablas!#REF!</definedName>
    <definedName name="DRL1_1_3">[12]Tablas!#REF!</definedName>
    <definedName name="DRL1_1_4" localSheetId="1">[12]Tablas!#REF!</definedName>
    <definedName name="DRL1_1_4" localSheetId="0">[12]Tablas!#REF!</definedName>
    <definedName name="DRL1_1_4">[12]Tablas!#REF!</definedName>
    <definedName name="DRL1_2" localSheetId="1">[12]Tablas!#REF!</definedName>
    <definedName name="DRL1_2" localSheetId="0">[12]Tablas!#REF!</definedName>
    <definedName name="DRL1_2">[12]Tablas!#REF!</definedName>
    <definedName name="DRL1_3" localSheetId="1">[12]Tablas!#REF!</definedName>
    <definedName name="DRL1_3" localSheetId="0">[12]Tablas!#REF!</definedName>
    <definedName name="DRL1_3">[12]Tablas!#REF!</definedName>
    <definedName name="DRL1_4" localSheetId="1">[12]Tablas!#REF!</definedName>
    <definedName name="DRL1_4" localSheetId="0">[12]Tablas!#REF!</definedName>
    <definedName name="DRL1_4">[12]Tablas!#REF!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rywall">#REF!</definedName>
    <definedName name="DS" localSheetId="1">[62]Cronograma!#REF!</definedName>
    <definedName name="DS" localSheetId="0">[62]Cronograma!#REF!</definedName>
    <definedName name="DS">[62]Cronograma!#REF!</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0">#REF!</definedName>
    <definedName name="Dsbcm">#REF!</definedName>
    <definedName name="DsctoFondo">[65]EMPRESA!$I$25</definedName>
    <definedName name="DsctoPension">[65]EMPRESA!$I$23</definedName>
    <definedName name="DsctoSalud">[65]EMPRESA!$I$24</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 localSheetId="1">[12]Tablas!#REF!</definedName>
    <definedName name="DSP" localSheetId="0">[12]Tablas!#REF!</definedName>
    <definedName name="DSP">[12]Tablas!#REF!</definedName>
    <definedName name="DSP1_1" localSheetId="1">[12]Tablas!#REF!</definedName>
    <definedName name="DSP1_1" localSheetId="0">[12]Tablas!#REF!</definedName>
    <definedName name="DSP1_1">[12]Tablas!#REF!</definedName>
    <definedName name="DSP1_1_1" localSheetId="1">[12]Tablas!#REF!</definedName>
    <definedName name="DSP1_1_1" localSheetId="0">[12]Tablas!#REF!</definedName>
    <definedName name="DSP1_1_1">[12]Tablas!#REF!</definedName>
    <definedName name="dt" localSheetId="0">#REF!</definedName>
    <definedName name="dt">#REF!</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 localSheetId="0">#REF!</definedName>
    <definedName name="E">#REF!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 localSheetId="1">[12]Tablas!#REF!</definedName>
    <definedName name="ECP" localSheetId="0">[12]Tablas!#REF!</definedName>
    <definedName name="ECP">[12]Tablas!#REF!</definedName>
    <definedName name="ECP1_1" localSheetId="1">[12]Tablas!#REF!</definedName>
    <definedName name="ECP1_1" localSheetId="0">[12]Tablas!#REF!</definedName>
    <definedName name="ECP1_1">[12]Tablas!#REF!</definedName>
    <definedName name="ECP1_1_1" localSheetId="1">[12]Tablas!#REF!</definedName>
    <definedName name="ECP1_1_1" localSheetId="0">[12]Tablas!#REF!</definedName>
    <definedName name="ECP1_1_1">[12]Tablas!#REF!</definedName>
    <definedName name="EDC" localSheetId="0">#REF!</definedName>
    <definedName name="EDC">#REF!</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1">APU!ERR</definedName>
    <definedName name="EE" localSheetId="0">'FORMULARIO 01'!ERR</definedName>
    <definedName name="EE">[0]!ERR</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'[66]Info Ejec'!$A$1:$AV$153</definedName>
    <definedName name="ELIMINACIONPROYC" localSheetId="0">#REF!</definedName>
    <definedName name="ELIMINACIONPROYC">#REF!</definedName>
    <definedName name="emanto" localSheetId="0">#REF!</definedName>
    <definedName name="emanto">#REF!</definedName>
    <definedName name="eme" localSheetId="1">APU!ERR</definedName>
    <definedName name="eme" localSheetId="0">'FORMULARIO 01'!ERR</definedName>
    <definedName name="eme">[0]!ERR</definedName>
    <definedName name="EMPLEADO" localSheetId="0">#REF!</definedName>
    <definedName name="EMPLEADO">#REF!</definedName>
    <definedName name="Empresa">[39]EMPRESA!$F$6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0">#REF!</definedName>
    <definedName name="ENTRADASP">#REF!</definedName>
    <definedName name="EPECIALIDAD_SIDOE" localSheetId="1">[12]Tablas!#REF!</definedName>
    <definedName name="EPECIALIDAD_SIDOE" localSheetId="0">[12]Tablas!#REF!</definedName>
    <definedName name="EPECIALIDAD_SIDOE">[12]Tablas!#REF!</definedName>
    <definedName name="equipo">[67]Equipo!$A$7:$A$65536</definedName>
    <definedName name="EQUIPO1" localSheetId="0">#REF!</definedName>
    <definedName name="EQUIPO1">#REF!</definedName>
    <definedName name="Equipos" localSheetId="0">#REF!</definedName>
    <definedName name="Equipos">#REF!</definedName>
    <definedName name="EQUIPOS1" localSheetId="0">#REF!</definedName>
    <definedName name="EQUIPOS1">#REF!</definedName>
    <definedName name="EquiposEspeciales">#REF!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E_ART">[44]steel!$B$8:$B$47</definedName>
    <definedName name="erfg" localSheetId="1" hidden="1">{#N/A,#N/A,FALSE,"Hoja1";#N/A,#N/A,FALSE,"Hoja2"}</definedName>
    <definedName name="erfg" localSheetId="0"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 localSheetId="1">#REF!</definedName>
    <definedName name="ERRORE" localSheetId="0">#REF!</definedName>
    <definedName name="ERRORE">#REF!</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1">APU!ERR</definedName>
    <definedName name="ES" localSheetId="0">'FORMULARIO 01'!ERR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0">#REF!</definedName>
    <definedName name="ESPECIFICACION">#REF!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1">'[3]7422CW00'!#REF!</definedName>
    <definedName name="ESTRAE" localSheetId="0">'[3]7422CW00'!#REF!</definedName>
    <definedName name="ESTRAE">'[3]7422CW00'!#REF!</definedName>
    <definedName name="ESTRU">[68]Estructura!$C$7:$E$2570</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S">[69]Hoja3!$B$7:$B$15</definedName>
    <definedName name="ETAP" localSheetId="0">#REF!</definedName>
    <definedName name="ETAP">#REF!</definedName>
    <definedName name="ETAPA_PACC" localSheetId="0">#REF!</definedName>
    <definedName name="ETAPA_PACC">#REF!</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1" hidden="1">{#N/A,#N/A,TRUE,"1842CWN0"}</definedName>
    <definedName name="etertt" localSheetId="0" hidden="1">{#N/A,#N/A,TRUE,"1842CWN0"}</definedName>
    <definedName name="etertt" hidden="1">{#N/A,#N/A,TRUE,"1842CWN0"}</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#REF!</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0">#REF!</definedName>
    <definedName name="exCEL">#REF!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Titles_10" localSheetId="1">[23]SKJ452!#REF!</definedName>
    <definedName name="Excel_BuiltIn_Print_Titles_10" localSheetId="0">[23]SKJ452!#REF!</definedName>
    <definedName name="Excel_BuiltIn_Print_Titles_10">[23]SKJ452!#REF!</definedName>
    <definedName name="Excel_BuiltIn_Print_Titles_11" localSheetId="1">[23]ITA878!#REF!</definedName>
    <definedName name="Excel_BuiltIn_Print_Titles_11" localSheetId="0">[23]ITA878!#REF!</definedName>
    <definedName name="Excel_BuiltIn_Print_Titles_11">[23]ITA878!#REF!</definedName>
    <definedName name="Excel_BuiltIn_Print_Titles_12" localSheetId="1">'[23]AEA-944'!#REF!</definedName>
    <definedName name="Excel_BuiltIn_Print_Titles_12" localSheetId="0">'[23]AEA-944'!#REF!</definedName>
    <definedName name="Excel_BuiltIn_Print_Titles_12">'[23]AEA-944'!#REF!</definedName>
    <definedName name="Excel_BuiltIn_Print_Titles_13" localSheetId="1">'[23]DUB-823'!#REF!</definedName>
    <definedName name="Excel_BuiltIn_Print_Titles_13" localSheetId="0">'[23]DUB-823'!#REF!</definedName>
    <definedName name="Excel_BuiltIn_Print_Titles_13">'[23]DUB-823'!#REF!</definedName>
    <definedName name="Excel_BuiltIn_Print_Titles_14" localSheetId="1">'[23]GPI 526'!#REF!</definedName>
    <definedName name="Excel_BuiltIn_Print_Titles_14" localSheetId="0">'[23]GPI 526'!#REF!</definedName>
    <definedName name="Excel_BuiltIn_Print_Titles_14">'[23]GPI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 localSheetId="1">[23]XXJ617!#REF!</definedName>
    <definedName name="Excel_BuiltIn_Print_Titles_19" localSheetId="0">[23]XXJ617!#REF!</definedName>
    <definedName name="Excel_BuiltIn_Print_Titles_19">[23]XXJ617!#REF!</definedName>
    <definedName name="Excel_BuiltIn_Print_Titles_20" localSheetId="0">#REF!</definedName>
    <definedName name="Excel_BuiltIn_Print_Titles_20">#REF!</definedName>
    <definedName name="Excel_BuiltIn_Print_Titles_21" localSheetId="1">[23]SNG_855!#REF!</definedName>
    <definedName name="Excel_BuiltIn_Print_Titles_21" localSheetId="0">[23]SNG_855!#REF!</definedName>
    <definedName name="Excel_BuiltIn_Print_Titles_21">[23]SNG_855!#REF!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5" localSheetId="1">'[23]VEA 374'!#REF!</definedName>
    <definedName name="Excel_BuiltIn_Print_Titles_5" localSheetId="0">'[23]VEA 374'!#REF!</definedName>
    <definedName name="Excel_BuiltIn_Print_Titles_5">'[23]VEA 374'!#REF!</definedName>
    <definedName name="Excel_BuiltIn_Print_Titles_5_XX" localSheetId="1">'[23]VEA 374'!#REF!</definedName>
    <definedName name="Excel_BuiltIn_Print_Titles_5_XX" localSheetId="0">'[23]VEA 374'!#REF!</definedName>
    <definedName name="Excel_BuiltIn_Print_Titles_5_XX">'[23]VEA 374'!#REF!</definedName>
    <definedName name="Excel_BuiltIn_Print_Titles_6" localSheetId="0">#REF!</definedName>
    <definedName name="Excel_BuiltIn_Print_Titles_6">#REF!</definedName>
    <definedName name="Excel_BuiltIn_Print_Titles_7" localSheetId="1">[23]HFB024!#REF!</definedName>
    <definedName name="Excel_BuiltIn_Print_Titles_7" localSheetId="0">[23]HFB024!#REF!</definedName>
    <definedName name="Excel_BuiltIn_Print_Titles_7">[23]HFB024!#REF!</definedName>
    <definedName name="Excel_BuiltIn_Print_Titles_8" localSheetId="0">#REF!</definedName>
    <definedName name="Excel_BuiltIn_Print_Titles_8">#REF!</definedName>
    <definedName name="Excel_BuiltIn_Print_Titles_9" localSheetId="1">[23]PAJ825!#REF!</definedName>
    <definedName name="Excel_BuiltIn_Print_Titles_9" localSheetId="0">[23]PAJ825!#REF!</definedName>
    <definedName name="Excel_BuiltIn_Print_Titles_9">[23]PAJ825!#REF!</definedName>
    <definedName name="EXCROC">'[70]Análisis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'[39]LIQUIDA-NOMINA'!$AH$4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1">'[71]Itemes Renovación'!#REF!</definedName>
    <definedName name="FACTURADO" localSheetId="0">'[71]Itemes Renovación'!#REF!</definedName>
    <definedName name="FACTURADO">'[71]Itemes Renovación'!#REF!</definedName>
    <definedName name="FareWellStmnt">[49]!FareWellStmnt</definedName>
    <definedName name="FaseProyecto" localSheetId="0">#REF!</definedName>
    <definedName name="FaseProyecto">#REF!</definedName>
    <definedName name="FD" localSheetId="1">APU!ERR</definedName>
    <definedName name="FD" localSheetId="0">'FORMULARIO 01'!ERR</definedName>
    <definedName name="FD">[0]!ERR</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 localSheetId="0">#REF!</definedName>
    <definedName name="fdwssf">#REF!</definedName>
    <definedName name="FE">1.32</definedName>
    <definedName name="Fecha">[72]Tablas!$B$1:$B$65536</definedName>
    <definedName name="FechaInicio">[39]CONTRATO!$E$10</definedName>
    <definedName name="FechaTermina">[39]CONTRATO!$E$11</definedName>
    <definedName name="FechaTerminacion" localSheetId="1">#REF!</definedName>
    <definedName name="FechaTerminacion" localSheetId="0">#REF!</definedName>
    <definedName name="FechaTerminacion">#REF!</definedName>
    <definedName name="fer" localSheetId="1">'[36]Res-Accide-10'!#REF!</definedName>
    <definedName name="fer" localSheetId="0">'[36]Res-Accide-10'!#REF!</definedName>
    <definedName name="fer">'[36]Res-Accide-10'!#REF!</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rreteria">#REF!</definedName>
    <definedName name="ff" localSheetId="1">APU!ERR</definedName>
    <definedName name="ff" localSheetId="0">'FORMULARIO 01'!ERR</definedName>
    <definedName name="ff">[0]!ERR</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1">APU!ERR</definedName>
    <definedName name="fg" localSheetId="0">'FORMULARIO 01'!ERR</definedName>
    <definedName name="fg">[0]!ERR</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 localSheetId="1">'[73]7422CW00'!#REF!</definedName>
    <definedName name="fgh" localSheetId="0">'[73]7422CW00'!#REF!</definedName>
    <definedName name="fgh">'[73]7422CW00'!#REF!</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localSheetId="0" hidden="1">{#N/A,#N/A,TRUE,"1842CWN0"}</definedName>
    <definedName name="fhg"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1">#REF!</definedName>
    <definedName name="fi" localSheetId="0">#REF!</definedName>
    <definedName name="fi">#REF!</definedName>
    <definedName name="FIBER" localSheetId="1">#REF!</definedName>
    <definedName name="FIBER" localSheetId="0">#REF!</definedName>
    <definedName name="FIBER">#REF!</definedName>
    <definedName name="Fil_Fechas" localSheetId="1">#REF!</definedName>
    <definedName name="Fil_Fechas" localSheetId="0">#REF!</definedName>
    <definedName name="Fil_Fechas">#REF!</definedName>
    <definedName name="fill1" localSheetId="1" hidden="1">#REF!</definedName>
    <definedName name="fill1" localSheetId="0" hidden="1">#REF!</definedName>
    <definedName name="fill1" hidden="1">#REF!</definedName>
    <definedName name="FILTROS" localSheetId="1">#REF!</definedName>
    <definedName name="FILTROS" localSheetId="0">#REF!</definedName>
    <definedName name="FILTROS">#REF!</definedName>
    <definedName name="FINANCIACION" localSheetId="1">APU!ERR</definedName>
    <definedName name="FINANCIACION" localSheetId="0">'FORMULARIO 01'!ERR</definedName>
    <definedName name="FINANCIACION">[0]!ERR</definedName>
    <definedName name="FinePrint">[49]!FinePrint</definedName>
    <definedName name="FM">1.18</definedName>
    <definedName name="fnic">[53]Hoja1!$C$13</definedName>
    <definedName name="FO">1.32</definedName>
    <definedName name="FORDESCR" localSheetId="1">'[3]7422CW00'!#REF!</definedName>
    <definedName name="FORDESCR" localSheetId="0">'[3]7422CW00'!#REF!</definedName>
    <definedName name="FORDESCR">'[3]7422CW00'!#REF!</definedName>
    <definedName name="FORM_C3">[74]Hoja1!$A$33:$N$51</definedName>
    <definedName name="Formaletas">#REF!</definedName>
    <definedName name="FORMOLT" localSheetId="1">'[3]7422CW00'!#REF!</definedName>
    <definedName name="FORMOLT" localSheetId="0">'[3]7422CW00'!#REF!</definedName>
    <definedName name="FORMOLT">'[3]7422CW00'!#REF!</definedName>
    <definedName name="formularioCantidades" localSheetId="1">#REF!</definedName>
    <definedName name="formularioCantidades" localSheetId="0">#REF!</definedName>
    <definedName name="formularioCantidades">#REF!</definedName>
    <definedName name="FORSHE" localSheetId="1">'[3]7422CW00'!#REF!</definedName>
    <definedName name="FORSHE" localSheetId="0">'[3]7422CW00'!#REF!</definedName>
    <definedName name="FORSHE">'[3]7422CW00'!#REF!</definedName>
    <definedName name="FORUNMIS" localSheetId="1">'[3]7422CW00'!#REF!</definedName>
    <definedName name="FORUNMIS" localSheetId="0">'[3]7422CW00'!#REF!</definedName>
    <definedName name="FORUNMIS">'[3]7422CW00'!#REF!</definedName>
    <definedName name="FR">1.15</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APU!ERR</definedName>
    <definedName name="fu" localSheetId="0">'FORMULARIO 01'!ERR</definedName>
    <definedName name="fu">[0]!ERR</definedName>
    <definedName name="Full_Print" localSheetId="1">#REF!</definedName>
    <definedName name="Full_Print" localSheetId="0">#REF!</definedName>
    <definedName name="Full_Print">#REF!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 localSheetId="1">#REF!</definedName>
    <definedName name="G" localSheetId="0">#REF!</definedName>
    <definedName name="G">#REF!</definedName>
    <definedName name="G.Eg" localSheetId="1">#REF!</definedName>
    <definedName name="G.Eg" localSheetId="0">#REF!</definedName>
    <definedName name="G.Eg">#REF!</definedName>
    <definedName name="G.Em" localSheetId="1">#REF!</definedName>
    <definedName name="G.Em" localSheetId="0">#REF!</definedName>
    <definedName name="G.Em">#REF!</definedName>
    <definedName name="G.Eo" localSheetId="1">#REF!</definedName>
    <definedName name="G.Eo" localSheetId="0">#REF!</definedName>
    <definedName name="G.Eo">#REF!</definedName>
    <definedName name="G.Ew" localSheetId="1">#REF!</definedName>
    <definedName name="G.Ew" localSheetId="0">#REF!</definedName>
    <definedName name="G.Ew">#REF!</definedName>
    <definedName name="G_C1" localSheetId="1">[12]Tablas!#REF!</definedName>
    <definedName name="G_C1" localSheetId="0">[12]Tablas!#REF!</definedName>
    <definedName name="G_C1">[12]Tablas!#REF!</definedName>
    <definedName name="G_C10" localSheetId="1">[12]Tablas!#REF!</definedName>
    <definedName name="G_C10" localSheetId="0">[12]Tablas!#REF!</definedName>
    <definedName name="G_C10">[12]Tablas!#REF!</definedName>
    <definedName name="G_C11" localSheetId="1">[12]Tablas!#REF!</definedName>
    <definedName name="G_C11" localSheetId="0">[12]Tablas!#REF!</definedName>
    <definedName name="G_C11">[12]Tablas!#REF!</definedName>
    <definedName name="G_C12" localSheetId="1">[12]Tablas!#REF!</definedName>
    <definedName name="G_C12" localSheetId="0">[12]Tablas!#REF!</definedName>
    <definedName name="G_C12">[12]Tablas!#REF!</definedName>
    <definedName name="G_C13" localSheetId="1">[12]Tablas!#REF!</definedName>
    <definedName name="G_C13" localSheetId="0">[12]Tablas!#REF!</definedName>
    <definedName name="G_C13">[12]Tablas!#REF!</definedName>
    <definedName name="G_C14" localSheetId="1">[12]Tablas!#REF!</definedName>
    <definedName name="G_C14" localSheetId="0">[12]Tablas!#REF!</definedName>
    <definedName name="G_C14">[12]Tablas!#REF!</definedName>
    <definedName name="G_C15" localSheetId="1">[12]Tablas!#REF!</definedName>
    <definedName name="G_C15" localSheetId="0">[12]Tablas!#REF!</definedName>
    <definedName name="G_C15">[12]Tablas!#REF!</definedName>
    <definedName name="G_C16" localSheetId="1">[12]Tablas!#REF!</definedName>
    <definedName name="G_C16" localSheetId="0">[12]Tablas!#REF!</definedName>
    <definedName name="G_C16">[12]Tablas!#REF!</definedName>
    <definedName name="G_C17" localSheetId="1">[12]Tablas!#REF!</definedName>
    <definedName name="G_C17" localSheetId="0">[12]Tablas!#REF!</definedName>
    <definedName name="G_C17">[12]Tablas!#REF!</definedName>
    <definedName name="G_C18" localSheetId="1">[12]Tablas!#REF!</definedName>
    <definedName name="G_C18" localSheetId="0">[12]Tablas!#REF!</definedName>
    <definedName name="G_C18">[12]Tablas!#REF!</definedName>
    <definedName name="G_C19" localSheetId="1">[12]Tablas!#REF!</definedName>
    <definedName name="G_C19" localSheetId="0">[12]Tablas!#REF!</definedName>
    <definedName name="G_C19">[12]Tablas!#REF!</definedName>
    <definedName name="G_C2" localSheetId="1">[12]Tablas!#REF!</definedName>
    <definedName name="G_C2" localSheetId="0">[12]Tablas!#REF!</definedName>
    <definedName name="G_C2">[12]Tablas!#REF!</definedName>
    <definedName name="G_C20" localSheetId="1">[12]Tablas!#REF!</definedName>
    <definedName name="G_C20" localSheetId="0">[12]Tablas!#REF!</definedName>
    <definedName name="G_C20">[12]Tablas!#REF!</definedName>
    <definedName name="G_C21" localSheetId="1">[12]Tablas!#REF!</definedName>
    <definedName name="G_C21" localSheetId="0">[12]Tablas!#REF!</definedName>
    <definedName name="G_C21">[12]Tablas!#REF!</definedName>
    <definedName name="G_C22" localSheetId="1">[12]Tablas!#REF!</definedName>
    <definedName name="G_C22" localSheetId="0">[12]Tablas!#REF!</definedName>
    <definedName name="G_C22">[12]Tablas!#REF!</definedName>
    <definedName name="G_C3" localSheetId="1">[12]Tablas!#REF!</definedName>
    <definedName name="G_C3" localSheetId="0">[12]Tablas!#REF!</definedName>
    <definedName name="G_C3">[12]Tablas!#REF!</definedName>
    <definedName name="G_C4" localSheetId="1">[12]Tablas!#REF!</definedName>
    <definedName name="G_C4" localSheetId="0">[12]Tablas!#REF!</definedName>
    <definedName name="G_C4">[12]Tablas!#REF!</definedName>
    <definedName name="G_C5" localSheetId="1">[12]Tablas!#REF!</definedName>
    <definedName name="G_C5" localSheetId="0">[12]Tablas!#REF!</definedName>
    <definedName name="G_C5">[12]Tablas!#REF!</definedName>
    <definedName name="G_C6" localSheetId="1">[12]Tablas!#REF!</definedName>
    <definedName name="G_C6" localSheetId="0">[12]Tablas!#REF!</definedName>
    <definedName name="G_C6">[12]Tablas!#REF!</definedName>
    <definedName name="G_C7" localSheetId="1">[12]Tablas!#REF!</definedName>
    <definedName name="G_C7" localSheetId="0">[12]Tablas!#REF!</definedName>
    <definedName name="G_C7">[12]Tablas!#REF!</definedName>
    <definedName name="G_C8" localSheetId="1">[12]Tablas!#REF!</definedName>
    <definedName name="G_C8" localSheetId="0">[12]Tablas!#REF!</definedName>
    <definedName name="G_C8">[12]Tablas!#REF!</definedName>
    <definedName name="G_C9" localSheetId="1">[12]Tablas!#REF!</definedName>
    <definedName name="G_C9" localSheetId="0">[12]Tablas!#REF!</definedName>
    <definedName name="G_C9">[12]Tablas!#REF!</definedName>
    <definedName name="G1_" localSheetId="1">#REF!</definedName>
    <definedName name="G1_" localSheetId="0">#REF!</definedName>
    <definedName name="G1_">#REF!</definedName>
    <definedName name="GAJ" localSheetId="1">#REF!</definedName>
    <definedName name="GAJ" localSheetId="0">#REF!</definedName>
    <definedName name="GAJ">#REF!</definedName>
    <definedName name="GAS" localSheetId="1">[12]Tablas!#REF!</definedName>
    <definedName name="GAS" localSheetId="0">[12]Tablas!#REF!</definedName>
    <definedName name="GAS">[12]Tablas!#REF!</definedName>
    <definedName name="gba" localSheetId="1"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 localSheetId="1">[11]Tablas!#REF!</definedName>
    <definedName name="GCB" localSheetId="0">[11]Tablas!#REF!</definedName>
    <definedName name="GCB">[11]Tablas!#REF!</definedName>
    <definedName name="GCI" localSheetId="1">[12]Tablas!#REF!</definedName>
    <definedName name="GCI" localSheetId="0">[12]Tablas!#REF!</definedName>
    <definedName name="GCI">[12]Tablas!#REF!</definedName>
    <definedName name="GCN" localSheetId="1">[12]Tablas!#REF!</definedName>
    <definedName name="GCN" localSheetId="0">[12]Tablas!#REF!</definedName>
    <definedName name="GCN">[12]Tablas!#REF!</definedName>
    <definedName name="GCP" localSheetId="1">[12]Tablas!#REF!</definedName>
    <definedName name="GCP" localSheetId="0">[12]Tablas!#REF!</definedName>
    <definedName name="GCP">[12]Tablas!#REF!</definedName>
    <definedName name="GDN" localSheetId="1">[12]Tablas!#REF!</definedName>
    <definedName name="GDN" localSheetId="0">[12]Tablas!#REF!</definedName>
    <definedName name="GDN">[12]Tablas!#REF!</definedName>
    <definedName name="GDR" localSheetId="1">[12]Tablas!#REF!</definedName>
    <definedName name="GDR" localSheetId="0">[12]Tablas!#REF!</definedName>
    <definedName name="GDR">[12]Tablas!#REF!</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 localSheetId="1">[12]Tablas!#REF!</definedName>
    <definedName name="GEA" localSheetId="0">[12]Tablas!#REF!</definedName>
    <definedName name="GEA">[12]Tablas!#REF!</definedName>
    <definedName name="GEA1_1" localSheetId="1">[12]Tablas!#REF!</definedName>
    <definedName name="GEA1_1" localSheetId="0">[12]Tablas!#REF!</definedName>
    <definedName name="GEA1_1">[12]Tablas!#REF!</definedName>
    <definedName name="GEA1_1_1" localSheetId="1">[12]Tablas!#REF!</definedName>
    <definedName name="GEA1_1_1" localSheetId="0">[12]Tablas!#REF!</definedName>
    <definedName name="GEA1_1_1">[12]Tablas!#REF!</definedName>
    <definedName name="GEA1_1_10" localSheetId="1">[12]Tablas!#REF!</definedName>
    <definedName name="GEA1_1_10" localSheetId="0">[12]Tablas!#REF!</definedName>
    <definedName name="GEA1_1_10">[12]Tablas!#REF!</definedName>
    <definedName name="GEA1_1_2" localSheetId="1">[12]Tablas!#REF!</definedName>
    <definedName name="GEA1_1_2" localSheetId="0">[12]Tablas!#REF!</definedName>
    <definedName name="GEA1_1_2">[12]Tablas!#REF!</definedName>
    <definedName name="GEA1_1_3" localSheetId="1">[12]Tablas!#REF!</definedName>
    <definedName name="GEA1_1_3" localSheetId="0">[12]Tablas!#REF!</definedName>
    <definedName name="GEA1_1_3">[12]Tablas!#REF!</definedName>
    <definedName name="GEA1_1_4" localSheetId="1">[12]Tablas!#REF!</definedName>
    <definedName name="GEA1_1_4" localSheetId="0">[12]Tablas!#REF!</definedName>
    <definedName name="GEA1_1_4">[12]Tablas!#REF!</definedName>
    <definedName name="GEA1_1_5" localSheetId="1">[12]Tablas!#REF!</definedName>
    <definedName name="GEA1_1_5" localSheetId="0">[12]Tablas!#REF!</definedName>
    <definedName name="GEA1_1_5">[12]Tablas!#REF!</definedName>
    <definedName name="GEA1_1_6" localSheetId="1">[12]Tablas!#REF!</definedName>
    <definedName name="GEA1_1_6" localSheetId="0">[12]Tablas!#REF!</definedName>
    <definedName name="GEA1_1_6">[12]Tablas!#REF!</definedName>
    <definedName name="GEA1_1_7" localSheetId="1">[12]Tablas!#REF!</definedName>
    <definedName name="GEA1_1_7" localSheetId="0">[12]Tablas!#REF!</definedName>
    <definedName name="GEA1_1_7">[12]Tablas!#REF!</definedName>
    <definedName name="GEA1_1_8" localSheetId="1">[12]Tablas!#REF!</definedName>
    <definedName name="GEA1_1_8" localSheetId="0">[12]Tablas!#REF!</definedName>
    <definedName name="GEA1_1_8">[12]Tablas!#REF!</definedName>
    <definedName name="GEA1_1_9" localSheetId="1">[12]Tablas!#REF!</definedName>
    <definedName name="GEA1_1_9" localSheetId="0">[12]Tablas!#REF!</definedName>
    <definedName name="GEA1_1_9">[12]Tablas!#REF!</definedName>
    <definedName name="GEA1_2" localSheetId="1">[12]Tablas!#REF!</definedName>
    <definedName name="GEA1_2" localSheetId="0">[12]Tablas!#REF!</definedName>
    <definedName name="GEA1_2">[12]Tablas!#REF!</definedName>
    <definedName name="GEA1_3" localSheetId="1">[12]Tablas!#REF!</definedName>
    <definedName name="GEA1_3" localSheetId="0">[12]Tablas!#REF!</definedName>
    <definedName name="GEA1_3">[12]Tablas!#REF!</definedName>
    <definedName name="GEA1_4" localSheetId="1">[12]Tablas!#REF!</definedName>
    <definedName name="GEA1_4" localSheetId="0">[12]Tablas!#REF!</definedName>
    <definedName name="GEA1_4">[12]Tablas!#REF!</definedName>
    <definedName name="GEC" localSheetId="1">[12]Tablas!#REF!</definedName>
    <definedName name="GEC" localSheetId="0">[12]Tablas!#REF!</definedName>
    <definedName name="GEC">[12]Tablas!#REF!</definedName>
    <definedName name="GEC_ON_DAPIAY" localSheetId="1">#REF!</definedName>
    <definedName name="GEC_ON_DAPIAY" localSheetId="0">#REF!</definedName>
    <definedName name="GEC_ON_DAPIAY">#REF!</definedName>
    <definedName name="GEC_ON_GER" localSheetId="1">#REF!</definedName>
    <definedName name="GEC_ON_GER" localSheetId="0">#REF!</definedName>
    <definedName name="GEC_ON_GER">#REF!</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 localSheetId="1">#REF!</definedName>
    <definedName name="GENERAL" localSheetId="0">#REF!</definedName>
    <definedName name="GENERAL">#REF!</definedName>
    <definedName name="GENERAL1" localSheetId="1">#REF!</definedName>
    <definedName name="GENERAL1" localSheetId="0">#REF!</definedName>
    <definedName name="GENERAL1">#REF!</definedName>
    <definedName name="Geosinteticos">#REF!</definedName>
    <definedName name="Geotex" localSheetId="1">#REF!</definedName>
    <definedName name="Geotex" localSheetId="0">#REF!</definedName>
    <definedName name="Geotex">#REF!</definedName>
    <definedName name="GERENCIA" localSheetId="1">#REF!</definedName>
    <definedName name="GERENCIA" localSheetId="0">#REF!</definedName>
    <definedName name="GERENCIA">#REF!</definedName>
    <definedName name="GERENCIA1" localSheetId="1">#REF!</definedName>
    <definedName name="GERENCIA1" localSheetId="0">#REF!</definedName>
    <definedName name="GERENCIA1">#REF!</definedName>
    <definedName name="GERENCIA2" localSheetId="1">#REF!</definedName>
    <definedName name="GERENCIA2" localSheetId="0">#REF!</definedName>
    <definedName name="GERENCIA2">#REF!</definedName>
    <definedName name="Gerente">[39]EMPRESA!$F$12</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 localSheetId="1">[12]Tablas!#REF!</definedName>
    <definedName name="GFN" localSheetId="0">[12]Tablas!#REF!</definedName>
    <definedName name="GFN">[12]Tablas!#REF!</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1">APU!ERR</definedName>
    <definedName name="GGG" localSheetId="0">'FORMULARIO 01'!ERR</definedName>
    <definedName name="GGG">[0]!ERR</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1" hidden="1">{#N/A,#N/A,TRUE,"1842CWN0"}</definedName>
    <definedName name="ggjgjkg" localSheetId="0" hidden="1">{#N/A,#N/A,TRUE,"1842CWN0"}</definedName>
    <definedName name="ggjgjkg" hidden="1">{#N/A,#N/A,TRUE,"1842CWN0"}</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 localSheetId="1">'[73]7422CW00'!#REF!</definedName>
    <definedName name="ghf" localSheetId="0">'[73]7422CW00'!#REF!</definedName>
    <definedName name="ghf">'[73]7422CW00'!#REF!</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 localSheetId="1">#REF!</definedName>
    <definedName name="ghghy" localSheetId="0">#REF!</definedName>
    <definedName name="ghghy">#REF!</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0" hidden="1">{#N/A,#N/A,TRUE,"1842CWN0"}</definedName>
    <definedName name="ghnbbfr" hidden="1">{#N/A,#N/A,TRUE,"1842CWN0"}</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 localSheetId="1">[12]Tablas!#REF!</definedName>
    <definedName name="GMM_ON_ASO" localSheetId="0">[12]Tablas!#REF!</definedName>
    <definedName name="GMM_ON_ASO">[12]Tablas!#REF!</definedName>
    <definedName name="GMM_ON_DMARES" localSheetId="1">#REF!</definedName>
    <definedName name="GMM_ON_DMARES" localSheetId="0">#REF!</definedName>
    <definedName name="GMM_ON_DMARES">#REF!</definedName>
    <definedName name="GMM_ON_DRIO" localSheetId="1">#REF!</definedName>
    <definedName name="GMM_ON_DRIO" localSheetId="0">#REF!</definedName>
    <definedName name="GMM_ON_DRIO">#REF!</definedName>
    <definedName name="GOR" localSheetId="1">#REF!</definedName>
    <definedName name="GOR" localSheetId="0">#REF!</definedName>
    <definedName name="GOR">#REF!</definedName>
    <definedName name="GOT" localSheetId="1">[12]Tablas!#REF!</definedName>
    <definedName name="GOT" localSheetId="0">[12]Tablas!#REF!</definedName>
    <definedName name="GOT">[12]Tablas!#REF!</definedName>
    <definedName name="GPO" localSheetId="1">[12]Tablas!#REF!</definedName>
    <definedName name="GPO" localSheetId="0">[12]Tablas!#REF!</definedName>
    <definedName name="GPO">[12]Tablas!#REF!</definedName>
    <definedName name="GPR" localSheetId="1">[12]Tablas!#REF!</definedName>
    <definedName name="GPR" localSheetId="0">[12]Tablas!#REF!</definedName>
    <definedName name="GPR">[12]Tablas!#REF!</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0">#REF!</definedName>
    <definedName name="GRAF2">#REF!</definedName>
    <definedName name="GRAF3" localSheetId="1">#REF!</definedName>
    <definedName name="GRAF3" localSheetId="0">#REF!</definedName>
    <definedName name="GRAF3">#REF!</definedName>
    <definedName name="GRC" localSheetId="1">[12]Tablas!#REF!</definedName>
    <definedName name="GRC" localSheetId="0">[12]Tablas!#REF!</definedName>
    <definedName name="GRC">[12]Tablas!#REF!</definedName>
    <definedName name="GRC_ON_ASO" localSheetId="1">[12]Tablas!#REF!</definedName>
    <definedName name="GRC_ON_ASO" localSheetId="0">[12]Tablas!#REF!</definedName>
    <definedName name="GRC_ON_ASO">[12]Tablas!#REF!</definedName>
    <definedName name="GRC_ON_DAPIAY" localSheetId="1">#REF!</definedName>
    <definedName name="GRC_ON_DAPIAY" localSheetId="0">#REF!</definedName>
    <definedName name="GRC_ON_DAPIAY">#REF!</definedName>
    <definedName name="GRC_ON_GER" localSheetId="1">#REF!</definedName>
    <definedName name="GRC_ON_GER" localSheetId="0">#REF!</definedName>
    <definedName name="GRC_ON_GER">#REF!</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M" localSheetId="1">[12]Tablas!#REF!</definedName>
    <definedName name="GRM" localSheetId="0">[12]Tablas!#REF!</definedName>
    <definedName name="GRM">[12]Tablas!#REF!</definedName>
    <definedName name="GRM_ON_DMARES" localSheetId="1">#REF!</definedName>
    <definedName name="GRM_ON_DMARES" localSheetId="0">#REF!</definedName>
    <definedName name="GRM_ON_DMARES">#REF!</definedName>
    <definedName name="GRM_ON_DRIO" localSheetId="1">#REF!</definedName>
    <definedName name="GRM_ON_DRIO" localSheetId="0">#REF!</definedName>
    <definedName name="GRM_ON_DRIO">#REF!</definedName>
    <definedName name="GRN" localSheetId="1">[12]Tablas!#REF!</definedName>
    <definedName name="GRN" localSheetId="0">[12]Tablas!#REF!</definedName>
    <definedName name="GRN">[12]Tablas!#REF!</definedName>
    <definedName name="GRN_ON_ASO" localSheetId="1">[12]Tablas!#REF!</definedName>
    <definedName name="GRN_ON_ASO" localSheetId="0">[12]Tablas!#REF!</definedName>
    <definedName name="GRN_ON_ASO">[12]Tablas!#REF!</definedName>
    <definedName name="GRN_ON_DIREC" localSheetId="1">#REF!</definedName>
    <definedName name="GRN_ON_DIREC" localSheetId="0">#REF!</definedName>
    <definedName name="GRN_ON_DIREC">#REF!</definedName>
    <definedName name="GRS" localSheetId="1">[12]Tablas!#REF!</definedName>
    <definedName name="GRS" localSheetId="0">[12]Tablas!#REF!</definedName>
    <definedName name="GRS">[12]Tablas!#REF!</definedName>
    <definedName name="GRS_ON_ASO" localSheetId="1">[12]Tablas!#REF!</definedName>
    <definedName name="GRS_ON_ASO" localSheetId="0">[12]Tablas!#REF!</definedName>
    <definedName name="GRS_ON_ASO">[12]Tablas!#REF!</definedName>
    <definedName name="GRS_ON_DIREC" localSheetId="1">#REF!</definedName>
    <definedName name="GRS_ON_DIREC" localSheetId="0">#REF!</definedName>
    <definedName name="GRS_ON_DIREC">#REF!</definedName>
    <definedName name="GRS_ON_HUIL" localSheetId="1">#REF!</definedName>
    <definedName name="GRS_ON_HUIL" localSheetId="0">#REF!</definedName>
    <definedName name="GRS_ON_HUIL">#REF!</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0">#REF!</definedName>
    <definedName name="GRUPO1">#REF!</definedName>
    <definedName name="GRUPO123" localSheetId="1">#REF!</definedName>
    <definedName name="GRUPO123" localSheetId="0">#REF!</definedName>
    <definedName name="GRUPO123">#REF!</definedName>
    <definedName name="GRUPO13" localSheetId="1">#REF!</definedName>
    <definedName name="GRUPO13" localSheetId="0">#REF!</definedName>
    <definedName name="GRUPO13">#REF!</definedName>
    <definedName name="GRUPO2" localSheetId="1">#REF!</definedName>
    <definedName name="GRUPO2" localSheetId="0">#REF!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[75]BASE!$C$4:$H$255</definedName>
    <definedName name="GTC" localSheetId="1">[12]Tablas!#REF!</definedName>
    <definedName name="GTC" localSheetId="0">[12]Tablas!#REF!</definedName>
    <definedName name="GTC">[12]Tablas!#REF!</definedName>
    <definedName name="GTE" localSheetId="1">[12]Tablas!#REF!</definedName>
    <definedName name="GTE" localSheetId="0">[12]Tablas!#REF!</definedName>
    <definedName name="GTE">[12]Tablas!#REF!</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 localSheetId="0">#REF!</definedName>
    <definedName name="GTO_ADMON">#REF!</definedName>
    <definedName name="GTO_INVEST" localSheetId="1">#REF!</definedName>
    <definedName name="GTO_INVEST" localSheetId="0">#REF!</definedName>
    <definedName name="GTO_INVEST">#REF!</definedName>
    <definedName name="GTO_OPERA" localSheetId="1">#REF!</definedName>
    <definedName name="GTO_OPERA" localSheetId="0">#REF!</definedName>
    <definedName name="GTO_OPERA">#REF!</definedName>
    <definedName name="GTP" localSheetId="1">[12]Tablas!#REF!</definedName>
    <definedName name="GTP" localSheetId="0">[12]Tablas!#REF!</definedName>
    <definedName name="GTP">[12]Tablas!#REF!</definedName>
    <definedName name="GTRE" localSheetId="1">#REF!</definedName>
    <definedName name="GTRE" localSheetId="0">#REF!</definedName>
    <definedName name="GTRE">#REF!</definedName>
    <definedName name="h" localSheetId="1">#REF!</definedName>
    <definedName name="h" localSheetId="0">#REF!</definedName>
    <definedName name="h">#REF!</definedName>
    <definedName name="H_pump" localSheetId="1">#REF!</definedName>
    <definedName name="H_pump" localSheetId="0">#REF!</definedName>
    <definedName name="H_pump">#REF!</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zards" localSheetId="1">#REF!</definedName>
    <definedName name="Hazards" localSheetId="0">#REF!</definedName>
    <definedName name="Hazards">#REF!</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[53]Datos!$D$8</definedName>
    <definedName name="hen">[53]Datos!$D$9</definedName>
    <definedName name="HERRERO" localSheetId="1">#REF!</definedName>
    <definedName name="HERRERO" localSheetId="0">#REF!</definedName>
    <definedName name="HERRERO">#REF!</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1">APU!ERR</definedName>
    <definedName name="hh" localSheetId="0">'FORMULARIO 01'!ERR</definedName>
    <definedName name="hh">[0]!ERR</definedName>
    <definedName name="hhg" localSheetId="1" hidden="1">{#N/A,#N/A,TRUE,"1842CWN0"}</definedName>
    <definedName name="hhg" localSheetId="0" hidden="1">{#N/A,#N/A,TRUE,"1842CWN0"}</definedName>
    <definedName name="hhg" hidden="1">{#N/A,#N/A,TRUE,"1842CWN0"}</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'[20]Interc de Hidr.'!$E$1:$E$65536</definedName>
    <definedName name="HIDE1">[44]steel!$F$7:$J$7</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1">APU!ERR</definedName>
    <definedName name="HK" localSheetId="0">'FORMULARIO 01'!ERR</definedName>
    <definedName name="HK">[0]!ERR</definedName>
    <definedName name="HM" localSheetId="1">#REF!</definedName>
    <definedName name="HM" localSheetId="0">#REF!</definedName>
    <definedName name="HM">#REF!</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0">#REF!</definedName>
    <definedName name="HOJA1">#REF!</definedName>
    <definedName name="horat" localSheetId="1">'[20]Itemes Renovación'!#REF!</definedName>
    <definedName name="horat" localSheetId="0">'[20]Itemes Renovación'!#REF!</definedName>
    <definedName name="horat">'[20]Itemes Renovación'!#REF!</definedName>
    <definedName name="Hornos" localSheetId="1">#REF!</definedName>
    <definedName name="Hornos" localSheetId="0">#REF!</definedName>
    <definedName name="Hornos">#REF!</definedName>
    <definedName name="HP_stg_Hz" localSheetId="1">#REF!</definedName>
    <definedName name="HP_stg_Hz" localSheetId="0">#REF!</definedName>
    <definedName name="HP_stg_Hz">#REF!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 localSheetId="1">#REF!</definedName>
    <definedName name="hs" localSheetId="0">#REF!</definedName>
    <definedName name="hs">#REF!</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AS" localSheetId="1">#REF!</definedName>
    <definedName name="HTAS" localSheetId="0">#REF!</definedName>
    <definedName name="HTAS">#REF!</definedName>
    <definedName name="HTAS1" localSheetId="1">#REF!</definedName>
    <definedName name="HTAS1" localSheetId="0">#REF!</definedName>
    <definedName name="HTAS1">#REF!</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t" localSheetId="1">#REF!</definedName>
    <definedName name="hut" localSheetId="0">#REF!</definedName>
    <definedName name="hut">#REF!</definedName>
    <definedName name="hxdfk" localSheetId="1">#REF!</definedName>
    <definedName name="hxdfk" localSheetId="0">#REF!</definedName>
    <definedName name="hxdfk">#REF!</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1">#REF!</definedName>
    <definedName name="I" localSheetId="0">#REF!</definedName>
    <definedName name="I">#REF!</definedName>
    <definedName name="i0" localSheetId="1">#REF!</definedName>
    <definedName name="i0" localSheetId="0">#REF!</definedName>
    <definedName name="i0">#REF!</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[53]Hoja1!$C$17</definedName>
    <definedName name="icbf">[53]Hoja1!$C$15</definedName>
    <definedName name="Icct" localSheetId="1">#REF!</definedName>
    <definedName name="Icct" localSheetId="0">#REF!</definedName>
    <definedName name="Icct">#REF!</definedName>
    <definedName name="ICP" localSheetId="1">[12]Tablas!#REF!</definedName>
    <definedName name="ICP" localSheetId="0">[12]Tablas!#REF!</definedName>
    <definedName name="ICP">[12]Tablas!#REF!</definedName>
    <definedName name="ICP1_1" localSheetId="1">[12]Tablas!#REF!</definedName>
    <definedName name="ICP1_1" localSheetId="0">[12]Tablas!#REF!</definedName>
    <definedName name="ICP1_1">[12]Tablas!#REF!</definedName>
    <definedName name="ICP1_1_1" localSheetId="1">[12]Tablas!#REF!</definedName>
    <definedName name="ICP1_1_1" localSheetId="0">[12]Tablas!#REF!</definedName>
    <definedName name="ICP1_1_1">[12]Tablas!#REF!</definedName>
    <definedName name="ICP1_1_2" localSheetId="1">[12]Tablas!#REF!</definedName>
    <definedName name="ICP1_1_2" localSheetId="0">[12]Tablas!#REF!</definedName>
    <definedName name="ICP1_1_2">[12]Tablas!#REF!</definedName>
    <definedName name="ICP1_1_3" localSheetId="1">[12]Tablas!#REF!</definedName>
    <definedName name="ICP1_1_3" localSheetId="0">[12]Tablas!#REF!</definedName>
    <definedName name="ICP1_1_3">[12]Tablas!#REF!</definedName>
    <definedName name="ICP1_1_4" localSheetId="1">[12]Tablas!#REF!</definedName>
    <definedName name="ICP1_1_4" localSheetId="0">[12]Tablas!#REF!</definedName>
    <definedName name="ICP1_1_4">[12]Tablas!#REF!</definedName>
    <definedName name="ICP1_2" localSheetId="1">[12]Tablas!#REF!</definedName>
    <definedName name="ICP1_2" localSheetId="0">[12]Tablas!#REF!</definedName>
    <definedName name="ICP1_2">[12]Tablas!#REF!</definedName>
    <definedName name="ICP1_3" localSheetId="1">[12]Tablas!#REF!</definedName>
    <definedName name="ICP1_3" localSheetId="0">[12]Tablas!#REF!</definedName>
    <definedName name="ICP1_3">[12]Tablas!#REF!</definedName>
    <definedName name="ICP1_4" localSheetId="1">[12]Tablas!#REF!</definedName>
    <definedName name="ICP1_4" localSheetId="0">[12]Tablas!#REF!</definedName>
    <definedName name="ICP1_4">[12]Tablas!#REF!</definedName>
    <definedName name="ID" localSheetId="1">APU!ERR</definedName>
    <definedName name="ID" localSheetId="0">'FORMULARIO 01'!ERR</definedName>
    <definedName name="ID">[0]!ERR</definedName>
    <definedName name="IF" localSheetId="1">'[50]A. P. U.'!#REF!</definedName>
    <definedName name="IF" localSheetId="0">'[50]A. P. U.'!#REF!</definedName>
    <definedName name="IF">'[50]A. P. U.'!#REF!</definedName>
    <definedName name="Ig" localSheetId="1">#REF!</definedName>
    <definedName name="Ig" localSheetId="0">#REF!</definedName>
    <definedName name="Ig">#REF!</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 localSheetId="0">#REF!</definedName>
    <definedName name="IL">#REF!</definedName>
    <definedName name="im">'[76]1'!$N$41</definedName>
    <definedName name="IMP">[25]otros!$C$3</definedName>
    <definedName name="Impermeabilizantes">#REF!</definedName>
    <definedName name="IMPRESSION" localSheetId="1">#REF!</definedName>
    <definedName name="IMPRESSION" localSheetId="0">#REF!</definedName>
    <definedName name="IMPRESSION">#REF!</definedName>
    <definedName name="imprimir" localSheetId="1">#REF!</definedName>
    <definedName name="imprimir" localSheetId="0">#REF!</definedName>
    <definedName name="imprimir">#REF!</definedName>
    <definedName name="IMPTOS" localSheetId="1">#REF!</definedName>
    <definedName name="IMPTOS" localSheetId="0">#REF!</definedName>
    <definedName name="IMPTOS">#REF!</definedName>
    <definedName name="IMPTOS1" localSheetId="1">#REF!</definedName>
    <definedName name="IMPTOS1" localSheetId="0">#REF!</definedName>
    <definedName name="IMPTOS1">#REF!</definedName>
    <definedName name="INC" localSheetId="1">#REF!</definedName>
    <definedName name="INC" localSheetId="0">#REF!</definedName>
    <definedName name="INC">#REF!</definedName>
    <definedName name="INCR._PRODC." localSheetId="1">#REF!</definedName>
    <definedName name="INCR._PRODC." localSheetId="0">#REF!</definedName>
    <definedName name="INCR._PRODC.">#REF!</definedName>
    <definedName name="INDICE" localSheetId="1">#REF!</definedName>
    <definedName name="INDICE" localSheetId="0">#REF!</definedName>
    <definedName name="INDICE">#REF!</definedName>
    <definedName name="inf" localSheetId="1">#REF!</definedName>
    <definedName name="inf" localSheetId="0">#REF!</definedName>
    <definedName name="inf">#REF!</definedName>
    <definedName name="INFORME">[77]TABLAS!$A$1:$A$65536</definedName>
    <definedName name="Informe_semanal" localSheetId="1">#REF!</definedName>
    <definedName name="Informe_semanal" localSheetId="0">#REF!</definedName>
    <definedName name="Informe_semanal">#REF!</definedName>
    <definedName name="INGENIERIA1" localSheetId="1" hidden="1">#REF!</definedName>
    <definedName name="INGENIERIA1" localSheetId="0" hidden="1">#REF!</definedName>
    <definedName name="INGENIERIA1" hidden="1">#REF!</definedName>
    <definedName name="INGENIERIA11" localSheetId="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1">#REF!</definedName>
    <definedName name="INPU" localSheetId="0">#REF!</definedName>
    <definedName name="INPU">#REF!</definedName>
    <definedName name="INPUT" localSheetId="1">'[3]7422CW00'!#REF!</definedName>
    <definedName name="INPUT" localSheetId="0">'[3]7422CW00'!#REF!</definedName>
    <definedName name="INPUT">'[3]7422CW00'!#REF!</definedName>
    <definedName name="Inst.Electricas">#REF!</definedName>
    <definedName name="Inst.Hidrosanitarias">#REF!</definedName>
    <definedName name="INSU">[78]INSUMOS!$A$1:$E$65536</definedName>
    <definedName name="INSUMOS">[79]INSUMOS!$A$1:$A$859</definedName>
    <definedName name="Insumos_auxiliares" localSheetId="1">[80]Insumos!#REF!</definedName>
    <definedName name="Insumos_auxiliares" localSheetId="0">[80]Insumos!#REF!</definedName>
    <definedName name="Insumos_auxiliares">[80]Insumos!#REF!</definedName>
    <definedName name="Insumos_basicos" localSheetId="1">#REF!</definedName>
    <definedName name="Insumos_basicos" localSheetId="0">#REF!</definedName>
    <definedName name="Insumos_basicos">#REF!</definedName>
    <definedName name="Int" localSheetId="1">#REF!</definedName>
    <definedName name="Int" localSheetId="0">#REF!</definedName>
    <definedName name="Int">#REF!</definedName>
    <definedName name="InTap">[20]Interc.tapones!$E$1:$E$65536</definedName>
    <definedName name="INTER">[69]Hoja3!$F$7:$F$9</definedName>
    <definedName name="Intercambiadores" localSheetId="1">#REF!</definedName>
    <definedName name="Intercambiadores" localSheetId="0">#REF!</definedName>
    <definedName name="Intercambiadores">#REF!</definedName>
    <definedName name="Interest_Rate" localSheetId="1">#REF!</definedName>
    <definedName name="Interest_Rate" localSheetId="0">#REF!</definedName>
    <definedName name="Interest_Rate">#REF!</definedName>
    <definedName name="INTERMEDIA_I" localSheetId="1">#REF!</definedName>
    <definedName name="INTERMEDIA_I" localSheetId="0">#REF!</definedName>
    <definedName name="INTERMEDIA_I">#REF!</definedName>
    <definedName name="Interventor">[39]CONTRATO!$E$12</definedName>
    <definedName name="IntVal">[20]Interc.válv.!$E$1:$E$65536</definedName>
    <definedName name="INV_11">'[81]PR 1'!$A$2:$N$655</definedName>
    <definedName name="INV_Payments">[49]!INV_Payments</definedName>
    <definedName name="InvDol1" localSheetId="1">#REF!</definedName>
    <definedName name="InvDol1" localSheetId="0">#REF!</definedName>
    <definedName name="InvDol1">#REF!</definedName>
    <definedName name="InvDol2" localSheetId="1">#REF!</definedName>
    <definedName name="InvDol2" localSheetId="0">#REF!</definedName>
    <definedName name="InvDol2">#REF!</definedName>
    <definedName name="InvDol3" localSheetId="1">#REF!</definedName>
    <definedName name="InvDol3" localSheetId="0">#REF!</definedName>
    <definedName name="InvDol3">#REF!</definedName>
    <definedName name="InvDol4" localSheetId="1">#REF!</definedName>
    <definedName name="InvDol4" localSheetId="0">#REF!</definedName>
    <definedName name="InvDol4">#REF!</definedName>
    <definedName name="InvDol5" localSheetId="1">#REF!</definedName>
    <definedName name="InvDol5" localSheetId="0">#REF!</definedName>
    <definedName name="InvDol5">#REF!</definedName>
    <definedName name="InvDol6" localSheetId="1">#REF!</definedName>
    <definedName name="InvDol6" localSheetId="0">#REF!</definedName>
    <definedName name="InvDol6">#REF!</definedName>
    <definedName name="InvDol7" localSheetId="1">#REF!</definedName>
    <definedName name="InvDol7" localSheetId="0">#REF!</definedName>
    <definedName name="InvDol7">#REF!</definedName>
    <definedName name="InvDol8" localSheetId="1">#REF!</definedName>
    <definedName name="InvDol8" localSheetId="0">#REF!</definedName>
    <definedName name="InvDol8">#REF!</definedName>
    <definedName name="IOU" localSheetId="1">#REF!</definedName>
    <definedName name="IOU" localSheetId="0">#REF!</definedName>
    <definedName name="IOU">#REF!</definedName>
    <definedName name="IOUHH" localSheetId="1">APU!ERR</definedName>
    <definedName name="IOUHH" localSheetId="0">'FORMULARIO 01'!ERR</definedName>
    <definedName name="IOUHH">[0]!ERR</definedName>
    <definedName name="IP" localSheetId="1">#REF!</definedName>
    <definedName name="IP" localSheetId="0">#REF!</definedName>
    <definedName name="IP">#REF!</definedName>
    <definedName name="irng" localSheetId="1" hidden="1">#REF!</definedName>
    <definedName name="irng" localSheetId="0" hidden="1">#REF!</definedName>
    <definedName name="irng" hidden="1">#REF!</definedName>
    <definedName name="Iss">'[39]LIQUIDA-NOMINA'!$AT$4</definedName>
    <definedName name="issafp">[53]Hoja1!$C$19</definedName>
    <definedName name="isscs">[53]Hoja1!$C$21</definedName>
    <definedName name="isseps">[53]Hoja1!$C$20</definedName>
    <definedName name="ITEM">[75]BASE!$C$4:$H$255</definedName>
    <definedName name="ITEM1" localSheetId="1">#REF!</definedName>
    <definedName name="ITEM1" localSheetId="0">#REF!</definedName>
    <definedName name="ITEM1">#REF!</definedName>
    <definedName name="ITEM15" localSheetId="1">#REF!</definedName>
    <definedName name="ITEM15" localSheetId="0">#REF!</definedName>
    <definedName name="ITEM15">#REF!</definedName>
    <definedName name="ITEM2" localSheetId="1">#REF!</definedName>
    <definedName name="ITEM2" localSheetId="0">#REF!</definedName>
    <definedName name="ITEM2">#REF!</definedName>
    <definedName name="item210.3" localSheetId="1">#REF!</definedName>
    <definedName name="item210.3" localSheetId="0">#REF!</definedName>
    <definedName name="item210.3">#REF!</definedName>
    <definedName name="item230.1" localSheetId="1">#REF!</definedName>
    <definedName name="item230.1" localSheetId="0">#REF!</definedName>
    <definedName name="item230.1">#REF!</definedName>
    <definedName name="ITEM3" localSheetId="1">#REF!</definedName>
    <definedName name="ITEM3" localSheetId="0">#REF!</definedName>
    <definedName name="ITEM3">#REF!</definedName>
    <definedName name="item310" localSheetId="1">#REF!</definedName>
    <definedName name="item310" localSheetId="0">#REF!</definedName>
    <definedName name="item310">#REF!</definedName>
    <definedName name="item320.2" localSheetId="1">#REF!</definedName>
    <definedName name="item320.2" localSheetId="0">#REF!</definedName>
    <definedName name="item320.2">#REF!</definedName>
    <definedName name="item330.1" localSheetId="1">#REF!</definedName>
    <definedName name="item330.1" localSheetId="0">#REF!</definedName>
    <definedName name="item330.1">#REF!</definedName>
    <definedName name="item420" localSheetId="1">#REF!</definedName>
    <definedName name="item420" localSheetId="0">#REF!</definedName>
    <definedName name="item420">#REF!</definedName>
    <definedName name="item450.2P" localSheetId="1">#REF!</definedName>
    <definedName name="item450.2P" localSheetId="0">#REF!</definedName>
    <definedName name="item450.2P">#REF!</definedName>
    <definedName name="item600.1" localSheetId="1">#REF!</definedName>
    <definedName name="item600.1" localSheetId="0">#REF!</definedName>
    <definedName name="item600.1">#REF!</definedName>
    <definedName name="item610.1" localSheetId="1">#REF!</definedName>
    <definedName name="item610.1" localSheetId="0">#REF!</definedName>
    <definedName name="item610.1">#REF!</definedName>
    <definedName name="item610.2" localSheetId="1">#REF!</definedName>
    <definedName name="item610.2" localSheetId="0">#REF!</definedName>
    <definedName name="item610.2">#REF!</definedName>
    <definedName name="item630.4" localSheetId="1">#REF!</definedName>
    <definedName name="item630.4" localSheetId="0">#REF!</definedName>
    <definedName name="item630.4">#REF!</definedName>
    <definedName name="item630.6" localSheetId="1">#REF!</definedName>
    <definedName name="item630.6" localSheetId="0">#REF!</definedName>
    <definedName name="item630.6">#REF!</definedName>
    <definedName name="item630.7" localSheetId="1">#REF!</definedName>
    <definedName name="item630.7" localSheetId="0">#REF!</definedName>
    <definedName name="item630.7">#REF!</definedName>
    <definedName name="item640.3" localSheetId="1">#REF!</definedName>
    <definedName name="item640.3" localSheetId="0">#REF!</definedName>
    <definedName name="item640.3">#REF!</definedName>
    <definedName name="item661" localSheetId="1">#REF!</definedName>
    <definedName name="item661" localSheetId="0">#REF!</definedName>
    <definedName name="item661">#REF!</definedName>
    <definedName name="item671" localSheetId="1">#REF!</definedName>
    <definedName name="item671" localSheetId="0">#REF!</definedName>
    <definedName name="item671">#REF!</definedName>
    <definedName name="item673.1" localSheetId="1">#REF!</definedName>
    <definedName name="item673.1" localSheetId="0">#REF!</definedName>
    <definedName name="item673.1">#REF!</definedName>
    <definedName name="item673.3" localSheetId="1">#REF!</definedName>
    <definedName name="item673.3" localSheetId="0">#REF!</definedName>
    <definedName name="item673.3">#REF!</definedName>
    <definedName name="item681" localSheetId="1">#REF!</definedName>
    <definedName name="item681" localSheetId="0">#REF!</definedName>
    <definedName name="item681">#REF!</definedName>
    <definedName name="item700.1" localSheetId="1">#REF!</definedName>
    <definedName name="item700.1" localSheetId="0">#REF!</definedName>
    <definedName name="item700.1">#REF!</definedName>
    <definedName name="item710.1" localSheetId="1">#REF!</definedName>
    <definedName name="item710.1" localSheetId="0">#REF!</definedName>
    <definedName name="item710.1">#REF!</definedName>
    <definedName name="item710.2" localSheetId="1">#REF!</definedName>
    <definedName name="item710.2" localSheetId="0">#REF!</definedName>
    <definedName name="item710.2">#REF!</definedName>
    <definedName name="item730.1" localSheetId="1">#REF!</definedName>
    <definedName name="item730.1" localSheetId="0">#REF!</definedName>
    <definedName name="item730.1">#REF!</definedName>
    <definedName name="item730.2" localSheetId="1">#REF!</definedName>
    <definedName name="item730.2" localSheetId="0">#REF!</definedName>
    <definedName name="item730.2">#REF!</definedName>
    <definedName name="item730.2.4" localSheetId="1">#REF!</definedName>
    <definedName name="item730.2.4" localSheetId="0">#REF!</definedName>
    <definedName name="item730.2.4">#REF!</definedName>
    <definedName name="item900.2" localSheetId="1">#REF!</definedName>
    <definedName name="item900.2" localSheetId="0">#REF!</definedName>
    <definedName name="item900.2">#REF!</definedName>
    <definedName name="ItemCodos" localSheetId="1">#REF!</definedName>
    <definedName name="ItemCodos" localSheetId="0">#REF!</definedName>
    <definedName name="ItemCodos">#REF!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0">#REF!</definedName>
    <definedName name="IVA">#REF!</definedName>
    <definedName name="iwjer" localSheetId="1">#REF!</definedName>
    <definedName name="iwjer" localSheetId="0">#REF!</definedName>
    <definedName name="iwjer">#REF!</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localSheetId="0" hidden="1">#REF!</definedName>
    <definedName name="jfç" hidden="1">#REF!</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APU!ERR</definedName>
    <definedName name="jj" localSheetId="0">'FORMULARIO 01'!ERR</definedName>
    <definedName name="jj">[0]!ERR</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1" hidden="1">{#N/A,#N/A,FALSE,"Hoja1";#N/A,#N/A,FALSE,"Hoja2"}</definedName>
    <definedName name="JJJ" localSheetId="0" hidden="1">{#N/A,#N/A,FALSE,"Hoja1";#N/A,#N/A,FALSE,"Hoja2"}</definedName>
    <definedName name="JJJ" hidden="1">{#N/A,#N/A,FALSE,"Hoja1";#N/A,#N/A,FALSE,"Hoja2"}</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0">#REF!</definedName>
    <definedName name="jkl">#REF!</definedName>
    <definedName name="JOHNNY" localSheetId="1">APU!ERR</definedName>
    <definedName name="JOHNNY" localSheetId="0">'FORMULARIO 01'!ERR</definedName>
    <definedName name="JOHNNY">[0]!ERR</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0">#REF!</definedName>
    <definedName name="jvv">#REF!</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1">#REF!</definedName>
    <definedName name="K0F1" localSheetId="0">#REF!</definedName>
    <definedName name="K0F1">#REF!</definedName>
    <definedName name="K0F2" localSheetId="1">#REF!</definedName>
    <definedName name="K0F2" localSheetId="0">#REF!</definedName>
    <definedName name="K0F2">#REF!</definedName>
    <definedName name="K10ALO" localSheetId="1">#REF!</definedName>
    <definedName name="K10ALO" localSheetId="0">#REF!</definedName>
    <definedName name="K10ALO">#REF!</definedName>
    <definedName name="K11ALO" localSheetId="1">#REF!</definedName>
    <definedName name="K11ALO" localSheetId="0">#REF!</definedName>
    <definedName name="K11ALO">#REF!</definedName>
    <definedName name="K1F1" localSheetId="1">#REF!</definedName>
    <definedName name="K1F1" localSheetId="0">#REF!</definedName>
    <definedName name="K1F1">#REF!</definedName>
    <definedName name="K1F2" localSheetId="1">#REF!</definedName>
    <definedName name="K1F2" localSheetId="0">#REF!</definedName>
    <definedName name="K1F2">#REF!</definedName>
    <definedName name="K2F1" localSheetId="1">#REF!</definedName>
    <definedName name="K2F1" localSheetId="0">#REF!</definedName>
    <definedName name="K2F1">#REF!</definedName>
    <definedName name="K2F2" localSheetId="1">#REF!</definedName>
    <definedName name="K2F2" localSheetId="0">#REF!</definedName>
    <definedName name="K2F2">#REF!</definedName>
    <definedName name="K3F1" localSheetId="1">#REF!</definedName>
    <definedName name="K3F1" localSheetId="0">#REF!</definedName>
    <definedName name="K3F1">#REF!</definedName>
    <definedName name="K3F2" localSheetId="1">#REF!</definedName>
    <definedName name="K3F2" localSheetId="0">#REF!</definedName>
    <definedName name="K3F2">#REF!</definedName>
    <definedName name="K4F1" localSheetId="1">#REF!</definedName>
    <definedName name="K4F1" localSheetId="0">#REF!</definedName>
    <definedName name="K4F1">#REF!</definedName>
    <definedName name="K4F2" localSheetId="1">#REF!</definedName>
    <definedName name="K4F2" localSheetId="0">#REF!</definedName>
    <definedName name="K4F2">#REF!</definedName>
    <definedName name="K5F1" localSheetId="1">#REF!</definedName>
    <definedName name="K5F1" localSheetId="0">#REF!</definedName>
    <definedName name="K5F1">#REF!</definedName>
    <definedName name="K5F2" localSheetId="1">#REF!</definedName>
    <definedName name="K5F2" localSheetId="0">#REF!</definedName>
    <definedName name="K5F2">#REF!</definedName>
    <definedName name="K6F1" localSheetId="1">#REF!</definedName>
    <definedName name="K6F1" localSheetId="0">#REF!</definedName>
    <definedName name="K6F1">#REF!</definedName>
    <definedName name="K6F2" localSheetId="1">#REF!</definedName>
    <definedName name="K6F2" localSheetId="0">#REF!</definedName>
    <definedName name="K6F2">#REF!</definedName>
    <definedName name="K7F1" localSheetId="1">#REF!</definedName>
    <definedName name="K7F1" localSheetId="0">#REF!</definedName>
    <definedName name="K7F1">#REF!</definedName>
    <definedName name="K7F2" localSheetId="1">#REF!</definedName>
    <definedName name="K7F2" localSheetId="0">#REF!</definedName>
    <definedName name="K7F2">#REF!</definedName>
    <definedName name="K8ALO" localSheetId="1">#REF!</definedName>
    <definedName name="K8ALO" localSheetId="0">#REF!</definedName>
    <definedName name="K8ALO">#REF!</definedName>
    <definedName name="K8F1" localSheetId="1">#REF!</definedName>
    <definedName name="K8F1" localSheetId="0">#REF!</definedName>
    <definedName name="K8F1">#REF!</definedName>
    <definedName name="K8F2" localSheetId="1">#REF!</definedName>
    <definedName name="K8F2" localSheetId="0">#REF!</definedName>
    <definedName name="K8F2">#REF!</definedName>
    <definedName name="K9ALO" localSheetId="1">#REF!</definedName>
    <definedName name="K9ALO" localSheetId="0">#REF!</definedName>
    <definedName name="K9ALO">#REF!</definedName>
    <definedName name="kdmfm" localSheetId="1" hidden="1">#REF!</definedName>
    <definedName name="kdmfm" localSheetId="0" hidden="1">#REF!</definedName>
    <definedName name="kdmfm" hidden="1">#REF!</definedName>
    <definedName name="kf" localSheetId="1">#REF!</definedName>
    <definedName name="kf" localSheetId="0">#REF!</definedName>
    <definedName name="kf">#REF!</definedName>
    <definedName name="kh" localSheetId="1">#REF!</definedName>
    <definedName name="kh" localSheetId="0">#REF!</definedName>
    <definedName name="kh">#REF!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 localSheetId="1">#REF!</definedName>
    <definedName name="kj" localSheetId="0">#REF!</definedName>
    <definedName name="kj">#REF!</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 localSheetId="1">#REF!</definedName>
    <definedName name="kjj" localSheetId="0">#REF!</definedName>
    <definedName name="kjj">#REF!</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1">#REF!</definedName>
    <definedName name="kk" localSheetId="0">#REF!</definedName>
    <definedName name="kk">#REF!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1">APU!ERR</definedName>
    <definedName name="kl" localSheetId="0">'FORMULARIO 01'!ERR</definedName>
    <definedName name="kl">[0]!ERR</definedName>
    <definedName name="klklk" localSheetId="1">#REF!</definedName>
    <definedName name="klklk" localSheetId="0">#REF!</definedName>
    <definedName name="klklk">#REF!</definedName>
    <definedName name="km" localSheetId="1">#REF!</definedName>
    <definedName name="km" localSheetId="0">#REF!</definedName>
    <definedName name="km">#REF!</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 localSheetId="1">#REF!</definedName>
    <definedName name="ks" localSheetId="0">#REF!</definedName>
    <definedName name="ks">#REF!</definedName>
    <definedName name="ksogtk" localSheetId="1">#REF!</definedName>
    <definedName name="ksogtk" localSheetId="0">#REF!</definedName>
    <definedName name="ksogtk">#REF!</definedName>
    <definedName name="kuyhgbe" localSheetId="1">#REF!</definedName>
    <definedName name="kuyhgbe" localSheetId="0">#REF!</definedName>
    <definedName name="kuyhgbe">#REF!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 localSheetId="0">#REF!</definedName>
    <definedName name="L">#REF!</definedName>
    <definedName name="la" localSheetId="1">#REF!</definedName>
    <definedName name="la" localSheetId="0">#REF!</definedName>
    <definedName name="la">#REF!</definedName>
    <definedName name="Ladrillos">#REF!</definedName>
    <definedName name="LAF" localSheetId="1">#REF!</definedName>
    <definedName name="LAF" localSheetId="0">#REF!</definedName>
    <definedName name="LAF">#REF!</definedName>
    <definedName name="lame" localSheetId="1" hidden="1">#REF!</definedName>
    <definedName name="lame" localSheetId="0" hidden="1">#REF!</definedName>
    <definedName name="lame" hidden="1">#REF!</definedName>
    <definedName name="LANODO" localSheetId="1">#REF!</definedName>
    <definedName name="LANODO" localSheetId="0">#REF!</definedName>
    <definedName name="LANODO">#REF!</definedName>
    <definedName name="LANODOFT" localSheetId="1">#REF!</definedName>
    <definedName name="LANODOFT" localSheetId="0">#REF!</definedName>
    <definedName name="LANODOFT">#REF!</definedName>
    <definedName name="Last_Row">#N/A</definedName>
    <definedName name="lb" localSheetId="1">#REF!</definedName>
    <definedName name="lb" localSheetId="0">#REF!</definedName>
    <definedName name="lb">#REF!</definedName>
    <definedName name="ld" localSheetId="1">#REF!</definedName>
    <definedName name="ld" localSheetId="0">#REF!</definedName>
    <definedName name="ld">#REF!</definedName>
    <definedName name="Libro1_Hoja1_Lista" localSheetId="1">[82]LISTADO!#REF!</definedName>
    <definedName name="Libro1_Hoja1_Lista" localSheetId="0">[82]LISTADO!#REF!</definedName>
    <definedName name="Libro1_Hoja1_Lista">[82]LISTADO!#REF!</definedName>
    <definedName name="LICITACION" localSheetId="1">#REF!</definedName>
    <definedName name="LICITACION" localSheetId="0">#REF!</definedName>
    <definedName name="LICITACION">#REF!</definedName>
    <definedName name="LINEA" localSheetId="1">[83]CONT_ADI!#REF!</definedName>
    <definedName name="LINEA" localSheetId="0">[83]CONT_ADI!#REF!</definedName>
    <definedName name="LINEA">[83]CONT_ADI!#REF!</definedName>
    <definedName name="ListaCantidad" localSheetId="1">#REF!</definedName>
    <definedName name="ListaCantidad" localSheetId="0">#REF!</definedName>
    <definedName name="ListaCantidad">#REF!</definedName>
    <definedName name="Listado" localSheetId="1">#REF!</definedName>
    <definedName name="Listado" localSheetId="0">#REF!</definedName>
    <definedName name="Listado">#REF!</definedName>
    <definedName name="Listado1" localSheetId="1">#REF!</definedName>
    <definedName name="Listado1" localSheetId="0">#REF!</definedName>
    <definedName name="Listado1">#REF!</definedName>
    <definedName name="ListaItem" localSheetId="1">#REF!</definedName>
    <definedName name="ListaItem" localSheetId="0">#REF!</definedName>
    <definedName name="ListaItem">#REF!</definedName>
    <definedName name="ListaUni">[84]TOTALES!$D$7:$D$654</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1">#REF!</definedName>
    <definedName name="llam" localSheetId="0">#REF!</definedName>
    <definedName name="llam">#REF!</definedName>
    <definedName name="LLL">[85]tub!$C$1:$J$39</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 localSheetId="1">#REF!</definedName>
    <definedName name="Loan_Amount" localSheetId="0">#REF!</definedName>
    <definedName name="Loan_Amount">#REF!</definedName>
    <definedName name="Loan_Start" localSheetId="1">#REF!</definedName>
    <definedName name="Loan_Start" localSheetId="0">#REF!</definedName>
    <definedName name="Loan_Start">#REF!</definedName>
    <definedName name="Loan_Years" localSheetId="1">#REF!</definedName>
    <definedName name="Loan_Years" localSheetId="0">#REF!</definedName>
    <definedName name="Loan_Years">#REF!</definedName>
    <definedName name="LOCA">[26]!absc</definedName>
    <definedName name="LOCA1">[37]!absc</definedName>
    <definedName name="LOCALIZACION_Y_REPLANTEO" localSheetId="1">#REF!</definedName>
    <definedName name="LOCALIZACION_Y_REPLANTEO" localSheetId="0">#REF!</definedName>
    <definedName name="LOCALIZACION_Y_REPLANTEO">#REF!</definedName>
    <definedName name="LOGO" localSheetId="1">APU!ERR</definedName>
    <definedName name="LOGO" localSheetId="0">'FORMULARIO 01'!ERR</definedName>
    <definedName name="LOGO">[0]!ERR</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 localSheetId="1">#REF!</definedName>
    <definedName name="Longitud" localSheetId="0">#REF!</definedName>
    <definedName name="Longitud">#REF!</definedName>
    <definedName name="lp" localSheetId="1">#REF!</definedName>
    <definedName name="lp" localSheetId="0">#REF!</definedName>
    <definedName name="lp">#REF!</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 localSheetId="1">#REF!</definedName>
    <definedName name="lt" localSheetId="0">#REF!</definedName>
    <definedName name="lt">#REF!</definedName>
    <definedName name="lun" localSheetId="1">'[36]Res-Accide-10'!#REF!</definedName>
    <definedName name="lun" localSheetId="0">'[36]Res-Accide-10'!#REF!</definedName>
    <definedName name="lun">'[36]Res-Accide-10'!#REF!</definedName>
    <definedName name="lv" localSheetId="1">#REF!</definedName>
    <definedName name="lv" localSheetId="0">#REF!</definedName>
    <definedName name="lv">#REF!</definedName>
    <definedName name="m" localSheetId="1">#REF!</definedName>
    <definedName name="m" localSheetId="0">#REF!</definedName>
    <definedName name="m">#REF!</definedName>
    <definedName name="MA" localSheetId="1">'[36]Res-Accide-10'!#REF!</definedName>
    <definedName name="MA" localSheetId="0">'[36]Res-Accide-10'!#REF!</definedName>
    <definedName name="MA">'[36]Res-Accide-10'!#REF!</definedName>
    <definedName name="MACR" localSheetId="1">#REF!</definedName>
    <definedName name="MACR" localSheetId="0">#REF!</definedName>
    <definedName name="MACR">#REF!</definedName>
    <definedName name="MACRDEL" localSheetId="1">'[3]7422CW00'!#REF!</definedName>
    <definedName name="MACRDEL" localSheetId="0">'[3]7422CW00'!#REF!</definedName>
    <definedName name="MACRDEL">'[3]7422CW00'!#REF!</definedName>
    <definedName name="Macroactividad" localSheetId="1">#REF!</definedName>
    <definedName name="Macroactividad" localSheetId="0">#REF!</definedName>
    <definedName name="Macroactividad">#REF!</definedName>
    <definedName name="Maderas">#REF!</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NUAL" localSheetId="1">#REF!</definedName>
    <definedName name="MANUAL" localSheetId="0">#REF!</definedName>
    <definedName name="MANUAL">#REF!</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[52]Insum!$A$68:$H$98</definedName>
    <definedName name="mar" localSheetId="1">'[36]Res-Accide-10'!#REF!</definedName>
    <definedName name="mar" localSheetId="0">'[36]Res-Accide-10'!#REF!</definedName>
    <definedName name="mar">'[36]Res-Accide-10'!#REF!</definedName>
    <definedName name="MARCO_H" localSheetId="1">#REF!</definedName>
    <definedName name="MARCO_H" localSheetId="0">#REF!</definedName>
    <definedName name="MARCO_H">#REF!</definedName>
    <definedName name="marina" localSheetId="1">'[86]Informe Semanal 1'!#REF!</definedName>
    <definedName name="marina" localSheetId="0">'[86]Informe Semanal 1'!#REF!</definedName>
    <definedName name="marina">'[86]Informe Semanal 1'!#REF!</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1">#REF!</definedName>
    <definedName name="MAT" localSheetId="0">#REF!</definedName>
    <definedName name="MAT">#REF!</definedName>
    <definedName name="MATERIAL">'[87]TABLA MATERIALES'!$A$3:$D$654</definedName>
    <definedName name="materiales">[67]materiales!$A$7:$A$1317</definedName>
    <definedName name="materiales1" localSheetId="1">#REF!</definedName>
    <definedName name="materiales1" localSheetId="0">#REF!</definedName>
    <definedName name="materiales1">#REF!</definedName>
    <definedName name="MaterialTub" localSheetId="1">#REF!</definedName>
    <definedName name="MaterialTub" localSheetId="0">#REF!</definedName>
    <definedName name="MaterialTub">#REF!</definedName>
    <definedName name="MATRIZ" localSheetId="1">#REF!</definedName>
    <definedName name="MATRIZ" localSheetId="0">#REF!</definedName>
    <definedName name="MATRIZ">#REF!</definedName>
    <definedName name="MATRIZ_DE_DATOS" localSheetId="1">#REF!</definedName>
    <definedName name="MATRIZ_DE_DATOS" localSheetId="0">#REF!</definedName>
    <definedName name="MATRIZ_DE_DATOS">#REF!</definedName>
    <definedName name="MCCs" localSheetId="1">#REF!</definedName>
    <definedName name="MCCs" localSheetId="0">#REF!</definedName>
    <definedName name="MCCs">#REF!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h_reposo_comida" localSheetId="1">'[88]CCP,LEYES, Y DEC.'!#REF!</definedName>
    <definedName name="mediah_reposo_comida" localSheetId="0">'[88]CCP,LEYES, Y DEC.'!#REF!</definedName>
    <definedName name="mediah_reposo_comida">'[88]CCP,LEYES, Y DEC.'!#REF!</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 localSheetId="1">'[3]7422CW00'!#REF!</definedName>
    <definedName name="MENU1" localSheetId="0">'[3]7422CW00'!#REF!</definedName>
    <definedName name="MENU1">'[3]7422CW00'!#REF!</definedName>
    <definedName name="MENU2" localSheetId="1">'[3]7422CW00'!#REF!</definedName>
    <definedName name="MENU2" localSheetId="0">'[3]7422CW00'!#REF!</definedName>
    <definedName name="MENU2">'[3]7422CW00'!#REF!</definedName>
    <definedName name="MENU3" localSheetId="1">'[3]7422CW00'!#REF!</definedName>
    <definedName name="MENU3" localSheetId="0">'[3]7422CW00'!#REF!</definedName>
    <definedName name="MENU3">'[3]7422CW00'!#REF!</definedName>
    <definedName name="MENU4" localSheetId="1">'[3]7422CW00'!#REF!</definedName>
    <definedName name="MENU4" localSheetId="0">'[3]7422CW00'!#REF!</definedName>
    <definedName name="MENU4">'[3]7422CW00'!#REF!</definedName>
    <definedName name="MENU5" localSheetId="1">'[3]7422CW00'!#REF!</definedName>
    <definedName name="MENU5" localSheetId="0">'[3]7422CW00'!#REF!</definedName>
    <definedName name="MENU5">'[3]7422CW00'!#REF!</definedName>
    <definedName name="MENU6" localSheetId="1">'[3]7422CW00'!#REF!</definedName>
    <definedName name="MENU6" localSheetId="0">'[3]7422CW00'!#REF!</definedName>
    <definedName name="MENU6">'[3]7422CW00'!#REF!</definedName>
    <definedName name="MES">[25]PRESUPUESTO!$C$13</definedName>
    <definedName name="MesCotiz">'[10]LIQ-NOM'!$H$3</definedName>
    <definedName name="MesCotizacion">'[39]LIQUIDA-NOMINA'!$H$3</definedName>
    <definedName name="MESES" localSheetId="1">#REF!</definedName>
    <definedName name="MESES" localSheetId="0">#REF!</definedName>
    <definedName name="MESES">#REF!</definedName>
    <definedName name="MesesMora">'[10]LIQ-NOM'!$I$3</definedName>
    <definedName name="Meta1" localSheetId="1">#REF!</definedName>
    <definedName name="Meta1" localSheetId="0">#REF!</definedName>
    <definedName name="Meta1">#REF!</definedName>
    <definedName name="Meta2" localSheetId="1">#REF!</definedName>
    <definedName name="Meta2" localSheetId="0">#REF!</definedName>
    <definedName name="Meta2">#REF!</definedName>
    <definedName name="Meta3" localSheetId="1">#REF!</definedName>
    <definedName name="Meta3" localSheetId="0">#REF!</definedName>
    <definedName name="Meta3">#REF!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_Salida" localSheetId="1">#REF!</definedName>
    <definedName name="Mi_Salida" localSheetId="0">#REF!</definedName>
    <definedName name="Mi_Salida">#REF!</definedName>
    <definedName name="Mi_Salida1" localSheetId="1">#REF!</definedName>
    <definedName name="Mi_Salida1" localSheetId="0">#REF!</definedName>
    <definedName name="Mi_Salida1">#REF!</definedName>
    <definedName name="MICR" localSheetId="1">#REF!</definedName>
    <definedName name="MICR" localSheetId="0">#REF!</definedName>
    <definedName name="MICR">#REF!</definedName>
    <definedName name="MIN_MAX_sma" localSheetId="1">#REF!</definedName>
    <definedName name="MIN_MAX_sma" localSheetId="0">#REF!</definedName>
    <definedName name="MIN_MAX_sma">#REF!</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1">#REF!</definedName>
    <definedName name="MJU" localSheetId="0">#REF!</definedName>
    <definedName name="MJU">#REF!</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1" hidden="1">{#N/A,#N/A,FALSE,"Hoja1";#N/A,#N/A,FALSE,"Hoja2"}</definedName>
    <definedName name="MOA" localSheetId="0" hidden="1">{#N/A,#N/A,FALSE,"Hoja1";#N/A,#N/A,FALSE,"Hoja2"}</definedName>
    <definedName name="MOA" hidden="1">{#N/A,#N/A,FALSE,"Hoja1";#N/A,#N/A,FALSE,"Hoja2"}</definedName>
    <definedName name="MOD" localSheetId="1">#REF!</definedName>
    <definedName name="MOD" localSheetId="0">#REF!</definedName>
    <definedName name="MOD">#REF!</definedName>
    <definedName name="MODIVejec" localSheetId="1" hidden="1">{#N/A,#N/A,FALSE,"Hoja1";#N/A,#N/A,FALSE,"Hoja2"}</definedName>
    <definedName name="MODIVejec" localSheetId="0" hidden="1">{#N/A,#N/A,FALSE,"Hoja1";#N/A,#N/A,FALSE,"Hoja2"}</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localSheetId="1" hidden="1">{#N/A,#N/A,FALSE,"Hoja1";#N/A,#N/A,FALSE,"Hoja2"}</definedName>
    <definedName name="MOE" localSheetId="0" hidden="1">{#N/A,#N/A,FALSE,"Hoja1";#N/A,#N/A,FALSE,"Hoja2"}</definedName>
    <definedName name="MOE" hidden="1">{#N/A,#N/A,FALSE,"Hoja1";#N/A,#N/A,FALSE,"Hoja2"}</definedName>
    <definedName name="MONEDA">[89]Tablas!$AO$6:$AO$7</definedName>
    <definedName name="mono" localSheetId="1">#REF!</definedName>
    <definedName name="mono" localSheetId="0">#REF!</definedName>
    <definedName name="mono">#REF!</definedName>
    <definedName name="MontoVigenciasA1" localSheetId="1">#REF!</definedName>
    <definedName name="MontoVigenciasA1" localSheetId="0">#REF!</definedName>
    <definedName name="MontoVigenciasA1">#REF!</definedName>
    <definedName name="MontoVigenciasA2" localSheetId="1">#REF!</definedName>
    <definedName name="MontoVigenciasA2" localSheetId="0">#REF!</definedName>
    <definedName name="MontoVigenciasA2">#REF!</definedName>
    <definedName name="MontoVigenciasA3" localSheetId="1">#REF!</definedName>
    <definedName name="MontoVigenciasA3" localSheetId="0">#REF!</definedName>
    <definedName name="MontoVigenciasA3">#REF!</definedName>
    <definedName name="MontoVigenciasA4" localSheetId="1">#REF!</definedName>
    <definedName name="MontoVigenciasA4" localSheetId="0">#REF!</definedName>
    <definedName name="MontoVigenciasA4">#REF!</definedName>
    <definedName name="MontoVigenciasA5" localSheetId="1">#REF!</definedName>
    <definedName name="MontoVigenciasA5" localSheetId="0">#REF!</definedName>
    <definedName name="MontoVigenciasA5">#REF!</definedName>
    <definedName name="Mora">[10]EMPRESA!$I$29</definedName>
    <definedName name="MORON" localSheetId="1">#REF!</definedName>
    <definedName name="MORON" localSheetId="0">#REF!</definedName>
    <definedName name="MORON">#REF!</definedName>
    <definedName name="MRLART" localSheetId="1">[2]STRSUMM0!#REF!</definedName>
    <definedName name="MRLART" localSheetId="0">[2]STRSUMM0!#REF!</definedName>
    <definedName name="MRLART">[2]STRSUMM0!#REF!</definedName>
    <definedName name="MRSUPDET" localSheetId="1">[44]steel!#REF!</definedName>
    <definedName name="MRSUPDET" localSheetId="0">[44]steel!#REF!</definedName>
    <definedName name="MRSUPDET">[44]steel!#REF!</definedName>
    <definedName name="Mtz_Avance" localSheetId="1">#REF!</definedName>
    <definedName name="Mtz_Avance" localSheetId="0">#REF!</definedName>
    <definedName name="Mtz_Avance">#REF!</definedName>
    <definedName name="Mv" localSheetId="1">#REF!</definedName>
    <definedName name="Mv" localSheetId="0">#REF!</definedName>
    <definedName name="Mv">#REF!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[49]!Nada</definedName>
    <definedName name="Nafta_2">'[90] ASR+Nafta'!$K$19:$AS$19</definedName>
    <definedName name="Nafta2">'[90] ASR+Nafta'!$K$19:$AS$19</definedName>
    <definedName name="Nafta3">'[90]Todos+Nafta'!$K$19:$AS$19</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 localSheetId="1">#REF!</definedName>
    <definedName name="ng" localSheetId="0">#REF!</definedName>
    <definedName name="ng">#REF!</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 localSheetId="1">#REF!</definedName>
    <definedName name="NH" localSheetId="0">#REF!</definedName>
    <definedName name="NH">#REF!</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t">[39]EMPRESA!$F$8</definedName>
    <definedName name="Nmax" localSheetId="1">#REF!</definedName>
    <definedName name="Nmax" localSheetId="0">#REF!</definedName>
    <definedName name="Nmax">#REF!</definedName>
    <definedName name="nmdlf" localSheetId="1">#REF!</definedName>
    <definedName name="nmdlf" localSheetId="0">#REF!</definedName>
    <definedName name="nmdlf">#REF!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1">APU!ERR</definedName>
    <definedName name="NO" localSheetId="0">'FORMULARIO 01'!ERR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0">#REF!</definedName>
    <definedName name="NOMBRE">#REF!</definedName>
    <definedName name="NombreCoordinador" localSheetId="1">#REF!</definedName>
    <definedName name="NombreCoordinador" localSheetId="0">#REF!</definedName>
    <definedName name="NombreCoordinador">#REF!</definedName>
    <definedName name="NombreDependencia" localSheetId="1">#REF!</definedName>
    <definedName name="NombreDependencia" localSheetId="0">#REF!</definedName>
    <definedName name="NombreDependencia">#REF!</definedName>
    <definedName name="NombreProyecto" localSheetId="1">#REF!</definedName>
    <definedName name="NombreProyecto" localSheetId="0">#REF!</definedName>
    <definedName name="NombreProyecto">#REF!</definedName>
    <definedName name="NombreVicepresidencia" localSheetId="1">#REF!</definedName>
    <definedName name="NombreVicepresidencia" localSheetId="0">#REF!</definedName>
    <definedName name="NombreVicepresidencia">#REF!</definedName>
    <definedName name="Norte" localSheetId="1">#REF!</definedName>
    <definedName name="Norte" localSheetId="0">#REF!</definedName>
    <definedName name="Norte">#REF!</definedName>
    <definedName name="NPAGE" localSheetId="1">[2]STRSUMM0!#REF!</definedName>
    <definedName name="NPAGE" localSheetId="0">[2]STRSUMM0!#REF!</definedName>
    <definedName name="NPAGE">[2]STRSUMM0!#REF!</definedName>
    <definedName name="NUEVO" localSheetId="1">#REF!</definedName>
    <definedName name="NUEVO" localSheetId="0">#REF!</definedName>
    <definedName name="NUEVO">#REF!</definedName>
    <definedName name="Num_Pmt_Per_Year" localSheetId="1">#REF!</definedName>
    <definedName name="Num_Pmt_Per_Year" localSheetId="0">#REF!</definedName>
    <definedName name="Num_Pmt_Per_Year">#REF!</definedName>
    <definedName name="Number_of_Payments" localSheetId="1">MATCH(0.01,End_Bal,-1)+1</definedName>
    <definedName name="Number_of_Payments" localSheetId="0">MATCH(0.01,'FORMULARIO 01'!End_Bal,-1)+1</definedName>
    <definedName name="Number_of_Payments">MATCH(0.01,End_Bal,-1)+1</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 localSheetId="1">#REF!</definedName>
    <definedName name="º1" localSheetId="0">#REF!</definedName>
    <definedName name="º1">#REF!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 localSheetId="0">#REF!</definedName>
    <definedName name="ObjetivoProyecto">#REF!</definedName>
    <definedName name="Obra" localSheetId="1">#REF!</definedName>
    <definedName name="Obra" localSheetId="0">#REF!</definedName>
    <definedName name="Obra">#REF!</definedName>
    <definedName name="obras" localSheetId="1" hidden="1">#REF!</definedName>
    <definedName name="obras" localSheetId="0" hidden="1">#REF!</definedName>
    <definedName name="obras" hidden="1">#REF!</definedName>
    <definedName name="obras1" localSheetId="1">DATE(YEAR([91]!Loan_Start),MONTH([91]!Loan_Start)+Payment_Number,DAY([91]!Loan_Start))</definedName>
    <definedName name="obras1" localSheetId="0">DATE(YEAR([91]!Loan_Start),MONTH([91]!Loan_Start)+Payment_Number,DAY([91]!Loan_Start))</definedName>
    <definedName name="obras1">DATE(YEAR([91]!Loan_Start),MONTH([91]!Loan_Start)+Payment_Number,DAY([91]!Loan_Start))</definedName>
    <definedName name="obras11" localSheetId="1" hidden="1">#REF!</definedName>
    <definedName name="obras11" localSheetId="0" hidden="1">#REF!</definedName>
    <definedName name="obras11" hidden="1">#REF!</definedName>
    <definedName name="obras111" localSheetId="1">DATE(YEAR([92]!Loan_Start),MONTH([92]!Loan_Start)+Payment_Number,DAY([92]!Loan_Start))</definedName>
    <definedName name="obras111" localSheetId="0">DATE(YEAR([92]!Loan_Start),MONTH([92]!Loan_Start)+Payment_Number,DAY([92]!Loan_Start))</definedName>
    <definedName name="obras111">DATE(YEAR([92]!Loan_Start),MONTH([92]!Loan_Start)+Payment_Number,DAY([92]!Loan_Start))</definedName>
    <definedName name="OCD" localSheetId="1">[12]Tablas!#REF!</definedName>
    <definedName name="OCD" localSheetId="0">[12]Tablas!#REF!</definedName>
    <definedName name="OCD">[12]Tablas!#REF!</definedName>
    <definedName name="OCD1_1" localSheetId="1">[12]Tablas!#REF!</definedName>
    <definedName name="OCD1_1" localSheetId="0">[12]Tablas!#REF!</definedName>
    <definedName name="OCD1_1">[12]Tablas!#REF!</definedName>
    <definedName name="OCD1_1_1" localSheetId="1">[12]Tablas!#REF!</definedName>
    <definedName name="OCD1_1_1" localSheetId="0">[12]Tablas!#REF!</definedName>
    <definedName name="OCD1_1_1">[12]Tablas!#REF!</definedName>
    <definedName name="OCI" localSheetId="1">[12]Tablas!#REF!</definedName>
    <definedName name="OCI" localSheetId="0">[12]Tablas!#REF!</definedName>
    <definedName name="OCI">[12]Tablas!#REF!</definedName>
    <definedName name="OCI1_1" localSheetId="1">[12]Tablas!#REF!</definedName>
    <definedName name="OCI1_1" localSheetId="0">[12]Tablas!#REF!</definedName>
    <definedName name="OCI1_1">[12]Tablas!#REF!</definedName>
    <definedName name="OCI1_1_1" localSheetId="1">[12]Tablas!#REF!</definedName>
    <definedName name="OCI1_1_1" localSheetId="0">[12]Tablas!#REF!</definedName>
    <definedName name="OCI1_1_1">[12]Tablas!#REF!</definedName>
    <definedName name="OCTUBRE" localSheetId="1"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1">#REF!</definedName>
    <definedName name="OD" localSheetId="0">#REF!</definedName>
    <definedName name="OD">#REF!</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 localSheetId="1">#REF!</definedName>
    <definedName name="OÑ" localSheetId="0">#REF!</definedName>
    <definedName name="OÑ">#REF!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 localSheetId="1">#REF!</definedName>
    <definedName name="opcion" localSheetId="0">#REF!</definedName>
    <definedName name="opcion">#REF!</definedName>
    <definedName name="Operario" localSheetId="1">#REF!</definedName>
    <definedName name="Operario" localSheetId="0">#REF!</definedName>
    <definedName name="Operario">#REF!</definedName>
    <definedName name="OR" localSheetId="1">#REF!</definedName>
    <definedName name="OR" localSheetId="0">#REF!</definedName>
    <definedName name="OR">#REF!</definedName>
    <definedName name="ORIGEN" localSheetId="1">#REF!</definedName>
    <definedName name="ORIGEN" localSheetId="0">#REF!</definedName>
    <definedName name="ORIGEN">#REF!</definedName>
    <definedName name="ORIGINAL" localSheetId="1"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1" hidden="1">[7]INST!#REF!</definedName>
    <definedName name="OROZCO" localSheetId="0" hidden="1">[7]INST!#REF!</definedName>
    <definedName name="OROZCO" hidden="1">[7]INST!#REF!</definedName>
    <definedName name="otros">[67]otros!$A$6:$A$1235</definedName>
    <definedName name="OTROS1" localSheetId="1">#REF!</definedName>
    <definedName name="OTROS1" localSheetId="0">#REF!</definedName>
    <definedName name="OTROS1">#REF!</definedName>
    <definedName name="OUT" localSheetId="1">#REF!</definedName>
    <definedName name="OUT" localSheetId="0">#REF!</definedName>
    <definedName name="OUT">#REF!</definedName>
    <definedName name="P" localSheetId="1">#REF!</definedName>
    <definedName name="P" localSheetId="0">#REF!</definedName>
    <definedName name="P">#REF!</definedName>
    <definedName name="P_Yacimiento" localSheetId="1">#REF!</definedName>
    <definedName name="P_Yacimiento" localSheetId="0">#REF!</definedName>
    <definedName name="P_Yacimiento">#REF!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e____1____of____2" localSheetId="1">#REF!</definedName>
    <definedName name="Page____1____of____2" localSheetId="0">#REF!</definedName>
    <definedName name="Page____1____of____2">#REF!</definedName>
    <definedName name="Parametro_Peso">[55]Tablas!$A$1:$A$65536</definedName>
    <definedName name="Pay_Date" localSheetId="1">#REF!</definedName>
    <definedName name="Pay_Date" localSheetId="0">#REF!</definedName>
    <definedName name="Pay_Date">#REF!</definedName>
    <definedName name="Pay_Num" localSheetId="1">#REF!</definedName>
    <definedName name="Pay_Num" localSheetId="0">#REF!</definedName>
    <definedName name="Pay_Num">#REF!</definedName>
    <definedName name="Payment_Date" localSheetId="1">DATE(YEAR(APU!Loan_Start),MONTH(APU!Loan_Start)+Payment_Number,DAY(APU!Loan_Start))</definedName>
    <definedName name="Payment_Date" localSheetId="0">DATE(YEAR('FORMULARIO 01'!Loan_Start),MONTH('FORMULARIO 01'!Loan_Start)+Payment_Number,DAY('FORMULARIO 01'!Loan_Start))</definedName>
    <definedName name="Payment_Date">DATE(YEAR(Loan_Start),MONTH(Loan_Start)+Payment_Number,DAY(Loan_Start))</definedName>
    <definedName name="Payment_Date1" localSheetId="1">DATE(YEAR([92]!Loan_Start),MONTH([92]!Loan_Start)+Payment_Number,DAY([92]!Loan_Start))</definedName>
    <definedName name="Payment_Date1" localSheetId="0">DATE(YEAR([92]!Loan_Start),MONTH([92]!Loan_Start)+Payment_Number,DAY([92]!Loan_Start))</definedName>
    <definedName name="Payment_Date1">DATE(YEAR([92]!Loan_Start),MONTH([92]!Loan_Start)+Payment_Number,DAY([92]!Loan_Start))</definedName>
    <definedName name="Payment_Needed">"Pago necesario"</definedName>
    <definedName name="Pb" localSheetId="1">#REF!</definedName>
    <definedName name="Pb" localSheetId="0">#REF!</definedName>
    <definedName name="Pb">#REF!</definedName>
    <definedName name="Pd" localSheetId="1">#REF!</definedName>
    <definedName name="Pd" localSheetId="0">#REF!</definedName>
    <definedName name="Pd">#REF!</definedName>
    <definedName name="PEPE" localSheetId="1">APU!ERR</definedName>
    <definedName name="PEPE" localSheetId="0">'FORMULARIO 01'!ERR</definedName>
    <definedName name="PEPE">[0]!ERR</definedName>
    <definedName name="Periodo">[41]Hoja1!$C$1</definedName>
    <definedName name="PeriodoPago">'[39]LIQUIDA-NOMINA'!$C$4</definedName>
    <definedName name="PeriodoRepago" localSheetId="1">#REF!</definedName>
    <definedName name="PeriodoRepago" localSheetId="0">#REF!</definedName>
    <definedName name="PeriodoRepago">#REF!</definedName>
    <definedName name="PeriodoRepagoCCP" localSheetId="1">#REF!</definedName>
    <definedName name="PeriodoRepagoCCP" localSheetId="0">#REF!</definedName>
    <definedName name="PeriodoRepagoCCP">#REF!</definedName>
    <definedName name="phed">[53]Hoja1!$C$4</definedName>
    <definedName name="phen">[53]Hoja1!$C$5</definedName>
    <definedName name="Pindis" localSheetId="1">#REF!</definedName>
    <definedName name="Pindis" localSheetId="0">#REF!</definedName>
    <definedName name="Pindis">#REF!</definedName>
    <definedName name="pint" localSheetId="1">'[73]7422CW00'!#REF!</definedName>
    <definedName name="pint" localSheetId="0">'[73]7422CW00'!#REF!</definedName>
    <definedName name="pint">'[73]7422CW00'!#REF!</definedName>
    <definedName name="pintura" localSheetId="1">'[73]7422CW00'!#REF!</definedName>
    <definedName name="pintura" localSheetId="0">'[73]7422CW00'!#REF!</definedName>
    <definedName name="pintura">'[73]7422CW00'!#REF!</definedName>
    <definedName name="Pinturas">#REF!</definedName>
    <definedName name="pintyura" localSheetId="1">[93]STRSUMM0!#REF!</definedName>
    <definedName name="pintyura" localSheetId="0">[93]STRSUMM0!#REF!</definedName>
    <definedName name="pintyura">[93]STRSUMM0!#REF!</definedName>
    <definedName name="PIP" localSheetId="1">#REF!</definedName>
    <definedName name="PIP" localSheetId="0">#REF!</definedName>
    <definedName name="PIP">#REF!</definedName>
    <definedName name="Piscinas" localSheetId="1">#REF!</definedName>
    <definedName name="Piscinas" localSheetId="0">#REF!</definedName>
    <definedName name="Piscinas">#REF!</definedName>
    <definedName name="PisosEnchapes">#REF!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 localSheetId="0">#REF!</definedName>
    <definedName name="pkwsem">#REF!</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 localSheetId="1">#REF!</definedName>
    <definedName name="Platinas" localSheetId="0">#REF!</definedName>
    <definedName name="Platinas">#REF!</definedName>
    <definedName name="Plazo">[34]BASES!$E$27</definedName>
    <definedName name="PlazoAIU" localSheetId="1">#REF!</definedName>
    <definedName name="PlazoAIU" localSheetId="0">#REF!</definedName>
    <definedName name="PlazoAIU">#REF!</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 localSheetId="1">#REF!</definedName>
    <definedName name="PMP" localSheetId="0">#REF!</definedName>
    <definedName name="PMP">#REF!</definedName>
    <definedName name="POCETAS" localSheetId="1">#REF!</definedName>
    <definedName name="POCETAS" localSheetId="0">#REF!</definedName>
    <definedName name="POCETAS">#REF!</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1">#REF!</definedName>
    <definedName name="popu" localSheetId="0">#REF!</definedName>
    <definedName name="popu">#REF!</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0">#REF!</definedName>
    <definedName name="porc">#REF!</definedName>
    <definedName name="PORCE">[35]BASES!$E$26</definedName>
    <definedName name="Porcentaje" localSheetId="1">#REF!</definedName>
    <definedName name="Porcentaje" localSheetId="0">#REF!</definedName>
    <definedName name="Porcentaje">#REF!</definedName>
    <definedName name="PORCENTAJE1" localSheetId="1">#REF!</definedName>
    <definedName name="PORCENTAJE1" localSheetId="0">#REF!</definedName>
    <definedName name="PORCENTAJE1">#REF!</definedName>
    <definedName name="PORTADA2" localSheetId="1">'[94]Hoja 1 '!#REF!</definedName>
    <definedName name="PORTADA2" localSheetId="0">'[94]Hoja 1 '!#REF!</definedName>
    <definedName name="PORTADA2">'[94]Hoja 1 '!#REF!</definedName>
    <definedName name="POSICION_PRESUP" localSheetId="1">[11]Tablas!#REF!</definedName>
    <definedName name="POSICION_PRESUP" localSheetId="0">[11]Tablas!#REF!</definedName>
    <definedName name="POSICION_PRESUP">[11]Tablas!#REF!</definedName>
    <definedName name="POSICIONES" localSheetId="1">#REF!</definedName>
    <definedName name="POSICIONES" localSheetId="0">#REF!</definedName>
    <definedName name="POSICIONES">#REF!</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[55]Tablas!$C$1:$C$65536</definedName>
    <definedName name="PPPP" localSheetId="1"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 localSheetId="0">#REF!</definedName>
    <definedName name="PPtoNorte">#REF!</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[45]medelo!$D$46</definedName>
    <definedName name="PRE" localSheetId="1">#REF!</definedName>
    <definedName name="PRE" localSheetId="0">#REF!</definedName>
    <definedName name="PRE">#REF!</definedName>
    <definedName name="Precio" localSheetId="1">#REF!</definedName>
    <definedName name="Precio" localSheetId="0">#REF!</definedName>
    <definedName name="Precio">#REF!</definedName>
    <definedName name="precio2" localSheetId="1">#REF!</definedName>
    <definedName name="precio2" localSheetId="0">#REF!</definedName>
    <definedName name="precio2">#REF!</definedName>
    <definedName name="PrecioS" localSheetId="1">#REF!</definedName>
    <definedName name="PrecioS" localSheetId="0">#REF!</definedName>
    <definedName name="PrecioS">#REF!</definedName>
    <definedName name="Prefabricados">#REF!</definedName>
    <definedName name="PREST" localSheetId="1">#REF!</definedName>
    <definedName name="PREST" localSheetId="0">#REF!</definedName>
    <definedName name="PREST">#REF!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'[86]Informe Semanal 1'!$V$43:$W$43</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 localSheetId="1">#REF!</definedName>
    <definedName name="Princ" localSheetId="0">#REF!</definedName>
    <definedName name="Princ">#REF!</definedName>
    <definedName name="PRINT_AREA">#N/A</definedName>
    <definedName name="Print_Area_MI" localSheetId="1">#REF!</definedName>
    <definedName name="Print_Area_MI" localSheetId="0">#REF!</definedName>
    <definedName name="Print_Area_MI">#REF!</definedName>
    <definedName name="Print_Area_Reset" localSheetId="1">OFFSET(APU!Full_Print,0,0,Last_Row)</definedName>
    <definedName name="Print_Area_Reset" localSheetId="0">OFFSET('FORMULARIO 01'!Full_Print,0,0,Last_Row)</definedName>
    <definedName name="Print_Area_Reset">OFFSET(Full_Print,0,0,Last_Row)</definedName>
    <definedName name="PRINT_TITLES">#N/A</definedName>
    <definedName name="PRINT_TITLES_MI">#N/A</definedName>
    <definedName name="PRINT1" localSheetId="1">'[3]7422CW00'!#REF!</definedName>
    <definedName name="PRINT1" localSheetId="0">'[3]7422CW00'!#REF!</definedName>
    <definedName name="PRINT1">'[3]7422CW00'!#REF!</definedName>
    <definedName name="PRINT2" localSheetId="1">'[3]7422CW00'!#REF!</definedName>
    <definedName name="PRINT2" localSheetId="0">'[3]7422CW00'!#REF!</definedName>
    <definedName name="PRINT2">'[3]7422CW00'!#REF!</definedName>
    <definedName name="PRIVADO" localSheetId="1">#REF!</definedName>
    <definedName name="PRIVADO" localSheetId="0">#REF!</definedName>
    <definedName name="PRIVADO">#REF!</definedName>
    <definedName name="prn">[53]Hoja1!$C$3</definedName>
    <definedName name="prnf">[53]Hoja1!$C$6</definedName>
    <definedName name="ProbRange">0</definedName>
    <definedName name="ProbRangeMit">0</definedName>
    <definedName name="PROC" localSheetId="1">#REF!</definedName>
    <definedName name="PROC" localSheetId="0">#REF!</definedName>
    <definedName name="PROC">#REF!</definedName>
    <definedName name="PROCEDIM_SELECC" localSheetId="1">#REF!</definedName>
    <definedName name="PROCEDIM_SELECC" localSheetId="0">#REF!</definedName>
    <definedName name="PROCEDIM_SELECC">#REF!</definedName>
    <definedName name="PROCESO" localSheetId="1">#REF!</definedName>
    <definedName name="PROCESO" localSheetId="0">#REF!</definedName>
    <definedName name="PROCESO">#REF!</definedName>
    <definedName name="PRODUCTO" localSheetId="1">#REF!</definedName>
    <definedName name="PRODUCTO" localSheetId="0">#REF!</definedName>
    <definedName name="PRODUCTO">#REF!</definedName>
    <definedName name="PrOfic">[34]BASES!$B$31</definedName>
    <definedName name="PROGDES" localSheetId="1">#REF!</definedName>
    <definedName name="PROGDES" localSheetId="0">#REF!</definedName>
    <definedName name="PROGDES">#REF!</definedName>
    <definedName name="Programa" localSheetId="1">#REF!</definedName>
    <definedName name="Programa" localSheetId="0">#REF!</definedName>
    <definedName name="Programa">#REF!</definedName>
    <definedName name="programainv" localSheetId="1">APU!ERR</definedName>
    <definedName name="programainv" localSheetId="0">'FORMULARIO 01'!ERR</definedName>
    <definedName name="programainv">[0]!ERR</definedName>
    <definedName name="Proponente" localSheetId="1">#REF!</definedName>
    <definedName name="Proponente" localSheetId="0">#REF!</definedName>
    <definedName name="Proponente">#REF!</definedName>
    <definedName name="PRUEBA">[95]!absc</definedName>
    <definedName name="prueba1">[95]!absc</definedName>
    <definedName name="PRUEBA2" localSheetId="1">#REF!</definedName>
    <definedName name="PRUEBA2" localSheetId="0">#REF!</definedName>
    <definedName name="PRUEBA2">#REF!</definedName>
    <definedName name="ps" localSheetId="1">#REF!</definedName>
    <definedName name="ps" localSheetId="0">#REF!</definedName>
    <definedName name="ps">#REF!</definedName>
    <definedName name="PSTRESS_RELIEVI" localSheetId="1">#REF!</definedName>
    <definedName name="PSTRESS_RELIEVI" localSheetId="0">#REF!</definedName>
    <definedName name="PSTRESS_RELIEVI">#REF!</definedName>
    <definedName name="PTAR" localSheetId="1"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W" localSheetId="1">#REF!</definedName>
    <definedName name="PW" localSheetId="0">#REF!</definedName>
    <definedName name="PW">#REF!</definedName>
    <definedName name="Pwf">'[96]ORITO 02 '!$A$12</definedName>
    <definedName name="Pwf_actual">'[96]ORITO 02 '!$E$6</definedName>
    <definedName name="Pwf_i">[45]medelo!$A$66:$A$83</definedName>
    <definedName name="Pwf_min">'[96]ORITO 02 '!$E$8</definedName>
    <definedName name="Pwfd" localSheetId="1">#REF!</definedName>
    <definedName name="Pwfd" localSheetId="0">#REF!</definedName>
    <definedName name="Pwfd">#REF!</definedName>
    <definedName name="Q" localSheetId="1">#REF!</definedName>
    <definedName name="Q" localSheetId="0">#REF!</definedName>
    <definedName name="Q">#REF!</definedName>
    <definedName name="Q_actual">'[96]ORITO 02 '!$E$7</definedName>
    <definedName name="Q_BRUTO" localSheetId="1">#REF!</definedName>
    <definedName name="Q_BRUTO" localSheetId="0">#REF!</definedName>
    <definedName name="Q_BRUTO">#REF!</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1">#REF!</definedName>
    <definedName name="qaz" localSheetId="0">#REF!</definedName>
    <definedName name="qaz">#REF!</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[45]medelo!$B$63</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 localSheetId="1">#REF!</definedName>
    <definedName name="QS" localSheetId="0">#REF!</definedName>
    <definedName name="QS">#REF!</definedName>
    <definedName name="Qt">'[96]ORITO 02 '!$E$9</definedName>
    <definedName name="QTIES" localSheetId="1">#REF!</definedName>
    <definedName name="QTIES" localSheetId="0">#REF!</definedName>
    <definedName name="QTIES">#REF!</definedName>
    <definedName name="QTY" localSheetId="1">#REF!</definedName>
    <definedName name="QTY" localSheetId="0">#REF!</definedName>
    <definedName name="QTY">#REF!</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1">#REF!</definedName>
    <definedName name="QWE" localSheetId="0">#REF!</definedName>
    <definedName name="QWE">#REF!</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1">APU!ERR</definedName>
    <definedName name="QWERTY" localSheetId="0">'FORMULARIO 01'!ERR</definedName>
    <definedName name="QWERTY">[0]!ERR</definedName>
    <definedName name="qwewertet" localSheetId="1" hidden="1">{#N/A,#N/A,TRUE,"1842CWN0"}</definedName>
    <definedName name="qwewertet" localSheetId="0" hidden="1">{#N/A,#N/A,TRUE,"1842CWN0"}</definedName>
    <definedName name="qwewertet" hidden="1">{#N/A,#N/A,TRUE,"1842CWN0"}</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 localSheetId="1">#REF!</definedName>
    <definedName name="R._SECO" localSheetId="0">#REF!</definedName>
    <definedName name="R._SECO">#REF!</definedName>
    <definedName name="R_2" localSheetId="1">#REF!</definedName>
    <definedName name="R_2" localSheetId="0">#REF!</definedName>
    <definedName name="R_2">#REF!</definedName>
    <definedName name="R_c" localSheetId="1">#REF!</definedName>
    <definedName name="R_c" localSheetId="0">#REF!</definedName>
    <definedName name="R_c">#REF!</definedName>
    <definedName name="RANGO_FECHA" localSheetId="1">#REF!</definedName>
    <definedName name="RANGO_FECHA" localSheetId="0">#REF!</definedName>
    <definedName name="RANGO_FECHA">#REF!</definedName>
    <definedName name="Rates" localSheetId="1">#REF!</definedName>
    <definedName name="Rates" localSheetId="0">#REF!</definedName>
    <definedName name="Rates">#REF!</definedName>
    <definedName name="RD" localSheetId="1">#REF!</definedName>
    <definedName name="RD" localSheetId="0">#REF!</definedName>
    <definedName name="RD">#REF!</definedName>
    <definedName name="rdq" localSheetId="1">#REF!</definedName>
    <definedName name="rdq" localSheetId="0">#REF!</definedName>
    <definedName name="rdq">#REF!</definedName>
    <definedName name="Reactores" localSheetId="1">#REF!</definedName>
    <definedName name="Reactores" localSheetId="0">#REF!</definedName>
    <definedName name="Reactores">#REF!</definedName>
    <definedName name="Recall_2">'[90] ASR+Nafta'!$E$9:$E$21</definedName>
    <definedName name="Recall_3">'[90]Todos+Nafta'!$E$9:$E$21</definedName>
    <definedName name="Recorder" localSheetId="1">#REF!</definedName>
    <definedName name="Recorder" localSheetId="0">#REF!</definedName>
    <definedName name="Recorder">#REF!</definedName>
    <definedName name="recursos">[97]RECURSOS!$A$8:$A$204</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1">#REF!</definedName>
    <definedName name="RegistroCoordinador" localSheetId="0">#REF!</definedName>
    <definedName name="RegistroCoordinador">#REF!</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1">APU!ERR</definedName>
    <definedName name="REICIO" localSheetId="0">'FORMULARIO 01'!ERR</definedName>
    <definedName name="REICIO">[0]!ERR</definedName>
    <definedName name="Reimbursement">"Reembolso"</definedName>
    <definedName name="reinicio" localSheetId="1">APU!ERR</definedName>
    <definedName name="reinicio" localSheetId="0">'FORMULARIO 01'!ERR</definedName>
    <definedName name="reinicio">[0]!ERR</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 localSheetId="1">#REF!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1">#REF!</definedName>
    <definedName name="rendimiento" localSheetId="0">#REF!</definedName>
    <definedName name="rendimiento">#REF!</definedName>
    <definedName name="RENDIMIENTO____CARGA" localSheetId="1">#REF!</definedName>
    <definedName name="RENDIMIENTO____CARGA" localSheetId="0">#REF!</definedName>
    <definedName name="RENDIMIENTO____CARGA">#REF!</definedName>
    <definedName name="REPXXX" localSheetId="1">#REF!</definedName>
    <definedName name="REPXXX" localSheetId="0">#REF!</definedName>
    <definedName name="REPXXX">#REF!</definedName>
    <definedName name="Requerimiento" localSheetId="1">#REF!</definedName>
    <definedName name="Requerimiento" localSheetId="0">#REF!</definedName>
    <definedName name="Requerimiento">#REF!</definedName>
    <definedName name="Requerimientos" localSheetId="1">#REF!</definedName>
    <definedName name="Requerimientos" localSheetId="0">#REF!</definedName>
    <definedName name="Requerimientos">#REF!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 localSheetId="0">#REF!</definedName>
    <definedName name="RES">#REF!</definedName>
    <definedName name="Resistividad" localSheetId="1">#REF!</definedName>
    <definedName name="Resistividad" localSheetId="0">#REF!</definedName>
    <definedName name="Resistividad">#REF!</definedName>
    <definedName name="RESU" localSheetId="1">#REF!</definedName>
    <definedName name="RESU" localSheetId="0">#REF!</definedName>
    <definedName name="RESU">#REF!</definedName>
    <definedName name="resu8">[9]!resu8</definedName>
    <definedName name="resufi" localSheetId="1">#REF!</definedName>
    <definedName name="resufi" localSheetId="0">#REF!</definedName>
    <definedName name="resufi">#REF!</definedName>
    <definedName name="resufi1" localSheetId="1">#REF!</definedName>
    <definedName name="resufi1" localSheetId="0">#REF!</definedName>
    <definedName name="resufi1">#REF!</definedName>
    <definedName name="resumen" localSheetId="1">#REF!</definedName>
    <definedName name="resumen" localSheetId="0">#REF!</definedName>
    <definedName name="resumen">#REF!</definedName>
    <definedName name="resumen_final" localSheetId="1">#REF!</definedName>
    <definedName name="resumen_final" localSheetId="0">#REF!</definedName>
    <definedName name="resumen_final">#REF!</definedName>
    <definedName name="resumen_final1" localSheetId="1">#REF!</definedName>
    <definedName name="resumen_final1" localSheetId="0">#REF!</definedName>
    <definedName name="resumen_final1">#REF!</definedName>
    <definedName name="Retenc">[34]BASES!$E$31</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 localSheetId="1">#REF!</definedName>
    <definedName name="RFV" localSheetId="0">#REF!</definedName>
    <definedName name="RFV">#REF!</definedName>
    <definedName name="RG" localSheetId="1">#REF!</definedName>
    <definedName name="RG" localSheetId="0">#REF!</definedName>
    <definedName name="RG">#REF!</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 localSheetId="1">[98]Ingenieria!#REF!</definedName>
    <definedName name="RID" localSheetId="0">[98]Ingenieria!#REF!</definedName>
    <definedName name="RID">[98]Ingenieria!#REF!</definedName>
    <definedName name="RISP" localSheetId="1">'[3]7422CW00'!#REF!</definedName>
    <definedName name="RISP" localSheetId="0">'[3]7422CW00'!#REF!</definedName>
    <definedName name="RISP">'[3]7422CW00'!#REF!</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[53]Datos!$D$12</definedName>
    <definedName name="Ro" localSheetId="1">#REF!,#REF!,#REF!</definedName>
    <definedName name="Ro" localSheetId="0">#REF!,#REF!,#REF!</definedName>
    <definedName name="Ro">#REF!,#REF!,#REF!</definedName>
    <definedName name="rr" localSheetId="1">APU!ERR</definedName>
    <definedName name="rr" localSheetId="0">'FORMULARIO 01'!ERR</definedName>
    <definedName name="rr">[0]!ERR</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 localSheetId="1">'[99]Form5 _Pág_ 1'!#REF!</definedName>
    <definedName name="rrrr" localSheetId="0">'[99]Form5 _Pág_ 1'!#REF!</definedName>
    <definedName name="rrrr">'[99]Form5 _Pág_ 1'!#REF!</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 localSheetId="1">#REF!</definedName>
    <definedName name="Rs" localSheetId="0">#REF!</definedName>
    <definedName name="Rs">#REF!</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 localSheetId="1">#REF!</definedName>
    <definedName name="RSS" localSheetId="0">#REF!</definedName>
    <definedName name="RSS">#REF!</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 localSheetId="1">#REF!</definedName>
    <definedName name="RUT" localSheetId="0">#REF!</definedName>
    <definedName name="RUT">#REF!</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1">APU!ERR</definedName>
    <definedName name="s" localSheetId="0">'FORMULARIO 01'!ERR</definedName>
    <definedName name="s">[0]!ERR</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1">APU!ERR</definedName>
    <definedName name="salarios" localSheetId="0">'FORMULARIO 01'!ERR</definedName>
    <definedName name="salarios">[0]!ERR</definedName>
    <definedName name="SalConv">'[10]DATOS CONTRATO'!$G$14</definedName>
    <definedName name="SALID1" localSheetId="1">#REF!</definedName>
    <definedName name="SALID1" localSheetId="0">#REF!</definedName>
    <definedName name="SALID1">#REF!</definedName>
    <definedName name="SalMinimo">[34]BASES!$E$41</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 localSheetId="1">#REF!</definedName>
    <definedName name="SBS" localSheetId="0">#REF!</definedName>
    <definedName name="SBS">#REF!</definedName>
    <definedName name="Sched_Pay" localSheetId="1">#REF!</definedName>
    <definedName name="Sched_Pay" localSheetId="0">#REF!</definedName>
    <definedName name="Sched_Pay">#REF!</definedName>
    <definedName name="Scheduled_Extra_Payments" localSheetId="1">#REF!</definedName>
    <definedName name="Scheduled_Extra_Payments" localSheetId="0">#REF!</definedName>
    <definedName name="Scheduled_Extra_Payments">#REF!</definedName>
    <definedName name="Scheduled_Interest_Rate" localSheetId="1">#REF!</definedName>
    <definedName name="Scheduled_Interest_Rate" localSheetId="0">#REF!</definedName>
    <definedName name="Scheduled_Interest_Rate">#REF!</definedName>
    <definedName name="Scheduled_Monthly_Payment" localSheetId="1">#REF!</definedName>
    <definedName name="Scheduled_Monthly_Payment" localSheetId="0">#REF!</definedName>
    <definedName name="Scheduled_Monthly_Payment">#REF!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0" hidden="1">{#N/A,#N/A,TRUE,"1842CWN0"}</definedName>
    <definedName name="SDDSAFF" hidden="1">{#N/A,#N/A,TRUE,"1842CWN0"}</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1" hidden="1">{#N/A,#N/A,TRUE,"1842CWN0"}</definedName>
    <definedName name="SDFDG" localSheetId="0" hidden="1">{#N/A,#N/A,TRUE,"1842CWN0"}</definedName>
    <definedName name="SDFDG" hidden="1">{#N/A,#N/A,TRUE,"1842CWN0"}</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 localSheetId="1">#REF!</definedName>
    <definedName name="sdfsd" localSheetId="0">#REF!</definedName>
    <definedName name="sdfsd">#REF!</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1" hidden="1">{#N/A,#N/A,TRUE,"1842CWN0"}</definedName>
    <definedName name="sdsdfsdff" localSheetId="0" hidden="1">{#N/A,#N/A,TRUE,"1842CWN0"}</definedName>
    <definedName name="sdsdfsdff" hidden="1">{#N/A,#N/A,TRUE,"1842CWN0"}</definedName>
    <definedName name="SECTOR" localSheetId="1">#REF!</definedName>
    <definedName name="SECTOR" localSheetId="0">#REF!</definedName>
    <definedName name="SECTOR">#REF!</definedName>
    <definedName name="SEMANA_C3" localSheetId="1">#REF!</definedName>
    <definedName name="SEMANA_C3" localSheetId="0">#REF!</definedName>
    <definedName name="SEMANA_C3">#REF!</definedName>
    <definedName name="sena">[53]Hoja1!$C$14</definedName>
    <definedName name="SERO" localSheetId="1">APU!ERR</definedName>
    <definedName name="SERO" localSheetId="0">'FORMULARIO 01'!ERR</definedName>
    <definedName name="SERO">[0]!ERR</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[53]Hoja1!$C$12</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 localSheetId="1">[44]steel!#REF!</definedName>
    <definedName name="SHEE_INT" localSheetId="0">[44]steel!#REF!</definedName>
    <definedName name="SHEE_INT">[44]steel!#REF!</definedName>
    <definedName name="SHEET" localSheetId="1">'[3]7422CW00'!#REF!</definedName>
    <definedName name="SHEET" localSheetId="0">'[3]7422CW00'!#REF!</definedName>
    <definedName name="SHEET">'[3]7422CW00'!#REF!</definedName>
    <definedName name="SHEET_KP">[44]steel!$C$7:$L$47</definedName>
    <definedName name="SHEET_MR">[44]steel!$C$7:$J$47</definedName>
    <definedName name="SHEET1" localSheetId="1">#REF!</definedName>
    <definedName name="SHEET1" localSheetId="0">#REF!</definedName>
    <definedName name="SHEET1">#REF!</definedName>
    <definedName name="SHEET10" localSheetId="1">#REF!</definedName>
    <definedName name="SHEET10" localSheetId="0">#REF!</definedName>
    <definedName name="SHEET10">#REF!</definedName>
    <definedName name="SHEET11" localSheetId="1">#REF!</definedName>
    <definedName name="SHEET11" localSheetId="0">#REF!</definedName>
    <definedName name="SHEET11">#REF!</definedName>
    <definedName name="SHEET12" localSheetId="1">#REF!</definedName>
    <definedName name="SHEET12" localSheetId="0">#REF!</definedName>
    <definedName name="SHEET12">#REF!</definedName>
    <definedName name="SHEET13" localSheetId="1">#REF!</definedName>
    <definedName name="SHEET13" localSheetId="0">#REF!</definedName>
    <definedName name="SHEET13">#REF!</definedName>
    <definedName name="SHEET14" localSheetId="1">#REF!</definedName>
    <definedName name="SHEET14" localSheetId="0">#REF!</definedName>
    <definedName name="SHEET14">#REF!</definedName>
    <definedName name="SHEET15" localSheetId="1">#REF!</definedName>
    <definedName name="SHEET15" localSheetId="0">#REF!</definedName>
    <definedName name="SHEET15">#REF!</definedName>
    <definedName name="SHEET16" localSheetId="1">#REF!</definedName>
    <definedName name="SHEET16" localSheetId="0">#REF!</definedName>
    <definedName name="SHEET16">#REF!</definedName>
    <definedName name="SHEET17" localSheetId="1">#REF!</definedName>
    <definedName name="SHEET17" localSheetId="0">#REF!</definedName>
    <definedName name="SHEET17">#REF!</definedName>
    <definedName name="SHEET18" localSheetId="1">#REF!</definedName>
    <definedName name="SHEET18" localSheetId="0">#REF!</definedName>
    <definedName name="SHEET18">#REF!</definedName>
    <definedName name="SHEET19" localSheetId="1">#REF!</definedName>
    <definedName name="SHEET19" localSheetId="0">#REF!</definedName>
    <definedName name="SHEET19">#REF!</definedName>
    <definedName name="SHEET2" localSheetId="1">#REF!</definedName>
    <definedName name="SHEET2" localSheetId="0">#REF!</definedName>
    <definedName name="SHEET2">#REF!</definedName>
    <definedName name="SHEET20" localSheetId="1">#REF!</definedName>
    <definedName name="SHEET20" localSheetId="0">#REF!</definedName>
    <definedName name="SHEET20">#REF!</definedName>
    <definedName name="SHEET21" localSheetId="1">#REF!</definedName>
    <definedName name="SHEET21" localSheetId="0">#REF!</definedName>
    <definedName name="SHEET21">#REF!</definedName>
    <definedName name="SHEET22" localSheetId="1">#REF!</definedName>
    <definedName name="SHEET22" localSheetId="0">#REF!</definedName>
    <definedName name="SHEET22">#REF!</definedName>
    <definedName name="SHEET23" localSheetId="1">#REF!</definedName>
    <definedName name="SHEET23" localSheetId="0">#REF!</definedName>
    <definedName name="SHEET23">#REF!</definedName>
    <definedName name="SHEET24" localSheetId="1">#REF!</definedName>
    <definedName name="SHEET24" localSheetId="0">#REF!</definedName>
    <definedName name="SHEET24">#REF!</definedName>
    <definedName name="SHEET25" localSheetId="1">#REF!</definedName>
    <definedName name="SHEET25" localSheetId="0">#REF!</definedName>
    <definedName name="SHEET25">#REF!</definedName>
    <definedName name="SHEET26" localSheetId="1">#REF!</definedName>
    <definedName name="SHEET26" localSheetId="0">#REF!</definedName>
    <definedName name="SHEET26">#REF!</definedName>
    <definedName name="SHEET3" localSheetId="1">#REF!</definedName>
    <definedName name="SHEET3" localSheetId="0">#REF!</definedName>
    <definedName name="SHEET3">#REF!</definedName>
    <definedName name="SHEET4" localSheetId="1">#REF!</definedName>
    <definedName name="SHEET4" localSheetId="0">#REF!</definedName>
    <definedName name="SHEET4">#REF!</definedName>
    <definedName name="SHEET5" localSheetId="1">#REF!</definedName>
    <definedName name="SHEET5" localSheetId="0">#REF!</definedName>
    <definedName name="SHEET5">#REF!</definedName>
    <definedName name="SHEET6" localSheetId="1">#REF!</definedName>
    <definedName name="SHEET6" localSheetId="0">#REF!</definedName>
    <definedName name="SHEET6">#REF!</definedName>
    <definedName name="SHEET7" localSheetId="1">#REF!</definedName>
    <definedName name="SHEET7" localSheetId="0">#REF!</definedName>
    <definedName name="SHEET7">#REF!</definedName>
    <definedName name="SHEET8" localSheetId="1">#REF!</definedName>
    <definedName name="SHEET8" localSheetId="0">#REF!</definedName>
    <definedName name="SHEET8">#REF!</definedName>
    <definedName name="SHEET9" localSheetId="1">#REF!</definedName>
    <definedName name="SHEET9" localSheetId="0">#REF!</definedName>
    <definedName name="SHEET9">#REF!</definedName>
    <definedName name="SI" localSheetId="1">APU!ERR</definedName>
    <definedName name="SI" localSheetId="0">'FORMULARIO 01'!ERR</definedName>
    <definedName name="SI">[0]!ERR</definedName>
    <definedName name="SINGOLO" localSheetId="1">'[3]7422CW00'!#REF!</definedName>
    <definedName name="SINGOLO" localSheetId="0">'[3]7422CW00'!#REF!</definedName>
    <definedName name="SINGOLO">'[3]7422CW00'!#REF!</definedName>
    <definedName name="SISISIS" localSheetId="1">APU!ERR</definedName>
    <definedName name="SISISIS" localSheetId="0">'FORMULARIO 01'!ERR</definedName>
    <definedName name="SISISIS">[0]!ERR</definedName>
    <definedName name="Smlv">'[10]DATOS CONTRATO'!$I$9</definedName>
    <definedName name="smlv01">[39]CONTRATO!$I$9</definedName>
    <definedName name="smlv2001">[39]CONTRATO!$H$9</definedName>
    <definedName name="SMML">'[63]ASPECTOS TECNICOS'!$O$12:$P$32</definedName>
    <definedName name="SN">[10]EMPRESA!$G$29</definedName>
    <definedName name="SOLD._4_" localSheetId="1">#REF!</definedName>
    <definedName name="SOLD._4_" localSheetId="0">#REF!</definedName>
    <definedName name="SOLD._4_">#REF!</definedName>
    <definedName name="SOLD._6_" localSheetId="1">#REF!</definedName>
    <definedName name="SOLD._6_" localSheetId="0">#REF!</definedName>
    <definedName name="SOLD._6_">#REF!</definedName>
    <definedName name="SOLD._8_" localSheetId="1">#REF!</definedName>
    <definedName name="SOLD._8_" localSheetId="0">#REF!</definedName>
    <definedName name="SOLD._8_">#REF!</definedName>
    <definedName name="solver_adj" localSheetId="0" hidden="1">'FORMULARIO 01'!#REF!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'FORMULARIO 01'!#REF!</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'FORMULARIO 01'!#REF!</definedName>
    <definedName name="solver_pre" localSheetId="0" hidden="1">0.000001</definedName>
    <definedName name="solver_rel1" localSheetId="0" hidden="1">2</definedName>
    <definedName name="solver_rhs1" localSheetId="0" hidden="1">'FORMULARIO 01'!$H$109</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0">#REF!</definedName>
    <definedName name="SS">#REF!</definedName>
    <definedName name="SS_AVG_SIZE" localSheetId="1">#REF!</definedName>
    <definedName name="SS_AVG_SIZE" localSheetId="0">#REF!</definedName>
    <definedName name="SS_AVG_SIZE">#REF!</definedName>
    <definedName name="SS_WELDING" localSheetId="1">#REF!</definedName>
    <definedName name="SS_WELDING" localSheetId="0">#REF!</definedName>
    <definedName name="SS_WELDING">#REF!</definedName>
    <definedName name="ssa">[53]Hoja1!$C$25</definedName>
    <definedName name="ssh">[53]Hoja1!$C$24</definedName>
    <definedName name="sss" localSheetId="1">MODULO10.auto_abrir</definedName>
    <definedName name="sss" localSheetId="0">MODULO10.auto_abrir</definedName>
    <definedName name="sss">MODULO10.auto_abrir</definedName>
    <definedName name="SSSS" localSheetId="1">APU!ERR</definedName>
    <definedName name="SSSS" localSheetId="0">'FORMULARIO 01'!ERR</definedName>
    <definedName name="SSSS">[0]!ERR</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 localSheetId="1">#REF!</definedName>
    <definedName name="St" localSheetId="0">#REF!</definedName>
    <definedName name="St">#REF!</definedName>
    <definedName name="ST_BLDG" localSheetId="1">'[3]7422CW00'!#REF!</definedName>
    <definedName name="ST_BLDG" localSheetId="0">'[3]7422CW00'!#REF!</definedName>
    <definedName name="ST_BLDG">'[3]7422CW00'!#REF!</definedName>
    <definedName name="ST_CW" localSheetId="1">'[3]7422CW00'!#REF!</definedName>
    <definedName name="ST_CW" localSheetId="0">'[3]7422CW00'!#REF!</definedName>
    <definedName name="ST_CW">'[3]7422CW00'!#REF!</definedName>
    <definedName name="STALO1" localSheetId="1">'[3]7422CW00'!#REF!</definedName>
    <definedName name="STALO1" localSheetId="0">'[3]7422CW00'!#REF!</definedName>
    <definedName name="STALO1">'[3]7422CW00'!#REF!</definedName>
    <definedName name="STAMPA" localSheetId="1">#REF!</definedName>
    <definedName name="STAMPA" localSheetId="0">#REF!</definedName>
    <definedName name="STAMPA">#REF!</definedName>
    <definedName name="STANU" localSheetId="1">'[3]7422CW00'!#REF!</definedName>
    <definedName name="STANU" localSheetId="0">'[3]7422CW00'!#REF!</definedName>
    <definedName name="STANU">'[3]7422CW00'!#REF!</definedName>
    <definedName name="START" localSheetId="1">#REF!</definedName>
    <definedName name="START" localSheetId="0">#REF!</definedName>
    <definedName name="START">#REF!</definedName>
    <definedName name="START1" localSheetId="1">'[3]7422CW00'!#REF!</definedName>
    <definedName name="START1" localSheetId="0">'[3]7422CW00'!#REF!</definedName>
    <definedName name="START1">'[3]7422CW00'!#REF!</definedName>
    <definedName name="STENU" localSheetId="1">'[3]7422CW00'!#REF!</definedName>
    <definedName name="STENU" localSheetId="0">'[3]7422CW00'!#REF!</definedName>
    <definedName name="STENU">'[3]7422CW00'!#REF!</definedName>
    <definedName name="Stock" localSheetId="1">'[100]PxQ Cantidades'!#REF!</definedName>
    <definedName name="Stock" localSheetId="0">'[100]PxQ Cantidades'!#REF!</definedName>
    <definedName name="Stock">'[100]PxQ Cantidades'!#REF!</definedName>
    <definedName name="STONU" localSheetId="1">'[3]7422CW00'!#REF!</definedName>
    <definedName name="STONU" localSheetId="0">'[3]7422CW00'!#REF!</definedName>
    <definedName name="STONU">'[3]7422CW00'!#REF!</definedName>
    <definedName name="STRESS_RELIEVIN" localSheetId="1">#REF!</definedName>
    <definedName name="STRESS_RELIEVIN" localSheetId="0">#REF!</definedName>
    <definedName name="STRESS_RELIEVIN">#REF!</definedName>
    <definedName name="STSUMM" localSheetId="1">'[3]7422CW00'!#REF!</definedName>
    <definedName name="STSUMM" localSheetId="0">'[3]7422CW00'!#REF!</definedName>
    <definedName name="STSUMM">'[3]7422CW00'!#REF!</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SUELO" localSheetId="1">#REF!</definedName>
    <definedName name="SUBSUELO" localSheetId="0">#REF!</definedName>
    <definedName name="SUBSUELO">#REF!</definedName>
    <definedName name="Subtotal" localSheetId="1">#REF!</definedName>
    <definedName name="Subtotal" localSheetId="0">#REF!</definedName>
    <definedName name="Subtotal">#REF!</definedName>
    <definedName name="SUELDO" localSheetId="1">#REF!</definedName>
    <definedName name="SUELDO" localSheetId="0">#REF!</definedName>
    <definedName name="SUELDO">#REF!</definedName>
    <definedName name="suma">[51]Hoja1!$F$60</definedName>
    <definedName name="Summary" localSheetId="1">#REF!</definedName>
    <definedName name="Summary" localSheetId="0">#REF!</definedName>
    <definedName name="Summary">#REF!</definedName>
    <definedName name="SUP_ART" localSheetId="1">[44]steel!#REF!</definedName>
    <definedName name="SUP_ART" localSheetId="0">[44]steel!#REF!</definedName>
    <definedName name="SUP_ART">[44]steel!#REF!</definedName>
    <definedName name="SUP_VEX" localSheetId="1">#REF!</definedName>
    <definedName name="SUP_VEX" localSheetId="0">#REF!</definedName>
    <definedName name="SUP_VEX">#REF!</definedName>
    <definedName name="SUP_VPR" localSheetId="1">#REF!</definedName>
    <definedName name="SUP_VPR" localSheetId="0">#REF!</definedName>
    <definedName name="SUP_VPR">#REF!</definedName>
    <definedName name="SUP_VPR_GEC" localSheetId="1">#REF!</definedName>
    <definedName name="SUP_VPR_GEC" localSheetId="0">#REF!</definedName>
    <definedName name="SUP_VPR_GEC">#REF!</definedName>
    <definedName name="SUP_VPR_GMM" localSheetId="1">#REF!</definedName>
    <definedName name="SUP_VPR_GMM" localSheetId="0">#REF!</definedName>
    <definedName name="SUP_VPR_GMM">#REF!</definedName>
    <definedName name="SUP_VPR_GRC" localSheetId="1">#REF!</definedName>
    <definedName name="SUP_VPR_GRC" localSheetId="0">#REF!</definedName>
    <definedName name="SUP_VPR_GRC">#REF!</definedName>
    <definedName name="SUP_VPR_GRM" localSheetId="1">#REF!</definedName>
    <definedName name="SUP_VPR_GRM" localSheetId="0">#REF!</definedName>
    <definedName name="SUP_VPR_GRM">#REF!</definedName>
    <definedName name="SUP_VPR_GRN" localSheetId="1">#REF!</definedName>
    <definedName name="SUP_VPR_GRN" localSheetId="0">#REF!</definedName>
    <definedName name="SUP_VPR_GRN">#REF!</definedName>
    <definedName name="SUP_VPR_GRS" localSheetId="1">#REF!</definedName>
    <definedName name="SUP_VPR_GRS" localSheetId="0">#REF!</definedName>
    <definedName name="SUP_VPR_GRS">#REF!</definedName>
    <definedName name="SUP_VPR_GTP" localSheetId="1">[12]Tablas!#REF!</definedName>
    <definedName name="SUP_VPR_GTP" localSheetId="0">[12]Tablas!#REF!</definedName>
    <definedName name="SUP_VPR_GTP">[12]Tablas!#REF!</definedName>
    <definedName name="SUP_VPR_NA" localSheetId="1">#REF!</definedName>
    <definedName name="SUP_VPR_NA" localSheetId="0">#REF!</definedName>
    <definedName name="SUP_VPR_NA">#REF!</definedName>
    <definedName name="SUPER">[55]Tablas!$H$1:$H$65536</definedName>
    <definedName name="SUPERFICIE" localSheetId="1">#REF!</definedName>
    <definedName name="SUPERFICIE" localSheetId="0">#REF!</definedName>
    <definedName name="SUPERFICIE">#REF!</definedName>
    <definedName name="sw" localSheetId="1">APU!ERR</definedName>
    <definedName name="sw" localSheetId="0">'FORMULARIO 01'!ERR</definedName>
    <definedName name="sw">[0]!ERR</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 localSheetId="1">Scheduled_Payment+Extra_Payment</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[55]Tablas!$B$1:$B$65536</definedName>
    <definedName name="TABLA" localSheetId="1">#REF!</definedName>
    <definedName name="TABLA" localSheetId="0">#REF!</definedName>
    <definedName name="TABLA">#REF!</definedName>
    <definedName name="tabla1">[101]Hoja3!$B$4:$F$28</definedName>
    <definedName name="TABLEKP" localSheetId="1">'[3]7422CW00'!#REF!</definedName>
    <definedName name="TABLEKP" localSheetId="0">'[3]7422CW00'!#REF!</definedName>
    <definedName name="TABLEKP">'[3]7422CW00'!#REF!</definedName>
    <definedName name="TABLEPRI" localSheetId="1">#REF!</definedName>
    <definedName name="TABLEPRI" localSheetId="0">#REF!</definedName>
    <definedName name="TABLEPRI">#REF!</definedName>
    <definedName name="tales" localSheetId="1">[1]LIQUIDACION!#REF!</definedName>
    <definedName name="tales" localSheetId="0">[1]LIQUIDACION!#REF!</definedName>
    <definedName name="tales">[1]LIQUIDACION!#REF!</definedName>
    <definedName name="Tambores" localSheetId="1">#REF!</definedName>
    <definedName name="Tambores" localSheetId="0">#REF!</definedName>
    <definedName name="Tambores">#REF!</definedName>
    <definedName name="Tanques" localSheetId="1">#REF!</definedName>
    <definedName name="Tanques" localSheetId="0">#REF!</definedName>
    <definedName name="Tanques">#REF!</definedName>
    <definedName name="TAREAS_INICIALES" localSheetId="1">#REF!</definedName>
    <definedName name="TAREAS_INICIALES" localSheetId="0">#REF!</definedName>
    <definedName name="TAREAS_INICIALES">#REF!</definedName>
    <definedName name="TARIFA" localSheetId="1">#REF!</definedName>
    <definedName name="TARIFA" localSheetId="0">#REF!</definedName>
    <definedName name="TARIFA">#REF!</definedName>
    <definedName name="TarifaPension">[39]EMPRESA!$F$24</definedName>
    <definedName name="TARIFAS" localSheetId="1">[102]TARIFAS!$A$1:$F$52</definedName>
    <definedName name="TARIFAS">[103]TARIFAS!$A$1:$F$52</definedName>
    <definedName name="TarifaSalud">[39]EMPRESA!$F$26</definedName>
    <definedName name="Tasa" localSheetId="1">#REF!</definedName>
    <definedName name="Tasa" localSheetId="0">#REF!</definedName>
    <definedName name="Tasa">#REF!</definedName>
    <definedName name="TASA_DE_CAMBIO" localSheetId="1">#REF!</definedName>
    <definedName name="TASA_DE_CAMBIO" localSheetId="0">#REF!</definedName>
    <definedName name="TASA_DE_CAMBIO">#REF!</definedName>
    <definedName name="Tasa1">'[104]Bases 2A'!$C$20</definedName>
    <definedName name="TasaCCP" localSheetId="1">#REF!</definedName>
    <definedName name="TasaCCP" localSheetId="0">#REF!</definedName>
    <definedName name="TasaCCP">#REF!</definedName>
    <definedName name="Tax" localSheetId="1">#REF!</definedName>
    <definedName name="Tax" localSheetId="0">#REF!</definedName>
    <definedName name="Tax">#REF!</definedName>
    <definedName name="TB_EVENTOS_OTS_ANUAL" localSheetId="1">#REF!</definedName>
    <definedName name="TB_EVENTOS_OTS_ANUAL" localSheetId="0">#REF!</definedName>
    <definedName name="TB_EVENTOS_OTS_ANUAL">#REF!</definedName>
    <definedName name="tc" localSheetId="1">#REF!</definedName>
    <definedName name="tc" localSheetId="0">#REF!</definedName>
    <definedName name="tc">#REF!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[39]EMPRESA!$F$16</definedName>
    <definedName name="TEMA1" localSheetId="1">#REF!</definedName>
    <definedName name="TEMA1" localSheetId="0">#REF!</definedName>
    <definedName name="TEMA1">#REF!</definedName>
    <definedName name="TEMA10" localSheetId="1">#REF!</definedName>
    <definedName name="TEMA10" localSheetId="0">#REF!</definedName>
    <definedName name="TEMA10">#REF!</definedName>
    <definedName name="TEMA2" localSheetId="1">#REF!</definedName>
    <definedName name="TEMA2" localSheetId="0">#REF!</definedName>
    <definedName name="TEMA2">#REF!</definedName>
    <definedName name="TEMA3" localSheetId="1">#REF!</definedName>
    <definedName name="TEMA3" localSheetId="0">#REF!</definedName>
    <definedName name="TEMA3">#REF!</definedName>
    <definedName name="TEMA4" localSheetId="1">#REF!</definedName>
    <definedName name="TEMA4" localSheetId="0">#REF!</definedName>
    <definedName name="TEMA4">#REF!</definedName>
    <definedName name="TEMA5" localSheetId="1">#REF!</definedName>
    <definedName name="TEMA5" localSheetId="0">#REF!</definedName>
    <definedName name="TEMA5">#REF!</definedName>
    <definedName name="TEMA6" localSheetId="1">#REF!</definedName>
    <definedName name="TEMA6" localSheetId="0">#REF!</definedName>
    <definedName name="TEMA6">#REF!</definedName>
    <definedName name="TEMA7" localSheetId="1">#REF!</definedName>
    <definedName name="TEMA7" localSheetId="0">#REF!</definedName>
    <definedName name="TEMA7">#REF!</definedName>
    <definedName name="TEMA8" localSheetId="1">#REF!</definedName>
    <definedName name="TEMA8" localSheetId="0">#REF!</definedName>
    <definedName name="TEMA8">#REF!</definedName>
    <definedName name="TEMA9" localSheetId="1">#REF!</definedName>
    <definedName name="TEMA9" localSheetId="0">#REF!</definedName>
    <definedName name="TEMA9">#REF!</definedName>
    <definedName name="TEMAS_PACC" localSheetId="1">#REF!</definedName>
    <definedName name="TEMAS_PACC" localSheetId="0">#REF!</definedName>
    <definedName name="TEMAS_PACC">#REF!</definedName>
    <definedName name="TER" localSheetId="1">APU!ERR</definedName>
    <definedName name="TER" localSheetId="0">'FORMULARIO 01'!ERR</definedName>
    <definedName name="TER">[0]!ERR</definedName>
    <definedName name="TERM" localSheetId="1">APU!ERR</definedName>
    <definedName name="TERM" localSheetId="0">'FORMULARIO 01'!ERR</definedName>
    <definedName name="TERM">[0]!ERR</definedName>
    <definedName name="TÉRMINOS" localSheetId="1">APU!ERR</definedName>
    <definedName name="TÉRMINOS" localSheetId="0">'FORMULARIO 01'!ERR</definedName>
    <definedName name="TÉRMINOS">[0]!ERR</definedName>
    <definedName name="TERR">[25]PRESUPUESTO!$I$7</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 localSheetId="1">#REF!</definedName>
    <definedName name="TGB" localSheetId="0">#REF!</definedName>
    <definedName name="TGB">#REF!</definedName>
    <definedName name="TH" localSheetId="1">#REF!</definedName>
    <definedName name="TH" localSheetId="0">#REF!</definedName>
    <definedName name="TH">#REF!</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 localSheetId="1">#REF!</definedName>
    <definedName name="THP" localSheetId="0">#REF!</definedName>
    <definedName name="THP">#REF!</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[35]BASES!$E$27</definedName>
    <definedName name="TIPO" localSheetId="1">#REF!</definedName>
    <definedName name="TIPO" localSheetId="0">#REF!</definedName>
    <definedName name="TIPO">#REF!</definedName>
    <definedName name="TIPO_GRUPO" localSheetId="1">#REF!</definedName>
    <definedName name="TIPO_GRUPO" localSheetId="0">#REF!</definedName>
    <definedName name="TIPO_GRUPO">#REF!</definedName>
    <definedName name="TipoGC">[89]Tablas!$U$6:$U$15</definedName>
    <definedName name="TipoNeces">[89]Tablas!$Q$6:$Q$8</definedName>
    <definedName name="TipoPro" localSheetId="1">#REF!</definedName>
    <definedName name="TipoPro" localSheetId="0">#REF!</definedName>
    <definedName name="TipoPro">#REF!</definedName>
    <definedName name="Tipoproceso" localSheetId="1">#REF!</definedName>
    <definedName name="Tipoproceso" localSheetId="0">#REF!</definedName>
    <definedName name="Tipoproceso">#REF!</definedName>
    <definedName name="TIR" localSheetId="1">#REF!</definedName>
    <definedName name="TIR" localSheetId="0">#REF!</definedName>
    <definedName name="TIR">#REF!</definedName>
    <definedName name="TITLE" localSheetId="1">#REF!</definedName>
    <definedName name="TITLE" localSheetId="0">#REF!</definedName>
    <definedName name="TITLE">#REF!</definedName>
    <definedName name="titu" localSheetId="1">#REF!</definedName>
    <definedName name="titu" localSheetId="0">#REF!</definedName>
    <definedName name="titu">#REF!</definedName>
    <definedName name="titu2" localSheetId="1">#REF!</definedName>
    <definedName name="titu2" localSheetId="0">#REF!</definedName>
    <definedName name="titu2">#REF!</definedName>
    <definedName name="TITULO" localSheetId="1">#REF!</definedName>
    <definedName name="TITULO" localSheetId="0">#REF!</definedName>
    <definedName name="TITULO">#REF!</definedName>
    <definedName name="_xlnm.Print_Titles">#N/A</definedName>
    <definedName name="Títulos_a_imprimir_IM" localSheetId="1">#REF!</definedName>
    <definedName name="Títulos_a_imprimir_IM" localSheetId="0">#REF!</definedName>
    <definedName name="Títulos_a_imprimir_IM">#REF!</definedName>
    <definedName name="tk">'[10]DATOS CONTRATO'!$E$18</definedName>
    <definedName name="TK_1" localSheetId="1" hidden="1">[22]INST!#REF!</definedName>
    <definedName name="TK_1" localSheetId="0" hidden="1">[22]INST!#REF!</definedName>
    <definedName name="TK_1" hidden="1">[22]INST!#REF!</definedName>
    <definedName name="TKSLCI07">[10]EMPRESA!$F$22</definedName>
    <definedName name="tld">[53]Datos!$D$14</definedName>
    <definedName name="TOPGENER" localSheetId="1">#REF!</definedName>
    <definedName name="TOPGENER" localSheetId="0">#REF!</definedName>
    <definedName name="TOPGENER">#REF!</definedName>
    <definedName name="TOPGENER1" localSheetId="1">#REF!</definedName>
    <definedName name="TOPGENER1" localSheetId="0">#REF!</definedName>
    <definedName name="TOPGENER1">#REF!</definedName>
    <definedName name="TOPMENU" localSheetId="1">#REF!</definedName>
    <definedName name="TOPMENU" localSheetId="0">#REF!</definedName>
    <definedName name="TOPMENU">#REF!</definedName>
    <definedName name="Torres" localSheetId="1">#REF!</definedName>
    <definedName name="Torres" localSheetId="0">#REF!</definedName>
    <definedName name="Torres">#REF!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 localSheetId="1">#REF!</definedName>
    <definedName name="TOT" localSheetId="0">#REF!</definedName>
    <definedName name="TOT">#REF!</definedName>
    <definedName name="TOTAL" localSheetId="1">#REF!</definedName>
    <definedName name="TOTAL" localSheetId="0">#REF!</definedName>
    <definedName name="TOTAL">#REF!</definedName>
    <definedName name="Total_Interest" localSheetId="1">#REF!</definedName>
    <definedName name="Total_Interest" localSheetId="0">#REF!</definedName>
    <definedName name="Total_Interest">#REF!</definedName>
    <definedName name="Total_Pay" localSheetId="1">#REF!</definedName>
    <definedName name="Total_Pay" localSheetId="0">#REF!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 localSheetId="1">#REF!</definedName>
    <definedName name="total1" localSheetId="0">#REF!</definedName>
    <definedName name="total1">#REF!</definedName>
    <definedName name="TotalCesantias">'[39]NOMINA 1'!$N$38</definedName>
    <definedName name="TOTALHH" localSheetId="1">#REF!</definedName>
    <definedName name="TOTALHH" localSheetId="0">#REF!</definedName>
    <definedName name="TOTALHH">#REF!</definedName>
    <definedName name="TOTALHH1" localSheetId="1">#REF!</definedName>
    <definedName name="TOTALHH1" localSheetId="0">#REF!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 localSheetId="1">#REF!</definedName>
    <definedName name="TOTSHE1" localSheetId="0">#REF!</definedName>
    <definedName name="TOTSHE1">#REF!</definedName>
    <definedName name="TOTSHE10" localSheetId="1">#REF!</definedName>
    <definedName name="TOTSHE10" localSheetId="0">#REF!</definedName>
    <definedName name="TOTSHE10">#REF!</definedName>
    <definedName name="TOTSHE11" localSheetId="1">#REF!</definedName>
    <definedName name="TOTSHE11" localSheetId="0">#REF!</definedName>
    <definedName name="TOTSHE11">#REF!</definedName>
    <definedName name="TOTSHE12" localSheetId="1">#REF!</definedName>
    <definedName name="TOTSHE12" localSheetId="0">#REF!</definedName>
    <definedName name="TOTSHE12">#REF!</definedName>
    <definedName name="TOTSHE13" localSheetId="1">#REF!</definedName>
    <definedName name="TOTSHE13" localSheetId="0">#REF!</definedName>
    <definedName name="TOTSHE13">#REF!</definedName>
    <definedName name="TOTSHE14" localSheetId="1">#REF!</definedName>
    <definedName name="TOTSHE14" localSheetId="0">#REF!</definedName>
    <definedName name="TOTSHE14">#REF!</definedName>
    <definedName name="TOTSHE15" localSheetId="1">#REF!</definedName>
    <definedName name="TOTSHE15" localSheetId="0">#REF!</definedName>
    <definedName name="TOTSHE15">#REF!</definedName>
    <definedName name="TOTSHE16" localSheetId="1">#REF!</definedName>
    <definedName name="TOTSHE16" localSheetId="0">#REF!</definedName>
    <definedName name="TOTSHE16">#REF!</definedName>
    <definedName name="TOTSHE17" localSheetId="1">#REF!</definedName>
    <definedName name="TOTSHE17" localSheetId="0">#REF!</definedName>
    <definedName name="TOTSHE17">#REF!</definedName>
    <definedName name="TOTSHE18" localSheetId="1">#REF!</definedName>
    <definedName name="TOTSHE18" localSheetId="0">#REF!</definedName>
    <definedName name="TOTSHE18">#REF!</definedName>
    <definedName name="TOTSHE19" localSheetId="1">#REF!</definedName>
    <definedName name="TOTSHE19" localSheetId="0">#REF!</definedName>
    <definedName name="TOTSHE19">#REF!</definedName>
    <definedName name="TOTSHE2" localSheetId="1">#REF!</definedName>
    <definedName name="TOTSHE2" localSheetId="0">#REF!</definedName>
    <definedName name="TOTSHE2">#REF!</definedName>
    <definedName name="TOTSHE20" localSheetId="1">#REF!</definedName>
    <definedName name="TOTSHE20" localSheetId="0">#REF!</definedName>
    <definedName name="TOTSHE20">#REF!</definedName>
    <definedName name="TOTSHE21" localSheetId="1">#REF!</definedName>
    <definedName name="TOTSHE21" localSheetId="0">#REF!</definedName>
    <definedName name="TOTSHE21">#REF!</definedName>
    <definedName name="TOTSHE22" localSheetId="1">#REF!</definedName>
    <definedName name="TOTSHE22" localSheetId="0">#REF!</definedName>
    <definedName name="TOTSHE22">#REF!</definedName>
    <definedName name="TOTSHE23" localSheetId="1">#REF!</definedName>
    <definedName name="TOTSHE23" localSheetId="0">#REF!</definedName>
    <definedName name="TOTSHE23">#REF!</definedName>
    <definedName name="TOTSHE24" localSheetId="1">#REF!</definedName>
    <definedName name="TOTSHE24" localSheetId="0">#REF!</definedName>
    <definedName name="TOTSHE24">#REF!</definedName>
    <definedName name="TOTSHE25" localSheetId="1">#REF!</definedName>
    <definedName name="TOTSHE25" localSheetId="0">#REF!</definedName>
    <definedName name="TOTSHE25">#REF!</definedName>
    <definedName name="TOTSHE26" localSheetId="1">#REF!</definedName>
    <definedName name="TOTSHE26" localSheetId="0">#REF!</definedName>
    <definedName name="TOTSHE26">#REF!</definedName>
    <definedName name="TOTSHE3" localSheetId="1">#REF!</definedName>
    <definedName name="TOTSHE3" localSheetId="0">#REF!</definedName>
    <definedName name="TOTSHE3">#REF!</definedName>
    <definedName name="TOTSHE4" localSheetId="1">#REF!</definedName>
    <definedName name="TOTSHE4" localSheetId="0">#REF!</definedName>
    <definedName name="TOTSHE4">#REF!</definedName>
    <definedName name="TOTSHE5" localSheetId="1">#REF!</definedName>
    <definedName name="TOTSHE5" localSheetId="0">#REF!</definedName>
    <definedName name="TOTSHE5">#REF!</definedName>
    <definedName name="TOTSHE6" localSheetId="1">#REF!</definedName>
    <definedName name="TOTSHE6" localSheetId="0">#REF!</definedName>
    <definedName name="TOTSHE6">#REF!</definedName>
    <definedName name="TOTSHE7" localSheetId="1">#REF!</definedName>
    <definedName name="TOTSHE7" localSheetId="0">#REF!</definedName>
    <definedName name="TOTSHE7">#REF!</definedName>
    <definedName name="TOTSHE8" localSheetId="1">#REF!</definedName>
    <definedName name="TOTSHE8" localSheetId="0">#REF!</definedName>
    <definedName name="TOTSHE8">#REF!</definedName>
    <definedName name="TOTSHE9" localSheetId="1">#REF!</definedName>
    <definedName name="TOTSHE9" localSheetId="0">#REF!</definedName>
    <definedName name="TOTSHE9">#REF!</definedName>
    <definedName name="TotVac">'[10]NOMINA-1'!$N$36</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 localSheetId="1">#REF!</definedName>
    <definedName name="TrainSpec" localSheetId="0">#REF!</definedName>
    <definedName name="TrainSpec">#REF!</definedName>
    <definedName name="Transmisores" localSheetId="1">#REF!</definedName>
    <definedName name="Transmisores" localSheetId="0">#REF!</definedName>
    <definedName name="Transmisores">#REF!</definedName>
    <definedName name="Transporte">'[10]DATOS CONTRATO'!$E$16</definedName>
    <definedName name="TRAT">[105]desmonte!$E$48</definedName>
    <definedName name="TREM" localSheetId="1">#REF!</definedName>
    <definedName name="TREM" localSheetId="0">#REF!</definedName>
    <definedName name="TREM">#REF!</definedName>
    <definedName name="Trenes" localSheetId="1">#REF!</definedName>
    <definedName name="Trenes" localSheetId="0">#REF!</definedName>
    <definedName name="Trenes">#REF!</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 localSheetId="1">#REF!</definedName>
    <definedName name="tri" localSheetId="0">#REF!</definedName>
    <definedName name="tri">#REF!</definedName>
    <definedName name="Trimestre1" localSheetId="1">#REF!</definedName>
    <definedName name="Trimestre1" localSheetId="0">#REF!</definedName>
    <definedName name="Trimestre1">#REF!</definedName>
    <definedName name="Trimestre2" localSheetId="1">#REF!</definedName>
    <definedName name="Trimestre2" localSheetId="0">#REF!</definedName>
    <definedName name="Trimestre2">#REF!</definedName>
    <definedName name="Trimestre3" localSheetId="1">#REF!</definedName>
    <definedName name="Trimestre3" localSheetId="0">#REF!</definedName>
    <definedName name="Trimestre3">#REF!</definedName>
    <definedName name="Trimestre4" localSheetId="1">#REF!</definedName>
    <definedName name="Trimestre4" localSheetId="0">#REF!</definedName>
    <definedName name="Trimestre4">#REF!</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[106]Tablas!$B$2</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0">#REF!</definedName>
    <definedName name="TtCD">#REF!</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localSheetId="1" hidden="1">#REF!</definedName>
    <definedName name="TUBERIA" localSheetId="0" hidden="1">#REF!</definedName>
    <definedName name="TUBERIA" hidden="1">#REF!</definedName>
    <definedName name="Tubería" localSheetId="1">#REF!</definedName>
    <definedName name="Tubería" localSheetId="0">#REF!</definedName>
    <definedName name="Tubería">#REF!</definedName>
    <definedName name="TUBERIA1" localSheetId="1" hidden="1">#REF!</definedName>
    <definedName name="TUBERIA1" localSheetId="0" hidden="1">#REF!</definedName>
    <definedName name="TUBERIA1" hidden="1">#REF!</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 localSheetId="1">'[88]CCP,LEYES, Y DEC.'!#REF!</definedName>
    <definedName name="tvmenor90min" localSheetId="0">'[88]CCP,LEYES, Y DEC.'!#REF!</definedName>
    <definedName name="tvmenor90min">'[88]CCP,LEYES, Y DEC.'!#REF!</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1">#REF!</definedName>
    <definedName name="U" localSheetId="0">#REF!</definedName>
    <definedName name="U">#REF!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0">#REF!</definedName>
    <definedName name="Ubicación">#REF!</definedName>
    <definedName name="UFrm2InUse">1</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 localSheetId="1">[12]Tablas!#REF!</definedName>
    <definedName name="UIC" localSheetId="0">[12]Tablas!#REF!</definedName>
    <definedName name="UIC">[12]Tablas!#REF!</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 localSheetId="0">#REF!</definedName>
    <definedName name="UK">#REF!</definedName>
    <definedName name="UN_PRI" localSheetId="1">#REF!</definedName>
    <definedName name="UN_PRI" localSheetId="0">#REF!</definedName>
    <definedName name="UN_PRI">#REF!</definedName>
    <definedName name="UNIT">'[107]Lista APU'!$A$3:$D$479</definedName>
    <definedName name="UNITARIO">[108]Unitarios!$A$3:$D$13</definedName>
    <definedName name="Unitarios" localSheetId="1">#REF!</definedName>
    <definedName name="Unitarios" localSheetId="0">#REF!</definedName>
    <definedName name="Unitarios">#REF!</definedName>
    <definedName name="unj" localSheetId="1" hidden="1">[18]INST!#REF!</definedName>
    <definedName name="unj" localSheetId="0" hidden="1">[18]INST!#REF!</definedName>
    <definedName name="unj" hidden="1">[18]INST!#REF!</definedName>
    <definedName name="uno" localSheetId="1">APU!ERR</definedName>
    <definedName name="uno" localSheetId="0">'FORMULARIO 01'!ERR</definedName>
    <definedName name="uno">[0]!ERR</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1">APU!ERR</definedName>
    <definedName name="uriel" localSheetId="0">'FORMULARIO 01'!ERR</definedName>
    <definedName name="uriel">[0]!ERR</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 localSheetId="1">#REF!</definedName>
    <definedName name="USxCOL" localSheetId="0">#REF!</definedName>
    <definedName name="USxCOL">#REF!</definedName>
    <definedName name="ut">'[76]1'!$N$42</definedName>
    <definedName name="UTL">[25]otros!$C$4</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0">#REF!</definedName>
    <definedName name="VALDES">#REF!</definedName>
    <definedName name="valor1" localSheetId="1">#REF!</definedName>
    <definedName name="valor1" localSheetId="0">#REF!</definedName>
    <definedName name="valor1">#REF!</definedName>
    <definedName name="valor2" localSheetId="1">#REF!</definedName>
    <definedName name="valor2" localSheetId="0">#REF!</definedName>
    <definedName name="valor2">#REF!</definedName>
    <definedName name="VALOR3" localSheetId="1">#REF!</definedName>
    <definedName name="VALOR3" localSheetId="0">#REF!</definedName>
    <definedName name="VALOR3">#REF!</definedName>
    <definedName name="ValorCto">[109]CONTRATO!$E$9</definedName>
    <definedName name="ValorEjecutado" localSheetId="1">#REF!</definedName>
    <definedName name="ValorEjecutado" localSheetId="0">#REF!</definedName>
    <definedName name="ValorEjecutado">#REF!</definedName>
    <definedName name="ValorProyecto" localSheetId="1">#REF!</definedName>
    <definedName name="ValorProyecto" localSheetId="0">#REF!</definedName>
    <definedName name="ValorProyecto">#REF!</definedName>
    <definedName name="ValorRecursosComprometidos" localSheetId="1">#REF!</definedName>
    <definedName name="ValorRecursosComprometidos" localSheetId="0">#REF!</definedName>
    <definedName name="ValorRecursosComprometidos">#REF!</definedName>
    <definedName name="Values_Entered" localSheetId="1">IF(APU!Loan_Amount*APU!Interest_Rate*APU!Loan_Years*APU!Loan_Start&gt;0,1,0)</definedName>
    <definedName name="Values_Entered" localSheetId="0">IF('FORMULARIO 01'!Loan_Amount*'FORMULARIO 01'!Interest_Rate*'FORMULARIO 01'!Loan_Years*'FORMULARIO 01'!Loan_Start&gt;0,1,0)</definedName>
    <definedName name="Values_Entered">IF(Loan_Amount*Interest_Rate*Loan_Years*Loan_Start&gt;0,1,0)</definedName>
    <definedName name="Válvulas" localSheetId="1">#REF!</definedName>
    <definedName name="Válvulas" localSheetId="0">#REF!</definedName>
    <definedName name="Válvulas">#REF!</definedName>
    <definedName name="Var">[20]Varios.!$E$1:$E$65536</definedName>
    <definedName name="VARIACION1" localSheetId="1">#REF!</definedName>
    <definedName name="VARIACION1" localSheetId="0">#REF!</definedName>
    <definedName name="VARIACION1">#REF!</definedName>
    <definedName name="Varios" localSheetId="1">#REF!</definedName>
    <definedName name="Varios" localSheetId="0">#REF!</definedName>
    <definedName name="Varios">#REF!</definedName>
    <definedName name="VariosAnalisis">#REF!</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1">#REF!</definedName>
    <definedName name="vc" localSheetId="0">#REF!</definedName>
    <definedName name="vc">#REF!</definedName>
    <definedName name="vct" localSheetId="1">#REF!</definedName>
    <definedName name="vct" localSheetId="0">#REF!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1">#REF!</definedName>
    <definedName name="VentaAiu" localSheetId="0">#REF!</definedName>
    <definedName name="VentaAiu">#REF!</definedName>
    <definedName name="VEX" localSheetId="1">[12]Tablas!#REF!</definedName>
    <definedName name="VEX" localSheetId="0">[12]Tablas!#REF!</definedName>
    <definedName name="VEX">[12]Tablas!#REF!</definedName>
    <definedName name="VEX_ON" localSheetId="1">#REF!</definedName>
    <definedName name="VEX_ON" localSheetId="0">#REF!</definedName>
    <definedName name="VEX_ON">#REF!</definedName>
    <definedName name="VEX1_1" localSheetId="1">[12]Tablas!#REF!</definedName>
    <definedName name="VEX1_1" localSheetId="0">[12]Tablas!#REF!</definedName>
    <definedName name="VEX1_1">[12]Tablas!#REF!</definedName>
    <definedName name="VEX1_1_1" localSheetId="1">[12]Tablas!#REF!</definedName>
    <definedName name="VEX1_1_1" localSheetId="0">[12]Tablas!#REF!</definedName>
    <definedName name="VEX1_1_1">[12]Tablas!#REF!</definedName>
    <definedName name="VEX1_1_2" localSheetId="1">[12]Tablas!#REF!</definedName>
    <definedName name="VEX1_1_2" localSheetId="0">[12]Tablas!#REF!</definedName>
    <definedName name="VEX1_1_2">[12]Tablas!#REF!</definedName>
    <definedName name="VEX1_1_3" localSheetId="1">[12]Tablas!#REF!</definedName>
    <definedName name="VEX1_1_3" localSheetId="0">[12]Tablas!#REF!</definedName>
    <definedName name="VEX1_1_3">[12]Tablas!#REF!</definedName>
    <definedName name="VEX1_1_4" localSheetId="1">[12]Tablas!#REF!</definedName>
    <definedName name="VEX1_1_4" localSheetId="0">[12]Tablas!#REF!</definedName>
    <definedName name="VEX1_1_4">[12]Tablas!#REF!</definedName>
    <definedName name="VEX1_2" localSheetId="1">[12]Tablas!#REF!</definedName>
    <definedName name="VEX1_2" localSheetId="0">[12]Tablas!#REF!</definedName>
    <definedName name="VEX1_2">[12]Tablas!#REF!</definedName>
    <definedName name="VEX1_3" localSheetId="1">[12]Tablas!#REF!</definedName>
    <definedName name="VEX1_3" localSheetId="0">[12]Tablas!#REF!</definedName>
    <definedName name="VEX1_3">[12]Tablas!#REF!</definedName>
    <definedName name="VFA" localSheetId="1">[12]Tablas!#REF!</definedName>
    <definedName name="VFA" localSheetId="0">[12]Tablas!#REF!</definedName>
    <definedName name="VFA">[12]Tablas!#REF!</definedName>
    <definedName name="VFA1_1" localSheetId="1">[12]Tablas!#REF!</definedName>
    <definedName name="VFA1_1" localSheetId="0">[12]Tablas!#REF!</definedName>
    <definedName name="VFA1_1">[12]Tablas!#REF!</definedName>
    <definedName name="VFA1_1_1" localSheetId="1">[12]Tablas!#REF!</definedName>
    <definedName name="VFA1_1_1" localSheetId="0">[12]Tablas!#REF!</definedName>
    <definedName name="VFA1_1_1">[12]Tablas!#REF!</definedName>
    <definedName name="VFA1_1_2" localSheetId="1">[12]Tablas!#REF!</definedName>
    <definedName name="VFA1_1_2" localSheetId="0">[12]Tablas!#REF!</definedName>
    <definedName name="VFA1_1_2">[12]Tablas!#REF!</definedName>
    <definedName name="VFA1_1_3" localSheetId="1">[12]Tablas!#REF!</definedName>
    <definedName name="VFA1_1_3" localSheetId="0">[12]Tablas!#REF!</definedName>
    <definedName name="VFA1_1_3">[12]Tablas!#REF!</definedName>
    <definedName name="VFA1_1_4" localSheetId="1">[12]Tablas!#REF!</definedName>
    <definedName name="VFA1_1_4" localSheetId="0">[12]Tablas!#REF!</definedName>
    <definedName name="VFA1_1_4">[12]Tablas!#REF!</definedName>
    <definedName name="VFA1_1_5" localSheetId="1">[12]Tablas!#REF!</definedName>
    <definedName name="VFA1_1_5" localSheetId="0">[12]Tablas!#REF!</definedName>
    <definedName name="VFA1_1_5">[12]Tablas!#REF!</definedName>
    <definedName name="VFA1_1_6" localSheetId="1">[12]Tablas!#REF!</definedName>
    <definedName name="VFA1_1_6" localSheetId="0">[12]Tablas!#REF!</definedName>
    <definedName name="VFA1_1_6">[12]Tablas!#REF!</definedName>
    <definedName name="VFA1_2" localSheetId="1">[12]Tablas!#REF!</definedName>
    <definedName name="VFA1_2" localSheetId="0">[12]Tablas!#REF!</definedName>
    <definedName name="VFA1_2">[12]Tablas!#REF!</definedName>
    <definedName name="VFA1_3" localSheetId="1">[12]Tablas!#REF!</definedName>
    <definedName name="VFA1_3" localSheetId="0">[12]Tablas!#REF!</definedName>
    <definedName name="VFA1_3">[12]Tablas!#REF!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 localSheetId="1">'[73]7422CW00'!#REF!</definedName>
    <definedName name="vfh" localSheetId="0">'[73]7422CW00'!#REF!</definedName>
    <definedName name="vfh">'[73]7422CW00'!#REF!</definedName>
    <definedName name="VFR" localSheetId="1">#REF!</definedName>
    <definedName name="VFR" localSheetId="0">#REF!</definedName>
    <definedName name="VFR">#REF!</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 localSheetId="0">#REF!</definedName>
    <definedName name="VIA">#REF!</definedName>
    <definedName name="VICEP_DIRECC">[89]Tablas!$A$6:$A$26</definedName>
    <definedName name="VigenciaDolares" localSheetId="1">#REF!</definedName>
    <definedName name="VigenciaDolares" localSheetId="0">#REF!</definedName>
    <definedName name="VigenciaDolares">#REF!</definedName>
    <definedName name="VigenciaPesos" localSheetId="1">#REF!</definedName>
    <definedName name="VigenciaPesos" localSheetId="0">#REF!</definedName>
    <definedName name="VigenciaPesos">#REF!</definedName>
    <definedName name="VIGFUTURA">[89]Tablas!$J$6:$J$8</definedName>
    <definedName name="VIT" localSheetId="1">[12]Tablas!#REF!</definedName>
    <definedName name="VIT" localSheetId="0">[12]Tablas!#REF!</definedName>
    <definedName name="VIT">[12]Tablas!#REF!</definedName>
    <definedName name="VIT1_1" localSheetId="1">[12]Tablas!#REF!</definedName>
    <definedName name="VIT1_1" localSheetId="0">[12]Tablas!#REF!</definedName>
    <definedName name="VIT1_1">[12]Tablas!#REF!</definedName>
    <definedName name="VIT1_1_1" localSheetId="1">[12]Tablas!#REF!</definedName>
    <definedName name="VIT1_1_1" localSheetId="0">[12]Tablas!#REF!</definedName>
    <definedName name="VIT1_1_1">[12]Tablas!#REF!</definedName>
    <definedName name="VIT1_1_10" localSheetId="1">[12]Tablas!#REF!</definedName>
    <definedName name="VIT1_1_10" localSheetId="0">[12]Tablas!#REF!</definedName>
    <definedName name="VIT1_1_10">[12]Tablas!#REF!</definedName>
    <definedName name="VIT1_1_11" localSheetId="1">[12]Tablas!#REF!</definedName>
    <definedName name="VIT1_1_11" localSheetId="0">[12]Tablas!#REF!</definedName>
    <definedName name="VIT1_1_11">[12]Tablas!#REF!</definedName>
    <definedName name="VIT1_1_12" localSheetId="1">[12]Tablas!#REF!</definedName>
    <definedName name="VIT1_1_12" localSheetId="0">[12]Tablas!#REF!</definedName>
    <definedName name="VIT1_1_12">[12]Tablas!#REF!</definedName>
    <definedName name="VIT1_1_13" localSheetId="1">[12]Tablas!#REF!</definedName>
    <definedName name="VIT1_1_13" localSheetId="0">[12]Tablas!#REF!</definedName>
    <definedName name="VIT1_1_13">[12]Tablas!#REF!</definedName>
    <definedName name="VIT1_1_14" localSheetId="1">[12]Tablas!#REF!</definedName>
    <definedName name="VIT1_1_14" localSheetId="0">[12]Tablas!#REF!</definedName>
    <definedName name="VIT1_1_14">[12]Tablas!#REF!</definedName>
    <definedName name="VIT1_1_15" localSheetId="1">[12]Tablas!#REF!</definedName>
    <definedName name="VIT1_1_15" localSheetId="0">[12]Tablas!#REF!</definedName>
    <definedName name="VIT1_1_15">[12]Tablas!#REF!</definedName>
    <definedName name="VIT1_1_16" localSheetId="1">[12]Tablas!#REF!</definedName>
    <definedName name="VIT1_1_16" localSheetId="0">[12]Tablas!#REF!</definedName>
    <definedName name="VIT1_1_16">[12]Tablas!#REF!</definedName>
    <definedName name="VIt1_1_17" localSheetId="1">[12]Tablas!#REF!</definedName>
    <definedName name="VIt1_1_17" localSheetId="0">[12]Tablas!#REF!</definedName>
    <definedName name="VIt1_1_17">[12]Tablas!#REF!</definedName>
    <definedName name="VIT1_1_18" localSheetId="1">[12]Tablas!#REF!</definedName>
    <definedName name="VIT1_1_18" localSheetId="0">[12]Tablas!#REF!</definedName>
    <definedName name="VIT1_1_18">[12]Tablas!#REF!</definedName>
    <definedName name="VIt1_1_19" localSheetId="1">[12]Tablas!#REF!</definedName>
    <definedName name="VIt1_1_19" localSheetId="0">[12]Tablas!#REF!</definedName>
    <definedName name="VIt1_1_19">[12]Tablas!#REF!</definedName>
    <definedName name="VIT1_1_2" localSheetId="1">[12]Tablas!#REF!</definedName>
    <definedName name="VIT1_1_2" localSheetId="0">[12]Tablas!#REF!</definedName>
    <definedName name="VIT1_1_2">[12]Tablas!#REF!</definedName>
    <definedName name="VIT1_1_20" localSheetId="1">[12]Tablas!#REF!</definedName>
    <definedName name="VIT1_1_20" localSheetId="0">[12]Tablas!#REF!</definedName>
    <definedName name="VIT1_1_20">[12]Tablas!#REF!</definedName>
    <definedName name="VIT1_1_3" localSheetId="1">[12]Tablas!#REF!</definedName>
    <definedName name="VIT1_1_3" localSheetId="0">[12]Tablas!#REF!</definedName>
    <definedName name="VIT1_1_3">[12]Tablas!#REF!</definedName>
    <definedName name="VIT1_1_4" localSheetId="1">[12]Tablas!#REF!</definedName>
    <definedName name="VIT1_1_4" localSheetId="0">[12]Tablas!#REF!</definedName>
    <definedName name="VIT1_1_4">[12]Tablas!#REF!</definedName>
    <definedName name="VIT1_1_5" localSheetId="1">[12]Tablas!#REF!</definedName>
    <definedName name="VIT1_1_5" localSheetId="0">[12]Tablas!#REF!</definedName>
    <definedName name="VIT1_1_5">[12]Tablas!#REF!</definedName>
    <definedName name="VIT1_1_6" localSheetId="1">[12]Tablas!#REF!</definedName>
    <definedName name="VIT1_1_6" localSheetId="0">[12]Tablas!#REF!</definedName>
    <definedName name="VIT1_1_6">[12]Tablas!#REF!</definedName>
    <definedName name="VIT1_1_7" localSheetId="1">[12]Tablas!#REF!</definedName>
    <definedName name="VIT1_1_7" localSheetId="0">[12]Tablas!#REF!</definedName>
    <definedName name="VIT1_1_7">[12]Tablas!#REF!</definedName>
    <definedName name="VIT1_1_8" localSheetId="1">[12]Tablas!#REF!</definedName>
    <definedName name="VIT1_1_8" localSheetId="0">[12]Tablas!#REF!</definedName>
    <definedName name="VIT1_1_8">[12]Tablas!#REF!</definedName>
    <definedName name="VIT1_1_9" localSheetId="1">[12]Tablas!#REF!</definedName>
    <definedName name="VIT1_1_9" localSheetId="0">[12]Tablas!#REF!</definedName>
    <definedName name="VIT1_1_9">[12]Tablas!#REF!</definedName>
    <definedName name="VIT1_2" localSheetId="1">[12]Tablas!#REF!</definedName>
    <definedName name="VIT1_2" localSheetId="0">[12]Tablas!#REF!</definedName>
    <definedName name="VIT1_2">[12]Tablas!#REF!</definedName>
    <definedName name="VIT1_3" localSheetId="1">[12]Tablas!#REF!</definedName>
    <definedName name="VIT1_3" localSheetId="0">[12]Tablas!#REF!</definedName>
    <definedName name="VIT1_3">[12]Tablas!#REF!</definedName>
    <definedName name="VIT1_4" localSheetId="1">[12]Tablas!#REF!</definedName>
    <definedName name="VIT1_4" localSheetId="0">[12]Tablas!#REF!</definedName>
    <definedName name="VIT1_4">[12]Tablas!#REF!</definedName>
    <definedName name="VIT1_5" localSheetId="1">[12]Tablas!#REF!</definedName>
    <definedName name="VIT1_5" localSheetId="0">[12]Tablas!#REF!</definedName>
    <definedName name="VIT1_5">[12]Tablas!#REF!</definedName>
    <definedName name="VIT1_6" localSheetId="1">[12]Tablas!#REF!</definedName>
    <definedName name="VIT1_6" localSheetId="0">[12]Tablas!#REF!</definedName>
    <definedName name="VIT1_6">[12]Tablas!#REF!</definedName>
    <definedName name="vital5">[49]Personalizar!$E$15</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 localSheetId="1">#REF!</definedName>
    <definedName name="vp" localSheetId="0">#REF!</definedName>
    <definedName name="vp">#REF!</definedName>
    <definedName name="VPN" localSheetId="1">#REF!</definedName>
    <definedName name="VPN" localSheetId="0">#REF!</definedName>
    <definedName name="VPN">#REF!</definedName>
    <definedName name="VPNCCP" localSheetId="1">#REF!</definedName>
    <definedName name="VPNCCP" localSheetId="0">#REF!</definedName>
    <definedName name="VPNCCP">#REF!</definedName>
    <definedName name="VPNInversion" localSheetId="1">#REF!</definedName>
    <definedName name="VPNInversion" localSheetId="0">#REF!</definedName>
    <definedName name="VPNInversion">#REF!</definedName>
    <definedName name="VPNInversionCCP" localSheetId="1">#REF!</definedName>
    <definedName name="VPNInversionCCP" localSheetId="0">#REF!</definedName>
    <definedName name="VPNInversionCCP">#REF!</definedName>
    <definedName name="VPR" localSheetId="1">#REF!</definedName>
    <definedName name="VPR" localSheetId="0">#REF!</definedName>
    <definedName name="VPR">#REF!</definedName>
    <definedName name="VPR_COMBUS" localSheetId="1">#REF!</definedName>
    <definedName name="VPR_COMBUS" localSheetId="0">#REF!</definedName>
    <definedName name="VPR_COMBUS">#REF!</definedName>
    <definedName name="VPR_CRUDO" localSheetId="1">#REF!</definedName>
    <definedName name="VPR_CRUDO" localSheetId="0">#REF!</definedName>
    <definedName name="VPR_CRUDO">#REF!</definedName>
    <definedName name="VPR_GAS" localSheetId="1">#REF!</definedName>
    <definedName name="VPR_GAS" localSheetId="0">#REF!</definedName>
    <definedName name="VPR_GAS">#REF!</definedName>
    <definedName name="VPR_ON" localSheetId="1">#REF!</definedName>
    <definedName name="VPR_ON" localSheetId="0">#REF!</definedName>
    <definedName name="VPR_ON">#REF!</definedName>
    <definedName name="VPR1_1" localSheetId="1">[12]Tablas!#REF!</definedName>
    <definedName name="VPR1_1" localSheetId="0">[12]Tablas!#REF!</definedName>
    <definedName name="VPR1_1">[12]Tablas!#REF!</definedName>
    <definedName name="VPR1_1_1" localSheetId="1">[12]Tablas!#REF!</definedName>
    <definedName name="VPR1_1_1" localSheetId="0">[12]Tablas!#REF!</definedName>
    <definedName name="VPR1_1_1">[12]Tablas!#REF!</definedName>
    <definedName name="VPR1_1_10" localSheetId="1">[12]Tablas!#REF!</definedName>
    <definedName name="VPR1_1_10" localSheetId="0">[12]Tablas!#REF!</definedName>
    <definedName name="VPR1_1_10">[12]Tablas!#REF!</definedName>
    <definedName name="VPR1_1_11" localSheetId="1">[12]Tablas!#REF!</definedName>
    <definedName name="VPR1_1_11" localSheetId="0">[12]Tablas!#REF!</definedName>
    <definedName name="VPR1_1_11">[12]Tablas!#REF!</definedName>
    <definedName name="VPR1_1_12" localSheetId="1">[12]Tablas!#REF!</definedName>
    <definedName name="VPR1_1_12" localSheetId="0">[12]Tablas!#REF!</definedName>
    <definedName name="VPR1_1_12">[12]Tablas!#REF!</definedName>
    <definedName name="VPR1_1_13" localSheetId="1">[12]Tablas!#REF!</definedName>
    <definedName name="VPR1_1_13" localSheetId="0">[12]Tablas!#REF!</definedName>
    <definedName name="VPR1_1_13">[12]Tablas!#REF!</definedName>
    <definedName name="VPR1_1_14" localSheetId="1">[12]Tablas!#REF!</definedName>
    <definedName name="VPR1_1_14" localSheetId="0">[12]Tablas!#REF!</definedName>
    <definedName name="VPR1_1_14">[12]Tablas!#REF!</definedName>
    <definedName name="VPR1_1_15" localSheetId="1">[12]Tablas!#REF!</definedName>
    <definedName name="VPR1_1_15" localSheetId="0">[12]Tablas!#REF!</definedName>
    <definedName name="VPR1_1_15">[12]Tablas!#REF!</definedName>
    <definedName name="VPR1_1_16" localSheetId="1">[12]Tablas!#REF!</definedName>
    <definedName name="VPR1_1_16" localSheetId="0">[12]Tablas!#REF!</definedName>
    <definedName name="VPR1_1_16">[12]Tablas!#REF!</definedName>
    <definedName name="VPR1_1_17" localSheetId="1">[12]Tablas!#REF!</definedName>
    <definedName name="VPR1_1_17" localSheetId="0">[12]Tablas!#REF!</definedName>
    <definedName name="VPR1_1_17">[12]Tablas!#REF!</definedName>
    <definedName name="VPR1_1_18" localSheetId="1">[12]Tablas!#REF!</definedName>
    <definedName name="VPR1_1_18" localSheetId="0">[12]Tablas!#REF!</definedName>
    <definedName name="VPR1_1_18">[12]Tablas!#REF!</definedName>
    <definedName name="VPR1_1_19" localSheetId="1">[12]Tablas!#REF!</definedName>
    <definedName name="VPR1_1_19" localSheetId="0">[12]Tablas!#REF!</definedName>
    <definedName name="VPR1_1_19">[12]Tablas!#REF!</definedName>
    <definedName name="VPR1_1_2" localSheetId="1">[12]Tablas!#REF!</definedName>
    <definedName name="VPR1_1_2" localSheetId="0">[12]Tablas!#REF!</definedName>
    <definedName name="VPR1_1_2">[12]Tablas!#REF!</definedName>
    <definedName name="VPR1_1_20" localSheetId="1">[12]Tablas!#REF!</definedName>
    <definedName name="VPR1_1_20" localSheetId="0">[12]Tablas!#REF!</definedName>
    <definedName name="VPR1_1_20">[12]Tablas!#REF!</definedName>
    <definedName name="VPR1_1_21" localSheetId="1">[12]Tablas!#REF!</definedName>
    <definedName name="VPR1_1_21" localSheetId="0">[12]Tablas!#REF!</definedName>
    <definedName name="VPR1_1_21">[12]Tablas!#REF!</definedName>
    <definedName name="VPR1_1_22" localSheetId="1">[12]Tablas!#REF!</definedName>
    <definedName name="VPR1_1_22" localSheetId="0">[12]Tablas!#REF!</definedName>
    <definedName name="VPR1_1_22">[12]Tablas!#REF!</definedName>
    <definedName name="VPR1_1_23" localSheetId="1">[12]Tablas!#REF!</definedName>
    <definedName name="VPR1_1_23" localSheetId="0">[12]Tablas!#REF!</definedName>
    <definedName name="VPR1_1_23">[12]Tablas!#REF!</definedName>
    <definedName name="VPR1_1_24" localSheetId="1">[12]Tablas!#REF!</definedName>
    <definedName name="VPR1_1_24" localSheetId="0">[12]Tablas!#REF!</definedName>
    <definedName name="VPR1_1_24">[12]Tablas!#REF!</definedName>
    <definedName name="VPR1_1_25" localSheetId="1">[12]Tablas!#REF!</definedName>
    <definedName name="VPR1_1_25" localSheetId="0">[12]Tablas!#REF!</definedName>
    <definedName name="VPR1_1_25">[12]Tablas!#REF!</definedName>
    <definedName name="VPR1_1_26" localSheetId="1">[12]Tablas!#REF!</definedName>
    <definedName name="VPR1_1_26" localSheetId="0">[12]Tablas!#REF!</definedName>
    <definedName name="VPR1_1_26">[12]Tablas!#REF!</definedName>
    <definedName name="VPR1_1_27" localSheetId="1">[12]Tablas!#REF!</definedName>
    <definedName name="VPR1_1_27" localSheetId="0">[12]Tablas!#REF!</definedName>
    <definedName name="VPR1_1_27">[12]Tablas!#REF!</definedName>
    <definedName name="VPR1_1_28" localSheetId="1">[12]Tablas!#REF!</definedName>
    <definedName name="VPR1_1_28" localSheetId="0">[12]Tablas!#REF!</definedName>
    <definedName name="VPR1_1_28">[12]Tablas!#REF!</definedName>
    <definedName name="VPR1_1_29" localSheetId="1">[12]Tablas!#REF!</definedName>
    <definedName name="VPR1_1_29" localSheetId="0">[12]Tablas!#REF!</definedName>
    <definedName name="VPR1_1_29">[12]Tablas!#REF!</definedName>
    <definedName name="VPR1_1_3" localSheetId="1">[12]Tablas!#REF!</definedName>
    <definedName name="VPR1_1_3" localSheetId="0">[12]Tablas!#REF!</definedName>
    <definedName name="VPR1_1_3">[12]Tablas!#REF!</definedName>
    <definedName name="VPR1_1_30" localSheetId="1">[12]Tablas!#REF!</definedName>
    <definedName name="VPR1_1_30" localSheetId="0">[12]Tablas!#REF!</definedName>
    <definedName name="VPR1_1_30">[12]Tablas!#REF!</definedName>
    <definedName name="VPR1_1_31" localSheetId="1">[12]Tablas!#REF!</definedName>
    <definedName name="VPR1_1_31" localSheetId="0">[12]Tablas!#REF!</definedName>
    <definedName name="VPR1_1_31">[12]Tablas!#REF!</definedName>
    <definedName name="VPR1_1_32" localSheetId="1">[12]Tablas!#REF!</definedName>
    <definedName name="VPR1_1_32" localSheetId="0">[12]Tablas!#REF!</definedName>
    <definedName name="VPR1_1_32">[12]Tablas!#REF!</definedName>
    <definedName name="VPR1_1_4" localSheetId="1">[12]Tablas!#REF!</definedName>
    <definedName name="VPR1_1_4" localSheetId="0">[12]Tablas!#REF!</definedName>
    <definedName name="VPR1_1_4">[12]Tablas!#REF!</definedName>
    <definedName name="VPR1_1_5" localSheetId="1">[12]Tablas!#REF!</definedName>
    <definedName name="VPR1_1_5" localSheetId="0">[12]Tablas!#REF!</definedName>
    <definedName name="VPR1_1_5">[12]Tablas!#REF!</definedName>
    <definedName name="VPR1_1_6" localSheetId="1">[12]Tablas!#REF!</definedName>
    <definedName name="VPR1_1_6" localSheetId="0">[12]Tablas!#REF!</definedName>
    <definedName name="VPR1_1_6">[12]Tablas!#REF!</definedName>
    <definedName name="VPR1_1_7" localSheetId="1">[12]Tablas!#REF!</definedName>
    <definedName name="VPR1_1_7" localSheetId="0">[12]Tablas!#REF!</definedName>
    <definedName name="VPR1_1_7">[12]Tablas!#REF!</definedName>
    <definedName name="VPR1_1_8" localSheetId="1">[12]Tablas!#REF!</definedName>
    <definedName name="VPR1_1_8" localSheetId="0">[12]Tablas!#REF!</definedName>
    <definedName name="VPR1_1_8">[12]Tablas!#REF!</definedName>
    <definedName name="VPR1_1_9" localSheetId="1">[12]Tablas!#REF!</definedName>
    <definedName name="VPR1_1_9" localSheetId="0">[12]Tablas!#REF!</definedName>
    <definedName name="VPR1_1_9">[12]Tablas!#REF!</definedName>
    <definedName name="VPR1_2" localSheetId="1">[12]Tablas!#REF!</definedName>
    <definedName name="VPR1_2" localSheetId="0">[12]Tablas!#REF!</definedName>
    <definedName name="VPR1_2">[12]Tablas!#REF!</definedName>
    <definedName name="VPR1_3" localSheetId="1">[12]Tablas!#REF!</definedName>
    <definedName name="VPR1_3" localSheetId="0">[12]Tablas!#REF!</definedName>
    <definedName name="VPR1_3">[12]Tablas!#REF!</definedName>
    <definedName name="VPR1_4" localSheetId="1">[12]Tablas!#REF!</definedName>
    <definedName name="VPR1_4" localSheetId="0">[12]Tablas!#REF!</definedName>
    <definedName name="VPR1_4">[12]Tablas!#REF!</definedName>
    <definedName name="VPR1_5" localSheetId="1">[12]Tablas!#REF!</definedName>
    <definedName name="VPR1_5" localSheetId="0">[12]Tablas!#REF!</definedName>
    <definedName name="VPR1_5">[12]Tablas!#REF!</definedName>
    <definedName name="VPR1_6" localSheetId="1">[12]Tablas!#REF!</definedName>
    <definedName name="VPR1_6" localSheetId="0">[12]Tablas!#REF!</definedName>
    <definedName name="VPR1_6">[12]Tablas!#REF!</definedName>
    <definedName name="vpt" localSheetId="1">#REF!</definedName>
    <definedName name="vpt" localSheetId="0">#REF!</definedName>
    <definedName name="vpt">#REF!</definedName>
    <definedName name="VRP" localSheetId="1">[12]Tablas!#REF!</definedName>
    <definedName name="VRP" localSheetId="0">[12]Tablas!#REF!</definedName>
    <definedName name="VRP">[12]Tablas!#REF!</definedName>
    <definedName name="VRP_PETROQ" localSheetId="1">#REF!</definedName>
    <definedName name="VRP_PETROQ" localSheetId="0">#REF!</definedName>
    <definedName name="VRP_PETROQ">#REF!</definedName>
    <definedName name="VRP1_1" localSheetId="1">[12]Tablas!#REF!</definedName>
    <definedName name="VRP1_1" localSheetId="0">[12]Tablas!#REF!</definedName>
    <definedName name="VRP1_1">[12]Tablas!#REF!</definedName>
    <definedName name="VRP1_1_1" localSheetId="1">[12]Tablas!#REF!</definedName>
    <definedName name="VRP1_1_1" localSheetId="0">[12]Tablas!#REF!</definedName>
    <definedName name="VRP1_1_1">[12]Tablas!#REF!</definedName>
    <definedName name="VRP1_1_10" localSheetId="1">[12]Tablas!#REF!</definedName>
    <definedName name="VRP1_1_10" localSheetId="0">[12]Tablas!#REF!</definedName>
    <definedName name="VRP1_1_10">[12]Tablas!#REF!</definedName>
    <definedName name="VRP1_1_11" localSheetId="1">[12]Tablas!#REF!</definedName>
    <definedName name="VRP1_1_11" localSheetId="0">[12]Tablas!#REF!</definedName>
    <definedName name="VRP1_1_11">[12]Tablas!#REF!</definedName>
    <definedName name="VRP1_1_12" localSheetId="1">[12]Tablas!#REF!</definedName>
    <definedName name="VRP1_1_12" localSheetId="0">[12]Tablas!#REF!</definedName>
    <definedName name="VRP1_1_12">[12]Tablas!#REF!</definedName>
    <definedName name="VRP1_1_13" localSheetId="1">[12]Tablas!#REF!</definedName>
    <definedName name="VRP1_1_13" localSheetId="0">[12]Tablas!#REF!</definedName>
    <definedName name="VRP1_1_13">[12]Tablas!#REF!</definedName>
    <definedName name="VRP1_1_14" localSheetId="1">[12]Tablas!#REF!</definedName>
    <definedName name="VRP1_1_14" localSheetId="0">[12]Tablas!#REF!</definedName>
    <definedName name="VRP1_1_14">[12]Tablas!#REF!</definedName>
    <definedName name="VRP1_1_15" localSheetId="1">[12]Tablas!#REF!</definedName>
    <definedName name="VRP1_1_15" localSheetId="0">[12]Tablas!#REF!</definedName>
    <definedName name="VRP1_1_15">[12]Tablas!#REF!</definedName>
    <definedName name="VRP1_1_16" localSheetId="1">[12]Tablas!#REF!</definedName>
    <definedName name="VRP1_1_16" localSheetId="0">[12]Tablas!#REF!</definedName>
    <definedName name="VRP1_1_16">[12]Tablas!#REF!</definedName>
    <definedName name="VRP1_1_17" localSheetId="1">[12]Tablas!#REF!</definedName>
    <definedName name="VRP1_1_17" localSheetId="0">[12]Tablas!#REF!</definedName>
    <definedName name="VRP1_1_17">[12]Tablas!#REF!</definedName>
    <definedName name="VRP1_1_18" localSheetId="1">[12]Tablas!#REF!</definedName>
    <definedName name="VRP1_1_18" localSheetId="0">[12]Tablas!#REF!</definedName>
    <definedName name="VRP1_1_18">[12]Tablas!#REF!</definedName>
    <definedName name="VRP1_1_19" localSheetId="1">[12]Tablas!#REF!</definedName>
    <definedName name="VRP1_1_19" localSheetId="0">[12]Tablas!#REF!</definedName>
    <definedName name="VRP1_1_19">[12]Tablas!#REF!</definedName>
    <definedName name="VRP1_1_2" localSheetId="1">[12]Tablas!#REF!</definedName>
    <definedName name="VRP1_1_2" localSheetId="0">[12]Tablas!#REF!</definedName>
    <definedName name="VRP1_1_2">[12]Tablas!#REF!</definedName>
    <definedName name="VRP1_1_20" localSheetId="1">[12]Tablas!#REF!</definedName>
    <definedName name="VRP1_1_20" localSheetId="0">[12]Tablas!#REF!</definedName>
    <definedName name="VRP1_1_20">[12]Tablas!#REF!</definedName>
    <definedName name="VRP1_1_21" localSheetId="1">[12]Tablas!#REF!</definedName>
    <definedName name="VRP1_1_21" localSheetId="0">[12]Tablas!#REF!</definedName>
    <definedName name="VRP1_1_21">[12]Tablas!#REF!</definedName>
    <definedName name="VRP1_1_22" localSheetId="1">[12]Tablas!#REF!</definedName>
    <definedName name="VRP1_1_22" localSheetId="0">[12]Tablas!#REF!</definedName>
    <definedName name="VRP1_1_22">[12]Tablas!#REF!</definedName>
    <definedName name="VRP1_1_23" localSheetId="1">[12]Tablas!#REF!</definedName>
    <definedName name="VRP1_1_23" localSheetId="0">[12]Tablas!#REF!</definedName>
    <definedName name="VRP1_1_23">[12]Tablas!#REF!</definedName>
    <definedName name="VRP1_1_3" localSheetId="1">[12]Tablas!#REF!</definedName>
    <definedName name="VRP1_1_3" localSheetId="0">[12]Tablas!#REF!</definedName>
    <definedName name="VRP1_1_3">[12]Tablas!#REF!</definedName>
    <definedName name="VRP1_1_4" localSheetId="1">[12]Tablas!#REF!</definedName>
    <definedName name="VRP1_1_4" localSheetId="0">[12]Tablas!#REF!</definedName>
    <definedName name="VRP1_1_4">[12]Tablas!#REF!</definedName>
    <definedName name="VRP1_1_5" localSheetId="1">[12]Tablas!#REF!</definedName>
    <definedName name="VRP1_1_5" localSheetId="0">[12]Tablas!#REF!</definedName>
    <definedName name="VRP1_1_5">[12]Tablas!#REF!</definedName>
    <definedName name="VRP1_1_6" localSheetId="1">[12]Tablas!#REF!</definedName>
    <definedName name="VRP1_1_6" localSheetId="0">[12]Tablas!#REF!</definedName>
    <definedName name="VRP1_1_6">[12]Tablas!#REF!</definedName>
    <definedName name="VRP1_1_7" localSheetId="1">[12]Tablas!#REF!</definedName>
    <definedName name="VRP1_1_7" localSheetId="0">[12]Tablas!#REF!</definedName>
    <definedName name="VRP1_1_7">[12]Tablas!#REF!</definedName>
    <definedName name="VRP1_1_8" localSheetId="1">[12]Tablas!#REF!</definedName>
    <definedName name="VRP1_1_8" localSheetId="0">[12]Tablas!#REF!</definedName>
    <definedName name="VRP1_1_8">[12]Tablas!#REF!</definedName>
    <definedName name="VRP1_1_9" localSheetId="1">[12]Tablas!#REF!</definedName>
    <definedName name="VRP1_1_9" localSheetId="0">[12]Tablas!#REF!</definedName>
    <definedName name="VRP1_1_9">[12]Tablas!#REF!</definedName>
    <definedName name="VRP1_2" localSheetId="1">[12]Tablas!#REF!</definedName>
    <definedName name="VRP1_2" localSheetId="0">[12]Tablas!#REF!</definedName>
    <definedName name="VRP1_2">[12]Tablas!#REF!</definedName>
    <definedName name="VRP1_3" localSheetId="1">[12]Tablas!#REF!</definedName>
    <definedName name="VRP1_3" localSheetId="0">[12]Tablas!#REF!</definedName>
    <definedName name="VRP1_3">[12]Tablas!#REF!</definedName>
    <definedName name="VRP1_4" localSheetId="1">[12]Tablas!#REF!</definedName>
    <definedName name="VRP1_4" localSheetId="0">[12]Tablas!#REF!</definedName>
    <definedName name="VRP1_4">[12]Tablas!#REF!</definedName>
    <definedName name="vsdfj" hidden="1">{"via1",#N/A,TRUE,"general";"via2",#N/A,TRUE,"general";"via3",#N/A,TRUE,"general"}</definedName>
    <definedName name="VSM" localSheetId="1">[12]Tablas!#REF!</definedName>
    <definedName name="VSM" localSheetId="0">[12]Tablas!#REF!</definedName>
    <definedName name="VSM">[12]Tablas!#REF!</definedName>
    <definedName name="VSM1_1" localSheetId="1">[12]Tablas!#REF!</definedName>
    <definedName name="VSM1_1" localSheetId="0">[12]Tablas!#REF!</definedName>
    <definedName name="VSM1_1">[12]Tablas!#REF!</definedName>
    <definedName name="VSM1_1_1" localSheetId="1">[12]Tablas!#REF!</definedName>
    <definedName name="VSM1_1_1" localSheetId="0">[12]Tablas!#REF!</definedName>
    <definedName name="VSM1_1_1">[12]Tablas!#REF!</definedName>
    <definedName name="VSM1_1_2" localSheetId="1">[12]Tablas!#REF!</definedName>
    <definedName name="VSM1_1_2" localSheetId="0">[12]Tablas!#REF!</definedName>
    <definedName name="VSM1_1_2">[12]Tablas!#REF!</definedName>
    <definedName name="VSM1_1_3" localSheetId="1">[12]Tablas!#REF!</definedName>
    <definedName name="VSM1_1_3" localSheetId="0">[12]Tablas!#REF!</definedName>
    <definedName name="VSM1_1_3">[12]Tablas!#REF!</definedName>
    <definedName name="VSM1_1_4" localSheetId="1">[12]Tablas!#REF!</definedName>
    <definedName name="VSM1_1_4" localSheetId="0">[12]Tablas!#REF!</definedName>
    <definedName name="VSM1_1_4">[12]Tablas!#REF!</definedName>
    <definedName name="VSM1_1_5" localSheetId="1">[12]Tablas!#REF!</definedName>
    <definedName name="VSM1_1_5" localSheetId="0">[12]Tablas!#REF!</definedName>
    <definedName name="VSM1_1_5">[12]Tablas!#REF!</definedName>
    <definedName name="VSM1_2" localSheetId="1">[12]Tablas!#REF!</definedName>
    <definedName name="VSM1_2" localSheetId="0">[12]Tablas!#REF!</definedName>
    <definedName name="VSM1_2">[12]Tablas!#REF!</definedName>
    <definedName name="VSM1_3" localSheetId="1">[12]Tablas!#REF!</definedName>
    <definedName name="VSM1_3" localSheetId="0">[12]Tablas!#REF!</definedName>
    <definedName name="VSM1_3">[12]Tablas!#REF!</definedName>
    <definedName name="VSM1_4" localSheetId="1">[12]Tablas!#REF!</definedName>
    <definedName name="VSM1_4" localSheetId="0">[12]Tablas!#REF!</definedName>
    <definedName name="VSM1_4">[12]Tablas!#REF!</definedName>
    <definedName name="VSM1_5" localSheetId="1">[12]Tablas!#REF!</definedName>
    <definedName name="VSM1_5" localSheetId="0">[12]Tablas!#REF!</definedName>
    <definedName name="VSM1_5">[12]Tablas!#REF!</definedName>
    <definedName name="vsp" localSheetId="1">#REF!</definedName>
    <definedName name="vsp" localSheetId="0">#REF!</definedName>
    <definedName name="vsp">#REF!</definedName>
    <definedName name="vt" hidden="1">{"via1",#N/A,TRUE,"general";"via2",#N/A,TRUE,"general";"via3",#N/A,TRUE,"general"}</definedName>
    <definedName name="vutil" localSheetId="1">#REF!</definedName>
    <definedName name="vutil" localSheetId="0">#REF!</definedName>
    <definedName name="vutil">#REF!</definedName>
    <definedName name="vvcxv" hidden="1">{"TAB1",#N/A,TRUE,"GENERAL";"TAB2",#N/A,TRUE,"GENERAL";"TAB3",#N/A,TRUE,"GENERAL";"TAB4",#N/A,TRUE,"GENERAL";"TAB5",#N/A,TRUE,"GENERAL"}</definedName>
    <definedName name="Vvkmh" localSheetId="1">#REF!</definedName>
    <definedName name="Vvkmh" localSheetId="0">#REF!</definedName>
    <definedName name="Vvkmh">#REF!</definedName>
    <definedName name="Vvmph" localSheetId="1">#REF!</definedName>
    <definedName name="Vvmph" localSheetId="0">#REF!</definedName>
    <definedName name="Vvmph">#REF!</definedName>
    <definedName name="VVV" localSheetId="1">#REF!</definedName>
    <definedName name="VVV" localSheetId="0">#REF!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1">#REF!</definedName>
    <definedName name="WAGE_RATE" localSheetId="0">#REF!</definedName>
    <definedName name="WAGE_RATE">#REF!</definedName>
    <definedName name="Wage0100" localSheetId="1">#REF!</definedName>
    <definedName name="Wage0100" localSheetId="0">#REF!</definedName>
    <definedName name="Wage0100">#REF!</definedName>
    <definedName name="Wage0200" localSheetId="1">#REF!</definedName>
    <definedName name="Wage0200" localSheetId="0">#REF!</definedName>
    <definedName name="Wage0200">#REF!</definedName>
    <definedName name="WBS" localSheetId="1">'[110]2004'!#REF!</definedName>
    <definedName name="WBS" localSheetId="0">'[110]2004'!#REF!</definedName>
    <definedName name="WBS">'[110]2004'!#REF!</definedName>
    <definedName name="Wcut" localSheetId="1">#REF!</definedName>
    <definedName name="Wcut" localSheetId="0">#REF!</definedName>
    <definedName name="Wcut">#REF!</definedName>
    <definedName name="WD" localSheetId="1">#REF!</definedName>
    <definedName name="WD" localSheetId="0">#REF!</definedName>
    <definedName name="WD">#REF!</definedName>
    <definedName name="WDD" hidden="1">{#N/A,#N/A,FALSE,"orthoflow";#N/A,#N/A,FALSE,"Miscelaneos";#N/A,#N/A,FALSE,"Instrumentacio";#N/A,#N/A,FALSE,"Electrico";#N/A,#N/A,FALSE,"Valv. Seguridad"}</definedName>
    <definedName name="WDFSDF" localSheetId="1">'[36]Res-Accide-10'!#REF!</definedName>
    <definedName name="WDFSDF" localSheetId="0">'[36]Res-Accide-10'!#REF!</definedName>
    <definedName name="WDFSDF">'[36]Res-Accide-10'!#REF!</definedName>
    <definedName name="wedw" localSheetId="1">#REF!</definedName>
    <definedName name="wedw" localSheetId="0">#REF!</definedName>
    <definedName name="wedw">#REF!</definedName>
    <definedName name="WEFWE" localSheetId="1">'[36]Res-Accide-10'!#REF!</definedName>
    <definedName name="WEFWE" localSheetId="0">'[36]Res-Accide-10'!#REF!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'[36]Res-Accide-10'!#REF!</definedName>
    <definedName name="WILSON" localSheetId="0">'[36]Res-Accide-10'!#REF!</definedName>
    <definedName name="WILSON">'[36]Res-Accide-10'!#REF!</definedName>
    <definedName name="WQ" localSheetId="1">#REF!</definedName>
    <definedName name="WQ" localSheetId="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1">#REF!</definedName>
    <definedName name="WSX" localSheetId="0">#REF!</definedName>
    <definedName name="WSX">#REF!</definedName>
    <definedName name="Wtot" localSheetId="1">#REF!</definedName>
    <definedName name="Wtot" localSheetId="0">#REF!</definedName>
    <definedName name="Wtot">#REF!</definedName>
    <definedName name="wtt" hidden="1">{"TAB1",#N/A,TRUE,"GENERAL";"TAB2",#N/A,TRUE,"GENERAL";"TAB3",#N/A,TRUE,"GENERAL";"TAB4",#N/A,TRUE,"GENERAL";"TAB5",#N/A,TRUE,"GENERAL"}</definedName>
    <definedName name="WW" localSheetId="1">[1]LIQUIDACION!#REF!</definedName>
    <definedName name="WW" localSheetId="0">[1]LIQUIDACION!#REF!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 localSheetId="0">#REF!</definedName>
    <definedName name="x">#REF!</definedName>
    <definedName name="xcbvbs" hidden="1">{"TAB1",#N/A,TRUE,"GENERAL";"TAB2",#N/A,TRUE,"GENERAL";"TAB3",#N/A,TRUE,"GENERAL";"TAB4",#N/A,TRUE,"GENERAL";"TAB5",#N/A,TRUE,"GENERAL"}</definedName>
    <definedName name="XD" localSheetId="1">#REF!</definedName>
    <definedName name="XD" localSheetId="0">#REF!</definedName>
    <definedName name="XD">#REF!</definedName>
    <definedName name="XSW" hidden="1">{#N/A,#N/A,TRUE,"1842CWN0"}</definedName>
    <definedName name="xsxs" hidden="1">{"TAB1",#N/A,TRUE,"GENERAL";"TAB2",#N/A,TRUE,"GENERAL";"TAB3",#N/A,TRUE,"GENERAL";"TAB4",#N/A,TRUE,"GENERAL";"TAB5",#N/A,TRUE,"GENERAL"}</definedName>
    <definedName name="XX" localSheetId="1">#REF!</definedName>
    <definedName name="XX" localSheetId="0">#REF!</definedName>
    <definedName name="XX">#REF!</definedName>
    <definedName name="xxfg" hidden="1">{"via1",#N/A,TRUE,"general";"via2",#N/A,TRUE,"general";"via3",#N/A,TRUE,"general"}</definedName>
    <definedName name="XXXX" localSheetId="1" hidden="1">#REF!</definedName>
    <definedName name="XXXX" localSheetId="0" hidden="1">#REF!</definedName>
    <definedName name="XXXX" hidden="1">#REF!</definedName>
    <definedName name="xxxxx">[111]!absc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 localSheetId="0">#REF!</definedName>
    <definedName name="XXXXXXXXXX">#REF!</definedName>
    <definedName name="xxxxxxxxxx29" hidden="1">{"via1",#N/A,TRUE,"general";"via2",#N/A,TRUE,"general";"via3",#N/A,TRUE,"general"}</definedName>
    <definedName name="XXXXXXXXXXXX" localSheetId="1">#REF!</definedName>
    <definedName name="XXXXXXXXXXXX" localSheetId="0">#REF!</definedName>
    <definedName name="XXXXXXXXXXXX">#REF!</definedName>
    <definedName name="XZS" localSheetId="1" hidden="1">#REF!</definedName>
    <definedName name="XZS" localSheetId="0" hidden="1">#REF!</definedName>
    <definedName name="XZS" hidden="1">#REF!</definedName>
    <definedName name="XZXZV" hidden="1">{"via1",#N/A,TRUE,"general";"via2",#N/A,TRUE,"general";"via3",#N/A,TRUE,"general"}</definedName>
    <definedName name="Y">[26]!absc</definedName>
    <definedName name="y6y6" hidden="1">{"via1",#N/A,TRUE,"general";"via2",#N/A,TRUE,"general";"via3",#N/A,TRUE,"general"}</definedName>
    <definedName name="YA" localSheetId="1">#REF!</definedName>
    <definedName name="YA" localSheetId="0">#REF!</definedName>
    <definedName name="YA">#REF!</definedName>
    <definedName name="yery" hidden="1">{"via1",#N/A,TRUE,"general";"via2",#N/A,TRUE,"general";"via3",#N/A,TRUE,"general"}</definedName>
    <definedName name="YHN" localSheetId="1">#REF!</definedName>
    <definedName name="YHN" localSheetId="0">#REF!</definedName>
    <definedName name="YHN">#REF!</definedName>
    <definedName name="yhy" hidden="1">{"TAB1",#N/A,TRUE,"GENERAL";"TAB2",#N/A,TRUE,"GENERAL";"TAB3",#N/A,TRUE,"GENERAL";"TAB4",#N/A,TRUE,"GENERAL";"TAB5",#N/A,TRUE,"GENERAL"}</definedName>
    <definedName name="YJ" localSheetId="1">#REF!</definedName>
    <definedName name="YJ" localSheetId="0">#REF!</definedName>
    <definedName name="YJ">#REF!</definedName>
    <definedName name="yjyj" hidden="1">{"TAB1",#N/A,TRUE,"GENERAL";"TAB2",#N/A,TRUE,"GENERAL";"TAB3",#N/A,TRUE,"GENERAL";"TAB4",#N/A,TRUE,"GENERAL";"TAB5",#N/A,TRUE,"GENERAL"}</definedName>
    <definedName name="YOYO">'[112]AISLAMIENTO CATEGORIAS II Y III'!$G$1:$I$65536</definedName>
    <definedName name="yrey" hidden="1">{"via1",#N/A,TRUE,"general";"via2",#N/A,TRUE,"general";"via3",#N/A,TRUE,"general"}</definedName>
    <definedName name="yry" hidden="1">{"via1",#N/A,TRUE,"general";"via2",#N/A,TRUE,"general";"via3",#N/A,TRUE,"general"}</definedName>
    <definedName name="YT" localSheetId="1">#REF!</definedName>
    <definedName name="YT" localSheetId="0">#REF!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1">#REF!</definedName>
    <definedName name="ZDF" localSheetId="0">#REF!</definedName>
    <definedName name="ZDF">#REF!</definedName>
    <definedName name="ZONA1" localSheetId="1">#REF!</definedName>
    <definedName name="ZONA1" localSheetId="0">#REF!</definedName>
    <definedName name="ZONA1">#REF!</definedName>
    <definedName name="ZONA3" localSheetId="1">#REF!</definedName>
    <definedName name="ZONA3" localSheetId="0">#REF!</definedName>
    <definedName name="ZONA3">#REF!</definedName>
    <definedName name="ZONA4" localSheetId="1">#REF!</definedName>
    <definedName name="ZONA4" localSheetId="0">#REF!</definedName>
    <definedName name="ZONA4">#REF!</definedName>
    <definedName name="zx" localSheetId="1">APU!ERR</definedName>
    <definedName name="zx" localSheetId="0">'FORMULARIO 01'!ERR</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'[50]A. P. U.'!#REF!</definedName>
    <definedName name="ZZZZZZZZZZZ" localSheetId="0">'[50]A. P. U.'!#REF!</definedName>
    <definedName name="ZZZZZZZZZZZ">'[50]A. P. U.'!#REF!</definedName>
  </definedNames>
  <calcPr calcId="191029"/>
</workbook>
</file>

<file path=xl/calcChain.xml><?xml version="1.0" encoding="utf-8"?>
<calcChain xmlns="http://schemas.openxmlformats.org/spreadsheetml/2006/main">
  <c r="F53" i="280" l="1"/>
  <c r="E54" i="280"/>
  <c r="D54" i="280"/>
  <c r="G382" i="282"/>
  <c r="H382" i="282" s="1"/>
  <c r="G381" i="282"/>
  <c r="H381" i="282" s="1"/>
  <c r="G380" i="282"/>
  <c r="H380" i="282" s="1"/>
  <c r="G379" i="282"/>
  <c r="H379" i="282" s="1"/>
  <c r="G378" i="282"/>
  <c r="H378" i="282" s="1"/>
  <c r="G377" i="282"/>
  <c r="H377" i="282" s="1"/>
  <c r="G376" i="282"/>
  <c r="H376" i="282" s="1"/>
  <c r="G375" i="282"/>
  <c r="H375" i="282" s="1"/>
  <c r="G374" i="282"/>
  <c r="H374" i="282" s="1"/>
  <c r="E53" i="280"/>
  <c r="D53" i="280"/>
  <c r="G370" i="282"/>
  <c r="H370" i="282" s="1"/>
  <c r="G369" i="282"/>
  <c r="H369" i="282" s="1"/>
  <c r="G368" i="282"/>
  <c r="H368" i="282" s="1"/>
  <c r="G367" i="282"/>
  <c r="H367" i="282" s="1"/>
  <c r="G366" i="282"/>
  <c r="H366" i="282" s="1"/>
  <c r="G365" i="282"/>
  <c r="H365" i="282" s="1"/>
  <c r="G364" i="282"/>
  <c r="H364" i="282" s="1"/>
  <c r="G363" i="282"/>
  <c r="H363" i="282" s="1"/>
  <c r="G362" i="282"/>
  <c r="H362" i="282" s="1"/>
  <c r="G358" i="282"/>
  <c r="H358" i="282" s="1"/>
  <c r="G357" i="282"/>
  <c r="H357" i="282" s="1"/>
  <c r="G356" i="282"/>
  <c r="H356" i="282" s="1"/>
  <c r="G355" i="282"/>
  <c r="H355" i="282" s="1"/>
  <c r="G354" i="282"/>
  <c r="H354" i="282" s="1"/>
  <c r="G353" i="282"/>
  <c r="H353" i="282" s="1"/>
  <c r="G352" i="282"/>
  <c r="H352" i="282" s="1"/>
  <c r="G351" i="282"/>
  <c r="H351" i="282" s="1"/>
  <c r="E16" i="280"/>
  <c r="D16" i="280"/>
  <c r="G104" i="282"/>
  <c r="H104" i="282" s="1"/>
  <c r="G103" i="282"/>
  <c r="H103" i="282" s="1"/>
  <c r="G102" i="282"/>
  <c r="H102" i="282" s="1"/>
  <c r="G101" i="282"/>
  <c r="H101" i="282" s="1"/>
  <c r="G100" i="282"/>
  <c r="H100" i="282" s="1"/>
  <c r="F62" i="280"/>
  <c r="F16" i="280" s="1"/>
  <c r="E62" i="280"/>
  <c r="D62" i="280"/>
  <c r="G473" i="282"/>
  <c r="H473" i="282" s="1"/>
  <c r="G472" i="282"/>
  <c r="H472" i="282" s="1"/>
  <c r="G471" i="282"/>
  <c r="H471" i="282" s="1"/>
  <c r="G470" i="282"/>
  <c r="H470" i="282" s="1"/>
  <c r="E17" i="280"/>
  <c r="D17" i="280"/>
  <c r="G110" i="282"/>
  <c r="H110" i="282" s="1"/>
  <c r="G109" i="282"/>
  <c r="H109" i="282" s="1"/>
  <c r="G108" i="282"/>
  <c r="H108" i="282" s="1"/>
  <c r="E15" i="280"/>
  <c r="C15" i="280"/>
  <c r="D15" i="280"/>
  <c r="G76" i="282"/>
  <c r="H76" i="282" s="1"/>
  <c r="G75" i="282"/>
  <c r="H75" i="282" s="1"/>
  <c r="G74" i="282"/>
  <c r="H74" i="282" s="1"/>
  <c r="G73" i="282"/>
  <c r="H73" i="282" s="1"/>
  <c r="G72" i="282"/>
  <c r="H72" i="282" s="1"/>
  <c r="G71" i="282"/>
  <c r="H71" i="282" s="1"/>
  <c r="G70" i="282"/>
  <c r="H70" i="282" s="1"/>
  <c r="G69" i="282"/>
  <c r="H69" i="282" s="1"/>
  <c r="G68" i="282"/>
  <c r="H68" i="282" s="1"/>
  <c r="E95" i="280"/>
  <c r="D95" i="280"/>
  <c r="G746" i="282"/>
  <c r="H746" i="282" s="1"/>
  <c r="G745" i="282"/>
  <c r="H745" i="282" s="1"/>
  <c r="G744" i="282"/>
  <c r="H744" i="282" s="1"/>
  <c r="G743" i="282"/>
  <c r="H743" i="282" s="1"/>
  <c r="G742" i="282"/>
  <c r="H742" i="282" s="1"/>
  <c r="J48" i="285"/>
  <c r="K12" i="286"/>
  <c r="K13" i="286" s="1"/>
  <c r="K11" i="286"/>
  <c r="E91" i="280" l="1"/>
  <c r="D91" i="280"/>
  <c r="G655" i="282"/>
  <c r="H655" i="282" s="1"/>
  <c r="G654" i="282"/>
  <c r="H654" i="282" s="1"/>
  <c r="G653" i="282"/>
  <c r="H653" i="282" s="1"/>
  <c r="G652" i="282"/>
  <c r="H652" i="282" s="1"/>
  <c r="G651" i="282"/>
  <c r="H651" i="282" s="1"/>
  <c r="F11" i="280"/>
  <c r="E11" i="280"/>
  <c r="D11" i="280"/>
  <c r="G24" i="282"/>
  <c r="H24" i="282" s="1"/>
  <c r="G23" i="282"/>
  <c r="H23" i="282" s="1"/>
  <c r="F70" i="280"/>
  <c r="E70" i="280"/>
  <c r="D70" i="280"/>
  <c r="D69" i="280"/>
  <c r="G507" i="282"/>
  <c r="H507" i="282" s="1"/>
  <c r="G506" i="282"/>
  <c r="H506" i="282" s="1"/>
  <c r="G505" i="282"/>
  <c r="H505" i="282" s="1"/>
  <c r="G504" i="282"/>
  <c r="H504" i="282" s="1"/>
  <c r="G503" i="282"/>
  <c r="H503" i="282" s="1"/>
  <c r="F63" i="280"/>
  <c r="E63" i="280"/>
  <c r="D63" i="280"/>
  <c r="D61" i="280"/>
  <c r="G484" i="282"/>
  <c r="H484" i="282" s="1"/>
  <c r="G483" i="282"/>
  <c r="H483" i="282" s="1"/>
  <c r="G482" i="282"/>
  <c r="H482" i="282" s="1"/>
  <c r="G481" i="282"/>
  <c r="H481" i="282" s="1"/>
  <c r="G480" i="282"/>
  <c r="H480" i="282" s="1"/>
  <c r="G479" i="282"/>
  <c r="H479" i="282" s="1"/>
  <c r="G478" i="282"/>
  <c r="H478" i="282" s="1"/>
  <c r="G477" i="282"/>
  <c r="H477" i="282" s="1"/>
  <c r="F40" i="280"/>
  <c r="E40" i="280"/>
  <c r="D40" i="280"/>
  <c r="G294" i="282"/>
  <c r="H294" i="282" s="1"/>
  <c r="G293" i="282"/>
  <c r="H293" i="282" s="1"/>
  <c r="G292" i="282"/>
  <c r="H292" i="282" s="1"/>
  <c r="G291" i="282"/>
  <c r="H291" i="282" s="1"/>
  <c r="G290" i="282"/>
  <c r="H290" i="282" s="1"/>
  <c r="G289" i="282"/>
  <c r="H289" i="282" s="1"/>
  <c r="G288" i="282"/>
  <c r="H288" i="282" s="1"/>
  <c r="G287" i="282"/>
  <c r="H287" i="282" s="1"/>
  <c r="G286" i="282"/>
  <c r="H286" i="282" s="1"/>
  <c r="G285" i="282"/>
  <c r="H285" i="282" s="1"/>
  <c r="E85" i="280"/>
  <c r="D85" i="280"/>
  <c r="G639" i="282"/>
  <c r="H639" i="282" s="1"/>
  <c r="G638" i="282"/>
  <c r="H638" i="282" s="1"/>
  <c r="G637" i="282"/>
  <c r="H637" i="282" s="1"/>
  <c r="F77" i="280"/>
  <c r="E77" i="280"/>
  <c r="D77" i="280"/>
  <c r="C56" i="280"/>
  <c r="E56" i="280"/>
  <c r="D56" i="280"/>
  <c r="G30" i="286"/>
  <c r="E55" i="280"/>
  <c r="E36" i="280"/>
  <c r="H36" i="285" l="1"/>
  <c r="F39" i="280"/>
  <c r="E39" i="280"/>
  <c r="D39" i="280"/>
  <c r="C39" i="280"/>
  <c r="G281" i="282"/>
  <c r="H281" i="282" s="1"/>
  <c r="G280" i="282"/>
  <c r="H280" i="282" s="1"/>
  <c r="G279" i="282"/>
  <c r="H279" i="282" s="1"/>
  <c r="G278" i="282"/>
  <c r="H278" i="282" s="1"/>
  <c r="G277" i="282"/>
  <c r="H277" i="282" s="1"/>
  <c r="G276" i="282"/>
  <c r="H276" i="282" s="1"/>
  <c r="G275" i="282"/>
  <c r="H275" i="282" s="1"/>
  <c r="G274" i="282"/>
  <c r="H274" i="282" s="1"/>
  <c r="G273" i="282"/>
  <c r="H273" i="282" s="1"/>
  <c r="E80" i="280"/>
  <c r="D80" i="280"/>
  <c r="C80" i="280"/>
  <c r="E41" i="280"/>
  <c r="D41" i="280"/>
  <c r="C41" i="280"/>
  <c r="D38" i="280"/>
  <c r="C38" i="280"/>
  <c r="G319" i="282"/>
  <c r="H319" i="282" s="1"/>
  <c r="G318" i="282"/>
  <c r="H318" i="282" s="1"/>
  <c r="G317" i="282"/>
  <c r="H317" i="282" s="1"/>
  <c r="G316" i="282"/>
  <c r="H316" i="282" s="1"/>
  <c r="G315" i="282"/>
  <c r="H315" i="282" s="1"/>
  <c r="F83" i="280"/>
  <c r="E83" i="280"/>
  <c r="D83" i="280"/>
  <c r="C83" i="280"/>
  <c r="G619" i="282"/>
  <c r="H619" i="282" s="1"/>
  <c r="G618" i="282"/>
  <c r="H618" i="282" s="1"/>
  <c r="G617" i="282"/>
  <c r="H617" i="282" s="1"/>
  <c r="E28" i="280"/>
  <c r="D28" i="280"/>
  <c r="C28" i="280"/>
  <c r="G221" i="282"/>
  <c r="H221" i="282" s="1"/>
  <c r="G220" i="282"/>
  <c r="H220" i="282" s="1"/>
  <c r="G219" i="282"/>
  <c r="H219" i="282" s="1"/>
  <c r="G218" i="282"/>
  <c r="H218" i="282" s="1"/>
  <c r="G217" i="282"/>
  <c r="H217" i="282" s="1"/>
  <c r="G216" i="282"/>
  <c r="H216" i="282" s="1"/>
  <c r="F44" i="280"/>
  <c r="E44" i="280"/>
  <c r="D44" i="280"/>
  <c r="C44" i="280"/>
  <c r="C43" i="280"/>
  <c r="D43" i="280"/>
  <c r="E75" i="280"/>
  <c r="D75" i="280"/>
  <c r="C75" i="280"/>
  <c r="G328" i="282"/>
  <c r="H328" i="282" s="1"/>
  <c r="G327" i="282"/>
  <c r="H327" i="282" s="1"/>
  <c r="G326" i="282"/>
  <c r="H326" i="282" s="1"/>
  <c r="G325" i="282"/>
  <c r="H325" i="282" s="1"/>
  <c r="G566" i="282"/>
  <c r="H566" i="282" s="1"/>
  <c r="G565" i="282"/>
  <c r="H565" i="282" s="1"/>
  <c r="G564" i="282"/>
  <c r="H564" i="282" s="1"/>
  <c r="E23" i="280"/>
  <c r="D23" i="280"/>
  <c r="C23" i="280"/>
  <c r="D22" i="280"/>
  <c r="C22" i="280"/>
  <c r="G192" i="282"/>
  <c r="H192" i="282" s="1"/>
  <c r="G191" i="282"/>
  <c r="H191" i="282" s="1"/>
  <c r="G190" i="282"/>
  <c r="H190" i="282" s="1"/>
  <c r="G189" i="282"/>
  <c r="H189" i="282" s="1"/>
  <c r="G188" i="282"/>
  <c r="H188" i="282" s="1"/>
  <c r="E67" i="280"/>
  <c r="D67" i="280"/>
  <c r="C67" i="280"/>
  <c r="E66" i="280"/>
  <c r="D66" i="280"/>
  <c r="C66" i="280"/>
  <c r="D65" i="280"/>
  <c r="C65" i="280"/>
  <c r="G493" i="282"/>
  <c r="H493" i="282" s="1"/>
  <c r="G492" i="282"/>
  <c r="H492" i="282" s="1"/>
  <c r="G491" i="282"/>
  <c r="H491" i="282" s="1"/>
  <c r="G490" i="282"/>
  <c r="H490" i="282" s="1"/>
  <c r="E100" i="280"/>
  <c r="D100" i="280"/>
  <c r="C100" i="280"/>
  <c r="G801" i="282"/>
  <c r="H801" i="282" s="1"/>
  <c r="G795" i="282"/>
  <c r="H795" i="282" s="1"/>
  <c r="G798" i="282"/>
  <c r="H798" i="282" s="1"/>
  <c r="G797" i="282"/>
  <c r="H797" i="282" s="1"/>
  <c r="G796" i="282"/>
  <c r="H796" i="282" s="1"/>
  <c r="G794" i="282"/>
  <c r="H794" i="282" s="1"/>
  <c r="G799" i="282"/>
  <c r="H799" i="282" s="1"/>
  <c r="G802" i="282"/>
  <c r="H802" i="282" s="1"/>
  <c r="G800" i="282"/>
  <c r="H800" i="282" s="1"/>
  <c r="G520" i="282"/>
  <c r="H520" i="282" s="1"/>
  <c r="G519" i="282"/>
  <c r="H519" i="282" s="1"/>
  <c r="G518" i="282"/>
  <c r="H518" i="282" s="1"/>
  <c r="G517" i="282"/>
  <c r="H517" i="282" s="1"/>
  <c r="G516" i="282"/>
  <c r="H516" i="282" s="1"/>
  <c r="G515" i="282"/>
  <c r="H515" i="282" s="1"/>
  <c r="G514" i="282"/>
  <c r="H514" i="282" s="1"/>
  <c r="G513" i="282"/>
  <c r="H513" i="282" s="1"/>
  <c r="F20" i="280"/>
  <c r="E20" i="280"/>
  <c r="D20" i="280"/>
  <c r="C20" i="280"/>
  <c r="D19" i="280"/>
  <c r="C19" i="280"/>
  <c r="G157" i="282"/>
  <c r="H157" i="282" s="1"/>
  <c r="G156" i="282"/>
  <c r="H156" i="282" s="1"/>
  <c r="G155" i="282"/>
  <c r="H155" i="282" s="1"/>
  <c r="E14" i="280"/>
  <c r="D14" i="280"/>
  <c r="C14" i="280"/>
  <c r="G96" i="282"/>
  <c r="H96" i="282" s="1"/>
  <c r="G95" i="282"/>
  <c r="H95" i="282" s="1"/>
  <c r="G94" i="282"/>
  <c r="H94" i="282" s="1"/>
  <c r="G93" i="282"/>
  <c r="H93" i="282" s="1"/>
  <c r="G92" i="282"/>
  <c r="H92" i="282" s="1"/>
  <c r="F15" i="280"/>
  <c r="D13" i="280"/>
  <c r="C13" i="280"/>
  <c r="G88" i="282"/>
  <c r="H88" i="282" s="1"/>
  <c r="G87" i="282"/>
  <c r="H87" i="282" s="1"/>
  <c r="G86" i="282"/>
  <c r="H86" i="282" s="1"/>
  <c r="G85" i="282"/>
  <c r="H85" i="282" s="1"/>
  <c r="G84" i="282"/>
  <c r="H84" i="282" s="1"/>
  <c r="G83" i="282"/>
  <c r="H83" i="282" s="1"/>
  <c r="G82" i="282"/>
  <c r="H82" i="282" s="1"/>
  <c r="G81" i="282"/>
  <c r="H81" i="282" s="1"/>
  <c r="G80" i="282"/>
  <c r="H80" i="282" s="1"/>
  <c r="E81" i="280"/>
  <c r="D81" i="280"/>
  <c r="C81" i="280"/>
  <c r="E33" i="280"/>
  <c r="D33" i="280"/>
  <c r="C33" i="280"/>
  <c r="G606" i="282"/>
  <c r="H606" i="282" s="1"/>
  <c r="G605" i="282"/>
  <c r="H605" i="282" s="1"/>
  <c r="G604" i="282"/>
  <c r="H604" i="282" s="1"/>
  <c r="G603" i="282"/>
  <c r="H603" i="282" s="1"/>
  <c r="G602" i="282"/>
  <c r="H602" i="282" s="1"/>
  <c r="E7" i="280"/>
  <c r="D7" i="280"/>
  <c r="C7" i="280"/>
  <c r="D6" i="280"/>
  <c r="C6" i="280"/>
  <c r="D57" i="280"/>
  <c r="C57" i="280"/>
  <c r="F91" i="280" l="1"/>
  <c r="F17" i="280"/>
  <c r="F100" i="280"/>
  <c r="H187" i="282"/>
  <c r="H793" i="282"/>
  <c r="F59" i="280"/>
  <c r="E59" i="280"/>
  <c r="D59" i="280"/>
  <c r="C59" i="280"/>
  <c r="G445" i="282"/>
  <c r="H445" i="282" s="1"/>
  <c r="G444" i="282"/>
  <c r="H444" i="282" s="1"/>
  <c r="G443" i="282"/>
  <c r="H443" i="282" s="1"/>
  <c r="G442" i="282"/>
  <c r="H442" i="282" s="1"/>
  <c r="G441" i="282"/>
  <c r="H441" i="282" s="1"/>
  <c r="G440" i="282"/>
  <c r="H440" i="282" s="1"/>
  <c r="G439" i="282"/>
  <c r="H439" i="282" s="1"/>
  <c r="D46" i="280"/>
  <c r="E47" i="280"/>
  <c r="D47" i="280"/>
  <c r="G339" i="282"/>
  <c r="H339" i="282" s="1"/>
  <c r="G338" i="282"/>
  <c r="H338" i="282" s="1"/>
  <c r="G337" i="282"/>
  <c r="H337" i="282" s="1"/>
  <c r="G336" i="282"/>
  <c r="H336" i="282" s="1"/>
  <c r="G335" i="282"/>
  <c r="H335" i="282" s="1"/>
  <c r="G334" i="282"/>
  <c r="H334" i="282" s="1"/>
  <c r="E84" i="280"/>
  <c r="D84" i="280"/>
  <c r="C84" i="280"/>
  <c r="G627" i="282"/>
  <c r="H627" i="282" s="1"/>
  <c r="G626" i="282"/>
  <c r="H626" i="282" s="1"/>
  <c r="G625" i="282"/>
  <c r="H625" i="282" s="1"/>
  <c r="G624" i="282"/>
  <c r="H624" i="282" s="1"/>
  <c r="G623" i="282"/>
  <c r="H623" i="282" s="1"/>
  <c r="E73" i="280"/>
  <c r="D73" i="280"/>
  <c r="E50" i="280"/>
  <c r="D50" i="280"/>
  <c r="C50" i="280"/>
  <c r="D49" i="280"/>
  <c r="C49" i="280"/>
  <c r="G345" i="282"/>
  <c r="H345" i="282" s="1"/>
  <c r="E96" i="280"/>
  <c r="D96" i="280"/>
  <c r="C96" i="280"/>
  <c r="G763" i="282"/>
  <c r="H763" i="282" s="1"/>
  <c r="G762" i="282"/>
  <c r="H762" i="282" s="1"/>
  <c r="G761" i="282"/>
  <c r="H761" i="282" s="1"/>
  <c r="G760" i="282"/>
  <c r="H760" i="282" s="1"/>
  <c r="G759" i="282"/>
  <c r="H759" i="282" s="1"/>
  <c r="J64" i="286"/>
  <c r="F92" i="280" s="1"/>
  <c r="G69" i="286"/>
  <c r="F94" i="280" s="1"/>
  <c r="E8" i="286"/>
  <c r="G8" i="286" s="1"/>
  <c r="E6" i="286"/>
  <c r="G6" i="286" s="1"/>
  <c r="E7" i="286"/>
  <c r="G7" i="286" s="1"/>
  <c r="E5" i="286"/>
  <c r="G5" i="286" s="1"/>
  <c r="G49" i="286"/>
  <c r="G50" i="286"/>
  <c r="G51" i="286"/>
  <c r="G52" i="286"/>
  <c r="G53" i="286"/>
  <c r="G54" i="286"/>
  <c r="G55" i="286"/>
  <c r="G56" i="286"/>
  <c r="G57" i="286"/>
  <c r="G58" i="286"/>
  <c r="G59" i="286"/>
  <c r="G60" i="286"/>
  <c r="G61" i="286"/>
  <c r="G62" i="286"/>
  <c r="G48" i="286"/>
  <c r="N36" i="286"/>
  <c r="G44" i="286"/>
  <c r="G41" i="286"/>
  <c r="G38" i="286"/>
  <c r="G35" i="286"/>
  <c r="G32" i="286"/>
  <c r="G43" i="286"/>
  <c r="G42" i="286"/>
  <c r="G40" i="286"/>
  <c r="G39" i="286"/>
  <c r="G37" i="286"/>
  <c r="G36" i="286"/>
  <c r="G34" i="286"/>
  <c r="G33" i="286"/>
  <c r="G31" i="286"/>
  <c r="D36" i="280"/>
  <c r="C36" i="280"/>
  <c r="C35" i="280"/>
  <c r="D35" i="280"/>
  <c r="E24" i="286"/>
  <c r="G24" i="286" s="1"/>
  <c r="I18" i="286"/>
  <c r="E25" i="286"/>
  <c r="G25" i="286" s="1"/>
  <c r="E26" i="286"/>
  <c r="G26" i="286" s="1"/>
  <c r="E23" i="286"/>
  <c r="G23" i="286" s="1"/>
  <c r="H23" i="286" s="1"/>
  <c r="H21" i="286" s="1"/>
  <c r="E16" i="286"/>
  <c r="G16" i="286" s="1"/>
  <c r="E17" i="286"/>
  <c r="G17" i="286" s="1"/>
  <c r="E18" i="286"/>
  <c r="G18" i="286" s="1"/>
  <c r="E19" i="286"/>
  <c r="G19" i="286" s="1"/>
  <c r="E13" i="286"/>
  <c r="G13" i="286" s="1"/>
  <c r="E14" i="286"/>
  <c r="G14" i="286" s="1"/>
  <c r="E15" i="286"/>
  <c r="G15" i="286" s="1"/>
  <c r="E12" i="286"/>
  <c r="G12" i="286" s="1"/>
  <c r="I2" i="282"/>
  <c r="K48" i="285"/>
  <c r="G46" i="285"/>
  <c r="G45" i="285"/>
  <c r="G44" i="285"/>
  <c r="G43" i="285"/>
  <c r="G42" i="285"/>
  <c r="G41" i="285"/>
  <c r="G40" i="285"/>
  <c r="G39" i="285"/>
  <c r="H35" i="285"/>
  <c r="I34" i="285" s="1"/>
  <c r="G32" i="285"/>
  <c r="G31" i="285"/>
  <c r="G30" i="285"/>
  <c r="G29" i="285"/>
  <c r="H22" i="285"/>
  <c r="H21" i="285"/>
  <c r="H20" i="285"/>
  <c r="H18" i="285"/>
  <c r="H17" i="285"/>
  <c r="H16" i="285"/>
  <c r="H15" i="285"/>
  <c r="H14" i="285"/>
  <c r="H13" i="285"/>
  <c r="H12" i="285"/>
  <c r="H11" i="285"/>
  <c r="E5" i="285"/>
  <c r="A2" i="282"/>
  <c r="G46" i="286" l="1"/>
  <c r="F56" i="280" s="1"/>
  <c r="F95" i="280" s="1"/>
  <c r="H32" i="285"/>
  <c r="I361" i="282"/>
  <c r="J361" i="282" s="1"/>
  <c r="G53" i="280" s="1"/>
  <c r="H53" i="280" s="1"/>
  <c r="I373" i="282"/>
  <c r="J373" i="282" s="1"/>
  <c r="G54" i="280" s="1"/>
  <c r="I99" i="282"/>
  <c r="J99" i="282" s="1"/>
  <c r="G16" i="280" s="1"/>
  <c r="H16" i="280" s="1"/>
  <c r="I350" i="282"/>
  <c r="J350" i="282" s="1"/>
  <c r="I107" i="282"/>
  <c r="J107" i="282" s="1"/>
  <c r="G17" i="280" s="1"/>
  <c r="H17" i="280" s="1"/>
  <c r="I469" i="282"/>
  <c r="J469" i="282" s="1"/>
  <c r="G62" i="280" s="1"/>
  <c r="H62" i="280" s="1"/>
  <c r="I741" i="282"/>
  <c r="J741" i="282" s="1"/>
  <c r="G95" i="280" s="1"/>
  <c r="I67" i="282"/>
  <c r="J67" i="282" s="1"/>
  <c r="G15" i="280" s="1"/>
  <c r="H15" i="280" s="1"/>
  <c r="I22" i="282"/>
  <c r="J22" i="282" s="1"/>
  <c r="G11" i="280" s="1"/>
  <c r="H11" i="280" s="1"/>
  <c r="I650" i="282"/>
  <c r="J650" i="282" s="1"/>
  <c r="G91" i="280" s="1"/>
  <c r="H91" i="280" s="1"/>
  <c r="I476" i="282"/>
  <c r="J476" i="282" s="1"/>
  <c r="G63" i="280" s="1"/>
  <c r="I502" i="282"/>
  <c r="J502" i="282" s="1"/>
  <c r="G70" i="280" s="1"/>
  <c r="H70" i="280" s="1"/>
  <c r="H71" i="280" s="1"/>
  <c r="I636" i="282"/>
  <c r="J636" i="282" s="1"/>
  <c r="G85" i="280" s="1"/>
  <c r="H85" i="280" s="1"/>
  <c r="I284" i="282"/>
  <c r="J284" i="282" s="1"/>
  <c r="G40" i="280" s="1"/>
  <c r="H40" i="280" s="1"/>
  <c r="I10" i="285"/>
  <c r="I314" i="282"/>
  <c r="J314" i="282" s="1"/>
  <c r="G41" i="280" s="1"/>
  <c r="H41" i="280" s="1"/>
  <c r="I272" i="282"/>
  <c r="J272" i="282" s="1"/>
  <c r="G39" i="280" s="1"/>
  <c r="H39" i="280" s="1"/>
  <c r="I215" i="282"/>
  <c r="J215" i="282" s="1"/>
  <c r="G28" i="280" s="1"/>
  <c r="H28" i="280" s="1"/>
  <c r="I616" i="282"/>
  <c r="J616" i="282" s="1"/>
  <c r="G83" i="280" s="1"/>
  <c r="H83" i="280" s="1"/>
  <c r="I793" i="282"/>
  <c r="J793" i="282" s="1"/>
  <c r="G100" i="280" s="1"/>
  <c r="H100" i="280" s="1"/>
  <c r="H101" i="280" s="1"/>
  <c r="I714" i="282"/>
  <c r="I609" i="282"/>
  <c r="I540" i="282"/>
  <c r="I428" i="282"/>
  <c r="I243" i="282"/>
  <c r="I154" i="282"/>
  <c r="J154" i="282" s="1"/>
  <c r="G20" i="280" s="1"/>
  <c r="H20" i="280" s="1"/>
  <c r="H21" i="280" s="1"/>
  <c r="I29" i="282"/>
  <c r="I782" i="282"/>
  <c r="I698" i="282"/>
  <c r="I601" i="282"/>
  <c r="J601" i="282" s="1"/>
  <c r="G81" i="280" s="1"/>
  <c r="H81" i="280" s="1"/>
  <c r="I532" i="282"/>
  <c r="I419" i="282"/>
  <c r="I232" i="282"/>
  <c r="I143" i="282"/>
  <c r="I16" i="282"/>
  <c r="I775" i="282"/>
  <c r="I685" i="282"/>
  <c r="I594" i="282"/>
  <c r="I525" i="282"/>
  <c r="I407" i="282"/>
  <c r="I224" i="282"/>
  <c r="I131" i="282"/>
  <c r="I7" i="282"/>
  <c r="I766" i="282"/>
  <c r="I678" i="282"/>
  <c r="I587" i="282"/>
  <c r="I512" i="282"/>
  <c r="J512" i="282" s="1"/>
  <c r="I396" i="282"/>
  <c r="I206" i="282"/>
  <c r="I115" i="282"/>
  <c r="I324" i="282"/>
  <c r="J324" i="282" s="1"/>
  <c r="G44" i="280" s="1"/>
  <c r="H44" i="280" s="1"/>
  <c r="H45" i="280" s="1"/>
  <c r="I758" i="282"/>
  <c r="J758" i="282" s="1"/>
  <c r="G96" i="280" s="1"/>
  <c r="H96" i="280" s="1"/>
  <c r="I672" i="282"/>
  <c r="I577" i="282"/>
  <c r="I496" i="282"/>
  <c r="J496" i="282" s="1"/>
  <c r="G67" i="280" s="1"/>
  <c r="I385" i="282"/>
  <c r="I197" i="282"/>
  <c r="I91" i="282"/>
  <c r="J91" i="282" s="1"/>
  <c r="G14" i="280" s="1"/>
  <c r="H14" i="280" s="1"/>
  <c r="I749" i="282"/>
  <c r="I658" i="282"/>
  <c r="I569" i="282"/>
  <c r="I489" i="282"/>
  <c r="J489" i="282" s="1"/>
  <c r="G66" i="280" s="1"/>
  <c r="H66" i="280" s="1"/>
  <c r="I297" i="282"/>
  <c r="I187" i="282"/>
  <c r="J187" i="282" s="1"/>
  <c r="G23" i="280" s="1"/>
  <c r="H23" i="280" s="1"/>
  <c r="H24" i="280" s="1"/>
  <c r="I79" i="282"/>
  <c r="J79" i="282" s="1"/>
  <c r="I724" i="282"/>
  <c r="I630" i="282"/>
  <c r="I548" i="282"/>
  <c r="I448" i="282"/>
  <c r="I256" i="282"/>
  <c r="I162" i="282"/>
  <c r="I42" i="282"/>
  <c r="I732" i="282"/>
  <c r="I644" i="282"/>
  <c r="I555" i="282"/>
  <c r="I459" i="282"/>
  <c r="I266" i="282"/>
  <c r="I178" i="282"/>
  <c r="I54" i="282"/>
  <c r="I563" i="282"/>
  <c r="J563" i="282" s="1"/>
  <c r="G75" i="280" s="1"/>
  <c r="H75" i="280" s="1"/>
  <c r="I344" i="282"/>
  <c r="J344" i="282" s="1"/>
  <c r="G50" i="280" s="1"/>
  <c r="H50" i="280" s="1"/>
  <c r="H51" i="280" s="1"/>
  <c r="I438" i="282"/>
  <c r="J438" i="282" s="1"/>
  <c r="I333" i="282"/>
  <c r="J333" i="282" s="1"/>
  <c r="G47" i="280" s="1"/>
  <c r="H47" i="280" s="1"/>
  <c r="H48" i="280" s="1"/>
  <c r="I622" i="282"/>
  <c r="J622" i="282" s="1"/>
  <c r="G3" i="286"/>
  <c r="F31" i="280" s="1"/>
  <c r="G28" i="286"/>
  <c r="F27" i="280" s="1"/>
  <c r="F54" i="280" s="1"/>
  <c r="F55" i="280" s="1"/>
  <c r="G21" i="286"/>
  <c r="F36" i="280" s="1"/>
  <c r="G10" i="286"/>
  <c r="F32" i="280" s="1"/>
  <c r="H109" i="280"/>
  <c r="H267" i="282"/>
  <c r="H266" i="282" s="1"/>
  <c r="H788" i="282"/>
  <c r="H787" i="282"/>
  <c r="H786" i="282"/>
  <c r="H785" i="282"/>
  <c r="H784" i="282"/>
  <c r="H783" i="282"/>
  <c r="H779" i="282"/>
  <c r="H778" i="282"/>
  <c r="H777" i="282"/>
  <c r="H776" i="282"/>
  <c r="H772" i="282"/>
  <c r="H771" i="282"/>
  <c r="H770" i="282"/>
  <c r="H769" i="282"/>
  <c r="H768" i="282"/>
  <c r="H767" i="282"/>
  <c r="H755" i="282"/>
  <c r="H754" i="282"/>
  <c r="H753" i="282"/>
  <c r="H752" i="282"/>
  <c r="H751" i="282"/>
  <c r="H750" i="282"/>
  <c r="H738" i="282"/>
  <c r="H737" i="282"/>
  <c r="H736" i="282"/>
  <c r="H735" i="282"/>
  <c r="H734" i="282"/>
  <c r="H733" i="282"/>
  <c r="H729" i="282"/>
  <c r="H728" i="282"/>
  <c r="H727" i="282"/>
  <c r="H726" i="282"/>
  <c r="H725" i="282"/>
  <c r="H721" i="282"/>
  <c r="H720" i="282"/>
  <c r="H719" i="282"/>
  <c r="H718" i="282"/>
  <c r="H717" i="282"/>
  <c r="H716" i="282"/>
  <c r="H715" i="282"/>
  <c r="H703" i="282"/>
  <c r="H704" i="282"/>
  <c r="H705" i="282"/>
  <c r="H706" i="282"/>
  <c r="H707" i="282"/>
  <c r="H708" i="282"/>
  <c r="H709" i="282"/>
  <c r="H710" i="282"/>
  <c r="H711" i="282"/>
  <c r="H700" i="282"/>
  <c r="H701" i="282"/>
  <c r="H702" i="282"/>
  <c r="H699" i="282"/>
  <c r="H689" i="282"/>
  <c r="H688" i="282"/>
  <c r="H687" i="282"/>
  <c r="H686" i="282"/>
  <c r="H682" i="282"/>
  <c r="H681" i="282"/>
  <c r="H680" i="282"/>
  <c r="H679" i="282"/>
  <c r="H663" i="282"/>
  <c r="H664" i="282"/>
  <c r="H665" i="282"/>
  <c r="H666" i="282"/>
  <c r="H667" i="282"/>
  <c r="H668" i="282"/>
  <c r="H669" i="282"/>
  <c r="H662" i="282"/>
  <c r="H661" i="282"/>
  <c r="H660" i="282"/>
  <c r="H659" i="282"/>
  <c r="H645" i="282"/>
  <c r="H644" i="282" s="1"/>
  <c r="H633" i="282"/>
  <c r="H632" i="282"/>
  <c r="H631" i="282"/>
  <c r="H613" i="282"/>
  <c r="H612" i="282"/>
  <c r="H611" i="282"/>
  <c r="H610" i="282"/>
  <c r="H598" i="282"/>
  <c r="H597" i="282"/>
  <c r="H596" i="282"/>
  <c r="H595" i="282"/>
  <c r="H591" i="282"/>
  <c r="H590" i="282"/>
  <c r="H589" i="282"/>
  <c r="H588" i="282"/>
  <c r="H582" i="282"/>
  <c r="H581" i="282"/>
  <c r="H580" i="282"/>
  <c r="H579" i="282"/>
  <c r="H578" i="282"/>
  <c r="H574" i="282"/>
  <c r="H573" i="282"/>
  <c r="H572" i="282"/>
  <c r="H571" i="282"/>
  <c r="H570" i="282"/>
  <c r="H560" i="282"/>
  <c r="H559" i="282"/>
  <c r="H558" i="282"/>
  <c r="H557" i="282"/>
  <c r="H556" i="282"/>
  <c r="H552" i="282"/>
  <c r="H551" i="282"/>
  <c r="H550" i="282"/>
  <c r="H549" i="282"/>
  <c r="H545" i="282"/>
  <c r="H544" i="282"/>
  <c r="H543" i="282"/>
  <c r="H542" i="282"/>
  <c r="H541" i="282"/>
  <c r="H536" i="282"/>
  <c r="H537" i="282"/>
  <c r="H535" i="282"/>
  <c r="H534" i="282"/>
  <c r="H533" i="282"/>
  <c r="H529" i="282"/>
  <c r="H528" i="282"/>
  <c r="H527" i="282"/>
  <c r="H526" i="282"/>
  <c r="H675" i="282"/>
  <c r="H674" i="282"/>
  <c r="H673" i="282"/>
  <c r="H466" i="282"/>
  <c r="H465" i="282"/>
  <c r="H464" i="282"/>
  <c r="H463" i="282"/>
  <c r="H462" i="282"/>
  <c r="H461" i="282"/>
  <c r="H460" i="282"/>
  <c r="H454" i="282"/>
  <c r="H453" i="282"/>
  <c r="H452" i="282"/>
  <c r="H451" i="282"/>
  <c r="H450" i="282"/>
  <c r="H449" i="282"/>
  <c r="H435" i="282"/>
  <c r="H434" i="282"/>
  <c r="H433" i="282"/>
  <c r="H432" i="282"/>
  <c r="H431" i="282"/>
  <c r="H430" i="282"/>
  <c r="H429" i="282"/>
  <c r="H425" i="282"/>
  <c r="H424" i="282"/>
  <c r="H423" i="282"/>
  <c r="H422" i="282"/>
  <c r="H421" i="282"/>
  <c r="H420" i="282"/>
  <c r="H416" i="282"/>
  <c r="H415" i="282"/>
  <c r="H414" i="282"/>
  <c r="H413" i="282"/>
  <c r="H412" i="282"/>
  <c r="H411" i="282"/>
  <c r="H410" i="282"/>
  <c r="H409" i="282"/>
  <c r="H408" i="282"/>
  <c r="H404" i="282"/>
  <c r="H403" i="282"/>
  <c r="H402" i="282"/>
  <c r="H401" i="282"/>
  <c r="H400" i="282"/>
  <c r="H399" i="282"/>
  <c r="H398" i="282"/>
  <c r="H397" i="282"/>
  <c r="H393" i="282"/>
  <c r="H392" i="282"/>
  <c r="H391" i="282"/>
  <c r="H390" i="282"/>
  <c r="H389" i="282"/>
  <c r="H388" i="282"/>
  <c r="H387" i="282"/>
  <c r="H386" i="282"/>
  <c r="H299" i="282"/>
  <c r="H300" i="282"/>
  <c r="H301" i="282"/>
  <c r="H302" i="282"/>
  <c r="H303" i="282"/>
  <c r="H304" i="282"/>
  <c r="H305" i="282"/>
  <c r="H306" i="282"/>
  <c r="H307" i="282"/>
  <c r="H308" i="282"/>
  <c r="H309" i="282"/>
  <c r="H310" i="282"/>
  <c r="H311" i="282"/>
  <c r="H298" i="282"/>
  <c r="H252" i="282"/>
  <c r="H253" i="282"/>
  <c r="H251" i="282"/>
  <c r="H250" i="282"/>
  <c r="H249" i="282"/>
  <c r="H248" i="282"/>
  <c r="H247" i="282"/>
  <c r="H246" i="282"/>
  <c r="H245" i="282"/>
  <c r="H244" i="282"/>
  <c r="H239" i="282"/>
  <c r="H240" i="282"/>
  <c r="H238" i="282"/>
  <c r="H237" i="282"/>
  <c r="H236" i="282"/>
  <c r="H235" i="282"/>
  <c r="H234" i="282"/>
  <c r="H233" i="282"/>
  <c r="H227" i="282"/>
  <c r="H226" i="282"/>
  <c r="H225" i="282"/>
  <c r="H212" i="282"/>
  <c r="H211" i="282"/>
  <c r="H210" i="282"/>
  <c r="H209" i="282"/>
  <c r="H208" i="282"/>
  <c r="H207" i="282"/>
  <c r="H203" i="282"/>
  <c r="H202" i="282"/>
  <c r="H201" i="282"/>
  <c r="H200" i="282"/>
  <c r="H199" i="282"/>
  <c r="H198" i="282"/>
  <c r="H184" i="282"/>
  <c r="H183" i="282"/>
  <c r="H182" i="282"/>
  <c r="H181" i="282"/>
  <c r="H180" i="282"/>
  <c r="H179" i="282"/>
  <c r="H173" i="282"/>
  <c r="H172" i="282"/>
  <c r="H171" i="282"/>
  <c r="H170" i="282"/>
  <c r="H169" i="282"/>
  <c r="H168" i="282"/>
  <c r="H167" i="282"/>
  <c r="H166" i="282"/>
  <c r="H165" i="282"/>
  <c r="H164" i="282"/>
  <c r="H163" i="282"/>
  <c r="H151" i="282"/>
  <c r="H150" i="282"/>
  <c r="H149" i="282"/>
  <c r="H148" i="282"/>
  <c r="H147" i="282"/>
  <c r="H146" i="282"/>
  <c r="H145" i="282"/>
  <c r="H144" i="282"/>
  <c r="H140" i="282"/>
  <c r="H139" i="282"/>
  <c r="H138" i="282"/>
  <c r="H137" i="282"/>
  <c r="H136" i="282"/>
  <c r="H135" i="282"/>
  <c r="H134" i="282"/>
  <c r="H133" i="282"/>
  <c r="H132" i="282"/>
  <c r="H117" i="282"/>
  <c r="H118" i="282"/>
  <c r="H119" i="282"/>
  <c r="H120" i="282"/>
  <c r="H121" i="282"/>
  <c r="H122" i="282"/>
  <c r="H123" i="282"/>
  <c r="H124" i="282"/>
  <c r="H125" i="282"/>
  <c r="H126" i="282"/>
  <c r="H116" i="282"/>
  <c r="H62" i="282"/>
  <c r="H61" i="282"/>
  <c r="H60" i="282"/>
  <c r="H59" i="282"/>
  <c r="H58" i="282"/>
  <c r="H57" i="282"/>
  <c r="H56" i="282"/>
  <c r="H55" i="282"/>
  <c r="H48" i="282"/>
  <c r="H49" i="282"/>
  <c r="H50" i="282"/>
  <c r="H51" i="282"/>
  <c r="H47" i="282"/>
  <c r="H46" i="282"/>
  <c r="H45" i="282"/>
  <c r="H44" i="282"/>
  <c r="H43" i="282"/>
  <c r="H31" i="282"/>
  <c r="H32" i="282"/>
  <c r="H33" i="282"/>
  <c r="H34" i="282"/>
  <c r="H35" i="282"/>
  <c r="H36" i="282"/>
  <c r="H37" i="282"/>
  <c r="H38" i="282"/>
  <c r="H39" i="282"/>
  <c r="H30" i="282"/>
  <c r="H19" i="282"/>
  <c r="H18" i="282"/>
  <c r="H17" i="282"/>
  <c r="H9" i="282"/>
  <c r="H10" i="282"/>
  <c r="H11" i="282"/>
  <c r="H8" i="282"/>
  <c r="E74" i="280"/>
  <c r="D74" i="280"/>
  <c r="C74" i="280"/>
  <c r="H54" i="280" l="1"/>
  <c r="H18" i="280"/>
  <c r="H95" i="280"/>
  <c r="H63" i="280"/>
  <c r="H64" i="280" s="1"/>
  <c r="H42" i="280"/>
  <c r="G59" i="280"/>
  <c r="H59" i="280" s="1"/>
  <c r="G84" i="280"/>
  <c r="H84" i="280" s="1"/>
  <c r="H67" i="280"/>
  <c r="H68" i="280" s="1"/>
  <c r="F93" i="280"/>
  <c r="F74" i="280" s="1"/>
  <c r="H548" i="282"/>
  <c r="H594" i="282"/>
  <c r="H782" i="282"/>
  <c r="H685" i="282"/>
  <c r="H775" i="282"/>
  <c r="H714" i="282"/>
  <c r="H724" i="282"/>
  <c r="H678" i="282"/>
  <c r="H577" i="282"/>
  <c r="H630" i="282"/>
  <c r="H569" i="282"/>
  <c r="H525" i="282"/>
  <c r="H540" i="282"/>
  <c r="H587" i="282"/>
  <c r="H609" i="282"/>
  <c r="H766" i="282"/>
  <c r="H658" i="282"/>
  <c r="H532" i="282"/>
  <c r="H131" i="282"/>
  <c r="H672" i="282"/>
  <c r="H143" i="282"/>
  <c r="H232" i="282"/>
  <c r="H243" i="282"/>
  <c r="H459" i="282"/>
  <c r="H555" i="282"/>
  <c r="H7" i="282"/>
  <c r="H197" i="282"/>
  <c r="H448" i="282"/>
  <c r="H42" i="282"/>
  <c r="H178" i="282"/>
  <c r="H54" i="282"/>
  <c r="H732" i="282"/>
  <c r="H224" i="282"/>
  <c r="H419" i="282"/>
  <c r="H749" i="282"/>
  <c r="H698" i="282"/>
  <c r="H428" i="282"/>
  <c r="H29" i="282"/>
  <c r="H115" i="282"/>
  <c r="H206" i="282"/>
  <c r="H385" i="282"/>
  <c r="H16" i="282"/>
  <c r="H396" i="282"/>
  <c r="H407" i="282"/>
  <c r="H162" i="282"/>
  <c r="H297" i="282"/>
  <c r="F58" i="280"/>
  <c r="F76" i="280"/>
  <c r="E27" i="280" l="1"/>
  <c r="D27" i="280"/>
  <c r="C27" i="280"/>
  <c r="E76" i="280" l="1"/>
  <c r="D76" i="280"/>
  <c r="C76" i="280"/>
  <c r="E31" i="280"/>
  <c r="D31" i="280"/>
  <c r="C31" i="280"/>
  <c r="D55" i="280"/>
  <c r="C55" i="280"/>
  <c r="E58" i="280" l="1"/>
  <c r="D58" i="280"/>
  <c r="C58" i="280"/>
  <c r="E97" i="280"/>
  <c r="D97" i="280"/>
  <c r="C97" i="280"/>
  <c r="E93" i="280"/>
  <c r="D93" i="280"/>
  <c r="C93" i="280"/>
  <c r="E94" i="280"/>
  <c r="D94" i="280"/>
  <c r="C94" i="280"/>
  <c r="E26" i="280" l="1"/>
  <c r="D26" i="280"/>
  <c r="C26" i="280"/>
  <c r="C30" i="280"/>
  <c r="E92" i="280"/>
  <c r="D92" i="280"/>
  <c r="C92" i="280"/>
  <c r="E32" i="280" l="1"/>
  <c r="D32" i="280"/>
  <c r="D30" i="280"/>
  <c r="E10" i="280"/>
  <c r="D10" i="280"/>
  <c r="C10" i="280"/>
  <c r="D9" i="280"/>
  <c r="C9" i="280"/>
  <c r="D25" i="280" l="1"/>
  <c r="C25" i="280"/>
  <c r="E88" i="280" l="1"/>
  <c r="D88" i="280"/>
  <c r="C88" i="280"/>
  <c r="D87" i="280"/>
  <c r="C87" i="280"/>
  <c r="D90" i="280"/>
  <c r="C90" i="280"/>
  <c r="D72" i="280"/>
  <c r="C72" i="280"/>
  <c r="D52" i="280" l="1"/>
  <c r="C52" i="280"/>
  <c r="D79" i="280" l="1"/>
  <c r="C79" i="280"/>
  <c r="E82" i="280"/>
  <c r="D82" i="280"/>
  <c r="C82" i="280"/>
  <c r="J115" i="282" l="1"/>
  <c r="J782" i="282"/>
  <c r="J724" i="282"/>
  <c r="J732" i="282"/>
  <c r="J749" i="282"/>
  <c r="J587" i="282"/>
  <c r="G80" i="280" s="1"/>
  <c r="H80" i="280" s="1"/>
  <c r="J594" i="282"/>
  <c r="J555" i="282"/>
  <c r="J459" i="282"/>
  <c r="J297" i="282"/>
  <c r="J197" i="282"/>
  <c r="G26" i="280" s="1"/>
  <c r="J224" i="282"/>
  <c r="J7" i="282"/>
  <c r="G7" i="280" s="1"/>
  <c r="H7" i="280" s="1"/>
  <c r="H8" i="280" s="1"/>
  <c r="J162" i="282"/>
  <c r="J672" i="282"/>
  <c r="J577" i="282"/>
  <c r="G77" i="280" s="1"/>
  <c r="H77" i="280" s="1"/>
  <c r="J385" i="282"/>
  <c r="G56" i="280" s="1"/>
  <c r="H56" i="280" s="1"/>
  <c r="J448" i="282"/>
  <c r="J714" i="282"/>
  <c r="J29" i="282"/>
  <c r="J658" i="282"/>
  <c r="J766" i="282"/>
  <c r="J644" i="282"/>
  <c r="G88" i="280" s="1"/>
  <c r="J678" i="282"/>
  <c r="G92" i="280" s="1"/>
  <c r="J630" i="282"/>
  <c r="J609" i="282"/>
  <c r="G82" i="280" s="1"/>
  <c r="J540" i="282"/>
  <c r="J548" i="282"/>
  <c r="J525" i="282"/>
  <c r="G73" i="280" s="1"/>
  <c r="H73" i="280" s="1"/>
  <c r="J419" i="282"/>
  <c r="G57" i="280" s="1"/>
  <c r="H57" i="280" s="1"/>
  <c r="J256" i="282"/>
  <c r="G32" i="280" s="1"/>
  <c r="J266" i="282"/>
  <c r="G36" i="280" s="1"/>
  <c r="H36" i="280" s="1"/>
  <c r="H37" i="280" s="1"/>
  <c r="J243" i="282"/>
  <c r="G33" i="280" s="1"/>
  <c r="H33" i="280" s="1"/>
  <c r="J178" i="282"/>
  <c r="J143" i="282"/>
  <c r="J131" i="282"/>
  <c r="J42" i="282"/>
  <c r="J54" i="282"/>
  <c r="J206" i="282" l="1"/>
  <c r="G27" i="280" s="1"/>
  <c r="J532" i="282"/>
  <c r="G74" i="280" s="1"/>
  <c r="H74" i="280" s="1"/>
  <c r="J407" i="282"/>
  <c r="J775" i="282"/>
  <c r="G97" i="280" s="1"/>
  <c r="H97" i="280" s="1"/>
  <c r="J396" i="282"/>
  <c r="G55" i="280" s="1"/>
  <c r="J698" i="282"/>
  <c r="G94" i="280" s="1"/>
  <c r="H94" i="280" s="1"/>
  <c r="J428" i="282"/>
  <c r="G58" i="280" s="1"/>
  <c r="H58" i="280" s="1"/>
  <c r="J232" i="282"/>
  <c r="G31" i="280" s="1"/>
  <c r="H31" i="280" s="1"/>
  <c r="J685" i="282"/>
  <c r="G93" i="280" s="1"/>
  <c r="H93" i="280" s="1"/>
  <c r="J16" i="282"/>
  <c r="G10" i="280" s="1"/>
  <c r="H10" i="280" s="1"/>
  <c r="H12" i="280" s="1"/>
  <c r="J569" i="282"/>
  <c r="G76" i="280" s="1"/>
  <c r="H76" i="280" s="1"/>
  <c r="H92" i="280"/>
  <c r="H32" i="280"/>
  <c r="H88" i="280"/>
  <c r="H89" i="280" s="1"/>
  <c r="H98" i="280" l="1"/>
  <c r="H78" i="280"/>
  <c r="H34" i="280"/>
  <c r="H26" i="280"/>
  <c r="H27" i="280"/>
  <c r="F82" i="280"/>
  <c r="H82" i="280" s="1"/>
  <c r="H86" i="280" s="1"/>
  <c r="H29" i="280" l="1"/>
  <c r="H55" i="280"/>
  <c r="H60" i="280" l="1"/>
  <c r="H102" i="280" s="1"/>
  <c r="H104" i="280" s="1"/>
  <c r="E3" i="285" l="1"/>
  <c r="J32" i="285" l="1"/>
  <c r="J34" i="285"/>
  <c r="J18" i="285"/>
  <c r="F46" i="285"/>
  <c r="H46" i="285" s="1"/>
  <c r="J46" i="285" s="1"/>
  <c r="F42" i="285"/>
  <c r="H42" i="285" s="1"/>
  <c r="J42" i="285" s="1"/>
  <c r="J20" i="285"/>
  <c r="J17" i="285"/>
  <c r="F39" i="285"/>
  <c r="H39" i="285" s="1"/>
  <c r="J39" i="285" s="1"/>
  <c r="F43" i="285"/>
  <c r="H43" i="285" s="1"/>
  <c r="J43" i="285" s="1"/>
  <c r="J35" i="285"/>
  <c r="J13" i="285"/>
  <c r="F41" i="285"/>
  <c r="H41" i="285" s="1"/>
  <c r="J41" i="285" s="1"/>
  <c r="J11" i="285"/>
  <c r="F29" i="285"/>
  <c r="H29" i="285" s="1"/>
  <c r="J29" i="285" s="1"/>
  <c r="J16" i="285"/>
  <c r="J10" i="285"/>
  <c r="J9" i="285" s="1"/>
  <c r="J23" i="285"/>
  <c r="F45" i="285"/>
  <c r="H45" i="285" s="1"/>
  <c r="J45" i="285" s="1"/>
  <c r="F31" i="285"/>
  <c r="H31" i="285" s="1"/>
  <c r="J31" i="285" s="1"/>
  <c r="J15" i="285"/>
  <c r="J21" i="285"/>
  <c r="J12" i="285"/>
  <c r="F30" i="285"/>
  <c r="H30" i="285" s="1"/>
  <c r="J30" i="285" s="1"/>
  <c r="F40" i="285"/>
  <c r="H40" i="285" s="1"/>
  <c r="J40" i="285" s="1"/>
  <c r="J22" i="285"/>
  <c r="F44" i="285"/>
  <c r="H44" i="285" s="1"/>
  <c r="J44" i="285" s="1"/>
  <c r="J14" i="285"/>
  <c r="J36" i="285"/>
  <c r="K28" i="285" l="1"/>
  <c r="K10" i="285"/>
  <c r="K34" i="285"/>
  <c r="I28" i="285"/>
  <c r="J28" i="285" s="1"/>
  <c r="I38" i="285"/>
  <c r="J38" i="285" s="1"/>
  <c r="K38" i="285"/>
  <c r="K24" i="285" l="1"/>
  <c r="I47" i="285"/>
  <c r="J24" i="285"/>
  <c r="K47" i="285" s="1"/>
  <c r="K49" i="285" s="1"/>
  <c r="J47" i="285" l="1"/>
  <c r="J49" i="285" s="1"/>
  <c r="H108" i="280" l="1"/>
  <c r="H110" i="28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Felipe Toro</author>
    <author/>
  </authors>
  <commentList>
    <comment ref="B13" authorId="0" shapeId="0" xr:uid="{E74B0743-94CF-4FBA-A82C-19E5CFC98482}">
      <text>
        <r>
          <rPr>
            <b/>
            <sz val="9"/>
            <color indexed="81"/>
            <rFont val="Tahoma"/>
            <family val="2"/>
          </rPr>
          <t>Felipe Toro:</t>
        </r>
        <r>
          <rPr>
            <sz val="9"/>
            <color indexed="81"/>
            <rFont val="Tahoma"/>
            <family val="2"/>
          </rPr>
          <t xml:space="preserve">
Se eliminó Maestro de Obra estaba repetido</t>
        </r>
      </text>
    </comment>
    <comment ref="B15" authorId="0" shapeId="0" xr:uid="{7F8B9257-ECD3-462E-A9C9-AF8AF48417EC}">
      <text>
        <r>
          <rPr>
            <b/>
            <sz val="9"/>
            <color indexed="81"/>
            <rFont val="Tahoma"/>
            <family val="2"/>
          </rPr>
          <t>Felipe Toro:</t>
        </r>
        <r>
          <rPr>
            <sz val="9"/>
            <color indexed="81"/>
            <rFont val="Tahoma"/>
            <family val="2"/>
          </rPr>
          <t xml:space="preserve">
Se eliminó Maestro de Obra estaba repetido</t>
        </r>
      </text>
    </comment>
    <comment ref="B21" authorId="0" shapeId="0" xr:uid="{83625FF8-FAA0-4D27-9936-28746D835C12}">
      <text>
        <r>
          <rPr>
            <b/>
            <sz val="9"/>
            <color indexed="81"/>
            <rFont val="Tahoma"/>
            <family val="2"/>
          </rPr>
          <t>Felipe Toro:</t>
        </r>
        <r>
          <rPr>
            <sz val="9"/>
            <color indexed="81"/>
            <rFont val="Tahoma"/>
            <family val="2"/>
          </rPr>
          <t xml:space="preserve">
Varía entre 500.000 y 3´000.000 dependiendo complejidad</t>
        </r>
      </text>
    </comment>
    <comment ref="G26" authorId="1" shapeId="0" xr:uid="{AA885B75-18D7-45CB-85FC-79430181DB63}">
      <text>
        <r>
          <rPr>
            <sz val="9"/>
            <color indexed="81"/>
            <rFont val="宋体"/>
            <charset val="134"/>
          </rPr>
          <t xml:space="preserve">win98:
Establecer este factor en función al valor aproximado del AIU.
</t>
        </r>
      </text>
    </comment>
    <comment ref="D32" authorId="0" shapeId="0" xr:uid="{CF5F4F0F-B76D-4E8B-8483-F335988AEE08}">
      <text>
        <r>
          <rPr>
            <b/>
            <sz val="9"/>
            <color indexed="81"/>
            <rFont val="Tahoma"/>
            <family val="2"/>
          </rPr>
          <t>Felipe Toro:</t>
        </r>
        <r>
          <rPr>
            <sz val="9"/>
            <color indexed="81"/>
            <rFont val="Tahoma"/>
            <family val="2"/>
          </rPr>
          <t xml:space="preserve">
Tasa fija, independiente del valor y duración del contrato</t>
        </r>
      </text>
    </comment>
    <comment ref="E35" authorId="1" shapeId="0" xr:uid="{CDCE8C13-46D3-4A52-B48E-CE1BC275A35F}">
      <text>
        <r>
          <rPr>
            <sz val="9"/>
            <color indexed="81"/>
            <rFont val="宋体"/>
            <charset val="134"/>
          </rPr>
          <t xml:space="preserve">win98:
Este porcenteje corresponde al uso de la valla para este proyecto, incluyendo el valor de salvamento.
</t>
        </r>
      </text>
    </comment>
    <comment ref="I48" authorId="1" shapeId="0" xr:uid="{7E5D8151-1BA5-4E63-BA3A-135CD41CD667}">
      <text>
        <r>
          <rPr>
            <sz val="9"/>
            <color indexed="81"/>
            <rFont val="宋体"/>
            <charset val="134"/>
          </rPr>
          <t xml:space="preserve">win98:
Digitar el porcentaje de Utilidad antes de IVA.
</t>
        </r>
      </text>
    </comment>
  </commentList>
</comments>
</file>

<file path=xl/sharedStrings.xml><?xml version="1.0" encoding="utf-8"?>
<sst xmlns="http://schemas.openxmlformats.org/spreadsheetml/2006/main" count="4019" uniqueCount="620">
  <si>
    <t>FORMULARIO 1</t>
  </si>
  <si>
    <t>PRESUPUESTO OFICIAL</t>
  </si>
  <si>
    <t>ITEM DE PAGO</t>
  </si>
  <si>
    <t>DESCRIPCION</t>
  </si>
  <si>
    <t>CANTIDAD</t>
  </si>
  <si>
    <t>VALOR UNITARIO</t>
  </si>
  <si>
    <t xml:space="preserve">VALOR TOTAL                                </t>
  </si>
  <si>
    <t>Subtotal</t>
  </si>
  <si>
    <t xml:space="preserve">SUBTOTAL OBRAS </t>
  </si>
  <si>
    <t>VALOR TOTAL</t>
  </si>
  <si>
    <t>PORCENTAJE</t>
  </si>
  <si>
    <t>ADMINISTRACION</t>
  </si>
  <si>
    <t>A=</t>
  </si>
  <si>
    <t>U=</t>
  </si>
  <si>
    <t>TOTAL A.I.U</t>
  </si>
  <si>
    <t>A.I.U.=</t>
  </si>
  <si>
    <t>UNIDAD</t>
  </si>
  <si>
    <t>TIPO</t>
  </si>
  <si>
    <t>DIA</t>
  </si>
  <si>
    <t>UN</t>
  </si>
  <si>
    <t>LT</t>
  </si>
  <si>
    <t>CODIGO</t>
  </si>
  <si>
    <t>COD INSUMO</t>
  </si>
  <si>
    <t>INSUMO</t>
  </si>
  <si>
    <t>AIU</t>
  </si>
  <si>
    <t>-</t>
  </si>
  <si>
    <t>Actividad</t>
  </si>
  <si>
    <t>ML</t>
  </si>
  <si>
    <t>H2</t>
  </si>
  <si>
    <t>EQUIPO BASICO (HERRAMIENTA MENOR)</t>
  </si>
  <si>
    <t>Herramienta</t>
  </si>
  <si>
    <t>UND</t>
  </si>
  <si>
    <t>Insumo</t>
  </si>
  <si>
    <t>M3</t>
  </si>
  <si>
    <t>M2</t>
  </si>
  <si>
    <t>KG</t>
  </si>
  <si>
    <t>Valor</t>
  </si>
  <si>
    <t xml:space="preserve">Plazo estimado de ejecución </t>
  </si>
  <si>
    <t>Meses</t>
  </si>
  <si>
    <t>CAPITULO</t>
  </si>
  <si>
    <t>TIPO DE GASTO</t>
  </si>
  <si>
    <t>SUMA</t>
  </si>
  <si>
    <t>GASTOS GENERALES.</t>
  </si>
  <si>
    <t>MANO DE OBRA Y GASTOS DE OFICINA</t>
  </si>
  <si>
    <t>Un</t>
  </si>
  <si>
    <t>GASTOS INDIRECTOS.</t>
  </si>
  <si>
    <t>LEGALIZACION.</t>
  </si>
  <si>
    <t>POLIZAS</t>
  </si>
  <si>
    <t>%</t>
  </si>
  <si>
    <t>VALLAS Y SEÑALIZACIÓN</t>
  </si>
  <si>
    <t>Gb</t>
  </si>
  <si>
    <t>IMPUESTOS Y VALORES AGREGADOS</t>
  </si>
  <si>
    <t>GAL</t>
  </si>
  <si>
    <t xml:space="preserve">DEMOLICION MORTEROS Y REVOQUE </t>
  </si>
  <si>
    <t>029.017</t>
  </si>
  <si>
    <t>DEMOLICIONES</t>
  </si>
  <si>
    <t>029</t>
  </si>
  <si>
    <t>PINTURA</t>
  </si>
  <si>
    <t>019</t>
  </si>
  <si>
    <t>Cuadrilla</t>
  </si>
  <si>
    <t>HR</t>
  </si>
  <si>
    <t>E24</t>
  </si>
  <si>
    <t>VOLQUETA  6M3 (CARGUE A MANO)</t>
  </si>
  <si>
    <t>Equipos</t>
  </si>
  <si>
    <t>VJE</t>
  </si>
  <si>
    <t>C1</t>
  </si>
  <si>
    <t>CUADRILLA AA TIPO 1 (1 OFICIAL + 1 AYUDANTE) (Albañileria)</t>
  </si>
  <si>
    <t>I1565</t>
  </si>
  <si>
    <t>ACARREO INTERNO</t>
  </si>
  <si>
    <t>E12</t>
  </si>
  <si>
    <t>EQUIPO DE TRANSPORTE</t>
  </si>
  <si>
    <t>AB20</t>
  </si>
  <si>
    <t>MORTERO 1:3</t>
  </si>
  <si>
    <t>Analisis</t>
  </si>
  <si>
    <t>E1</t>
  </si>
  <si>
    <t>ANDAMIO METALICO CERTIFICADO, INCLUYE ESCALERILLA CON BARANDAS Y PLATAFORMAS DE TRABAJO</t>
  </si>
  <si>
    <t>C3</t>
  </si>
  <si>
    <t>CUADRILLA CC TIPO 1 (1 OFICIAL + 1 AYUDANTE) (Pintura)</t>
  </si>
  <si>
    <t>I1004</t>
  </si>
  <si>
    <t>ESTUCO PARA INTERIORES - TIPO PINTUCO REF. 117060 O SIMILAR.</t>
  </si>
  <si>
    <t>I1008</t>
  </si>
  <si>
    <t>INTERVINILO - TIPO PINTUCO REF. SEGÚN COLOR DISEÑO O SIMILAR</t>
  </si>
  <si>
    <t>I1021</t>
  </si>
  <si>
    <t xml:space="preserve">VINILTEX - TIPO PINTUCO REF. SEGÚN COLOR DISEÑO O SIMILAR. </t>
  </si>
  <si>
    <t>I417</t>
  </si>
  <si>
    <t>PABMERIL PLIEGO 9" X 11"</t>
  </si>
  <si>
    <t>028</t>
  </si>
  <si>
    <t>DESMONTES</t>
  </si>
  <si>
    <t>M</t>
  </si>
  <si>
    <t>08B</t>
  </si>
  <si>
    <t>INSTALACIONES ELECTRICAS - REDES INTERNAS</t>
  </si>
  <si>
    <t>C6</t>
  </si>
  <si>
    <t>CUADRILLA FF TIPO 1 (1 OFICIAL + 1 AYUDANTE) (ELECTRICAS)</t>
  </si>
  <si>
    <t>DESMONTE PUERTAS  (INCLUYE RETIRO)</t>
  </si>
  <si>
    <t>028.012</t>
  </si>
  <si>
    <t>REND</t>
  </si>
  <si>
    <t>VALOR TOTAL INCLUIDO AIU</t>
  </si>
  <si>
    <t>I1721</t>
  </si>
  <si>
    <t>SUMINISTRO DE CINTA AISLANTE SCOTH</t>
  </si>
  <si>
    <t>C43</t>
  </si>
  <si>
    <t>AYUDANTE AA (ALBAÑILERIA)</t>
  </si>
  <si>
    <t>032</t>
  </si>
  <si>
    <t>ADICIONALES ALCALDIA MANIZALES</t>
  </si>
  <si>
    <t>I1001</t>
  </si>
  <si>
    <t>ANTICORROSIVO PREMIUM - TIPO PINTUCO REF. 513 O SIMILAR</t>
  </si>
  <si>
    <t>E59</t>
  </si>
  <si>
    <t>EQUIPO DE SOLDADURA</t>
  </si>
  <si>
    <t>A.U OBRA</t>
  </si>
  <si>
    <r>
      <rPr>
        <b/>
        <sz val="10"/>
        <rFont val="Arial Narrow"/>
        <family val="2"/>
      </rPr>
      <t>NOTA 2</t>
    </r>
    <r>
      <rPr>
        <sz val="10"/>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</si>
  <si>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Narrow"/>
        <family val="2"/>
      </rPr>
      <t>NOTA 3:</t>
    </r>
    <r>
      <rPr>
        <sz val="10"/>
        <rFont val="Arial Narrow"/>
        <family val="2"/>
      </rPr>
      <t xml:space="preserve"> El A.I.U y su discriminación deben estar en porcentaje (%). </t>
    </r>
  </si>
  <si>
    <r>
      <rPr>
        <b/>
        <sz val="10"/>
        <rFont val="Arial Narrow"/>
        <family val="2"/>
      </rPr>
      <t>NOTA 4:</t>
    </r>
    <r>
      <rPr>
        <sz val="10"/>
        <rFont val="Arial Narrow"/>
        <family val="2"/>
      </rPr>
      <t xml:space="preserve"> Revisar el Formulario 1 de Presupuesto con sus decimales y tenerlos en cuenta para la presentación de la propuesta económica.</t>
    </r>
  </si>
  <si>
    <t>029.074</t>
  </si>
  <si>
    <t>DEMOLICION MURO MAMPOSTERIA DE LADRILLO O BLOQUE</t>
  </si>
  <si>
    <r>
      <rPr>
        <b/>
        <sz val="10"/>
        <rFont val="Arial Narrow"/>
        <family val="2"/>
      </rPr>
      <t xml:space="preserve">NOTA 1: </t>
    </r>
    <r>
      <rPr>
        <sz val="10"/>
        <rFont val="Arial Narrow"/>
        <family val="2"/>
      </rPr>
      <t xml:space="preserve">Se debe tener en cuenta que el PRECIO UNITARIO incluye el valor de A.I.U. </t>
    </r>
  </si>
  <si>
    <r>
      <rPr>
        <b/>
        <sz val="10"/>
        <rFont val="Arial Narrow"/>
        <family val="2"/>
      </rPr>
      <t>NOTA 5:</t>
    </r>
    <r>
      <rPr>
        <sz val="10"/>
        <rFont val="Arial Narrow"/>
        <family val="2"/>
      </rPr>
      <t xml:space="preserve"> Siguiendo las recomendaciones de la Guía de Colombia Compra Eficiente, presentar la oferta economica en archivo editable (Excel) y en PDF.</t>
    </r>
  </si>
  <si>
    <t>030</t>
  </si>
  <si>
    <t>JORNALES</t>
  </si>
  <si>
    <t>030.002</t>
  </si>
  <si>
    <t>JORNAL AYUDANTE</t>
  </si>
  <si>
    <t>028.008</t>
  </si>
  <si>
    <t>DESMONTE CIELO RASO (INCLUYE RETIRO)</t>
  </si>
  <si>
    <t>C8</t>
  </si>
  <si>
    <t>CUADRILLA AA TIPO 2 (1 OFICIAL + 2 AYUDANTE) (Albañileria)</t>
  </si>
  <si>
    <t>009</t>
  </si>
  <si>
    <t>REVOQUES-RESANES</t>
  </si>
  <si>
    <t>002</t>
  </si>
  <si>
    <t>MOVIMIENTO DE TIERRAS</t>
  </si>
  <si>
    <t>002.032</t>
  </si>
  <si>
    <t>RETIRO DE MATERIAL SOBRANTE EN VOLQUETA, CARGUE MANUAL</t>
  </si>
  <si>
    <t>C15</t>
  </si>
  <si>
    <t>CUADRILLA AA TIPO 3 (1 OFICIAL + 3 AYUDANTE) (Albañileria)</t>
  </si>
  <si>
    <t>010</t>
  </si>
  <si>
    <t>CUBIERTAS</t>
  </si>
  <si>
    <t>I1043</t>
  </si>
  <si>
    <t>BOQUILLA ALFACOLOR 1-3</t>
  </si>
  <si>
    <t>I49</t>
  </si>
  <si>
    <t>AGUA LITRO</t>
  </si>
  <si>
    <t>019.033</t>
  </si>
  <si>
    <t>SUMINISTRO, TRANSPORTE E INSTALACION PINTURA ESMALTE PARA PUERTAS, REJAS, VENTANAS Y DEMÁS SUPERFICIES METÁLICAS. INCLUYE FILOS Y DILATACIONES. INCLUYE ANDAMIOS CERTIFICADOS PARA TRABAJO EN ALTURAS</t>
  </si>
  <si>
    <t>I1002</t>
  </si>
  <si>
    <t>ESMALTE SINTETICO PINTULUX - TIPO PINTUCO REF. SEGÚN COLOR DISEÑO O SIMILAR</t>
  </si>
  <si>
    <t>C2</t>
  </si>
  <si>
    <t>CUADRILLA BB TIPO 1 (1 OFICIAL + 1 AYUDANTE) (Instalaciones)</t>
  </si>
  <si>
    <t>003</t>
  </si>
  <si>
    <t>DESAGUES E INSTALACIONES SANITARIAS</t>
  </si>
  <si>
    <t>003.013</t>
  </si>
  <si>
    <t>SUMINISTRO, TRANSPORTE E INSTALACION PUNTO DESAGUE PVC   2" Aparatos sanitarios y desagues  (INCLUYE CODO, YEE Y ACCESORIOS)</t>
  </si>
  <si>
    <t>C9</t>
  </si>
  <si>
    <t>CUADRILLA BB TIPO 2 (1 OFICIAL + 2 AYUDANTE) (Instalaciones)</t>
  </si>
  <si>
    <t>I574</t>
  </si>
  <si>
    <t>CODO 90° 1/4 CXC SANITARIO 2''</t>
  </si>
  <si>
    <t>I614</t>
  </si>
  <si>
    <t>LIMPIADOR REM PVC 760 GRMS. (1/4)</t>
  </si>
  <si>
    <t>I647</t>
  </si>
  <si>
    <t>SOLDADURA PVC LIQUIDA 1/4</t>
  </si>
  <si>
    <t>I752</t>
  </si>
  <si>
    <t xml:space="preserve">TUBO PVC SANITARIO 2'' </t>
  </si>
  <si>
    <t>I825</t>
  </si>
  <si>
    <t xml:space="preserve">YEE SANITARIA 2'' </t>
  </si>
  <si>
    <t>003.027</t>
  </si>
  <si>
    <t>SUMINISTRO, TRANSPORTE E INSTALACION TUBERIA PVC-S  2" (RED SANITARIA, INCLUYE ACCESORIOS)</t>
  </si>
  <si>
    <t>C16</t>
  </si>
  <si>
    <t>CUADRILLA BB TIPO 3 (1 OFICIAL + 3 AYUDANTE) (Instalaciones)</t>
  </si>
  <si>
    <t>I793</t>
  </si>
  <si>
    <t>UNION SANITARIA  2'' PVC</t>
  </si>
  <si>
    <t>007</t>
  </si>
  <si>
    <t>INSTALACIONES HIDRAULICAS</t>
  </si>
  <si>
    <t>I569</t>
  </si>
  <si>
    <t>CINTA TEFLON 10 M 1/2"</t>
  </si>
  <si>
    <t>007.017</t>
  </si>
  <si>
    <t>SUMINISTRO, TRANSPORTE E INSTALACION PUNTO  AGUA FRIA  1/2" PVC -P ( Incluye accesorios de instalación )</t>
  </si>
  <si>
    <t>I528</t>
  </si>
  <si>
    <t>ACCESORIOS PVC-P  1/2" ( CODO , UNIÓN Y TAPÓN )</t>
  </si>
  <si>
    <t>I673</t>
  </si>
  <si>
    <t>TEE PRESION  - 1/2''</t>
  </si>
  <si>
    <t>I747</t>
  </si>
  <si>
    <t xml:space="preserve">TUBO PRESION RDE 9 PVC 500 PSI  -  1/2" </t>
  </si>
  <si>
    <t>007.022</t>
  </si>
  <si>
    <t>SUMINISTRO, TRANSPORTE E INSTALACION TUBERIA PVC-P RDE 11 1/2" Agua Fria ( Red de suministro ) Incluye accesorios</t>
  </si>
  <si>
    <t>012</t>
  </si>
  <si>
    <t>PISOS - ACABADOS</t>
  </si>
  <si>
    <t>C11</t>
  </si>
  <si>
    <t>CUADRILLA DD TIPO 2 (1 OFICIAL + 2 AYUDANTE) (Carpinteria)</t>
  </si>
  <si>
    <t>I1022</t>
  </si>
  <si>
    <t xml:space="preserve">WASH PRIMER COMPONENTE A - 1/4 GL  REF. 509A O SIMILAR </t>
  </si>
  <si>
    <t>Contribución Especial (Seguridad Ciudadana)</t>
  </si>
  <si>
    <t>I404</t>
  </si>
  <si>
    <t>CEMENTO BLANCO</t>
  </si>
  <si>
    <t>019.023</t>
  </si>
  <si>
    <t>SUMINISTRO TRANSPORTE E INSTALACION ESTUCO Y PINTURA ACRILTEX PARA BAÑO Y COCINA</t>
  </si>
  <si>
    <t>I1632</t>
  </si>
  <si>
    <t>PINTURA INTERVINILO ACRILTEX LAVABLE</t>
  </si>
  <si>
    <t>032.024</t>
  </si>
  <si>
    <t>LIMPIEZA DE CANALES</t>
  </si>
  <si>
    <t>I491</t>
  </si>
  <si>
    <t>COSTAL</t>
  </si>
  <si>
    <t>032.027</t>
  </si>
  <si>
    <t>011.009</t>
  </si>
  <si>
    <t>011</t>
  </si>
  <si>
    <t>CIELO RASOS</t>
  </si>
  <si>
    <t>009.005</t>
  </si>
  <si>
    <t>SUMINISTRO,TRANSPORTE E INSTALACION REVOQUE LISO MUROS 1:3  IMPERMEABILIZADO (INCLUYE FILOS Y DILATACIONES) PARA ALTURAS MENORES A 3 METROS</t>
  </si>
  <si>
    <t>I427</t>
  </si>
  <si>
    <t>SIKA-1 IMPERMEABILIZANTE INTEGRAL MORTEROS O SIMILAR.</t>
  </si>
  <si>
    <t>08B.279</t>
  </si>
  <si>
    <t>SUMINISTRO E INSTALACION SALIDA PUNTO ELECTRICO BALA LED 18W, 120 V</t>
  </si>
  <si>
    <t>I1746</t>
  </si>
  <si>
    <t>I1747</t>
  </si>
  <si>
    <t>SUMINISTRO DE ALAMBRE  12AWG HFFR LS 600V 75º CT</t>
  </si>
  <si>
    <t>028.005</t>
  </si>
  <si>
    <t xml:space="preserve">DESMONTE APARATOS SANITARIOS </t>
  </si>
  <si>
    <t>019.027</t>
  </si>
  <si>
    <t>SUMINISTRO, TRANSPORTE E INSTALACION VINILO 3 MANOS BAJO CUBIERTA AC. COLOR SEGÚN DISEÑO.</t>
  </si>
  <si>
    <t>032.170</t>
  </si>
  <si>
    <t>SUMINISTRO, TRANSPORTE E INSTALACIÓN DE ANDAMIOS METÁLICOS CERTIFICADOS PARA UNA ALTURA MAYOR A 8 MTS. INCLUYE ESCALERILLA CON BARANDAS Y PLATAFORMAS DE TRABAJO.</t>
  </si>
  <si>
    <t>E19</t>
  </si>
  <si>
    <t>TALADRO ROTO PERCUTOR</t>
  </si>
  <si>
    <t>I300</t>
  </si>
  <si>
    <t>TORNILLO AUTOPERFORANTE TEJA TIPO CINDU O SIMILAR. DIAM. 3/4".</t>
  </si>
  <si>
    <t>I966</t>
  </si>
  <si>
    <t>TELERA 20 CM X 4 CM X 3 M.</t>
  </si>
  <si>
    <t>SUMINISTRO, TRANSPORTE E INSTALACION TEJA ONDULADA FIBROCEMENTO PERFIL 7</t>
  </si>
  <si>
    <t>E79</t>
  </si>
  <si>
    <t>ANDAMIO COLGANTE</t>
  </si>
  <si>
    <t>I307</t>
  </si>
  <si>
    <t>I1023</t>
  </si>
  <si>
    <t>WASH PRIMER COMPONENTE B - 1/4 GL REF. 509B O SIMILAR</t>
  </si>
  <si>
    <t>010.023</t>
  </si>
  <si>
    <t>SUMINISTRO, TRANSPORTE E INSTALACION FLANCHE EN LAMINA GALVANIZADA Cal .20 d/ 1.00 m. (Suministro e instalación con wash primer + esmalte + anclaje a muro + silicona)</t>
  </si>
  <si>
    <t>I167</t>
  </si>
  <si>
    <t>LAMINA GALVANIZADA CAL. 20 TIPO ACESCO O SIMILAR.</t>
  </si>
  <si>
    <t>I405</t>
  </si>
  <si>
    <t>CHAZO PUNTILLA</t>
  </si>
  <si>
    <t>I433</t>
  </si>
  <si>
    <t>SILICONA TUBO 280 ML</t>
  </si>
  <si>
    <t>028.089</t>
  </si>
  <si>
    <t>DESMONTE DE FLANCHE (DESARROLLO ENTRE 0 Y 1,2 METROS)</t>
  </si>
  <si>
    <t>E27</t>
  </si>
  <si>
    <t>VOLQUETA  6M3 (CARGUE A MANO) RETIRO INTERNO</t>
  </si>
  <si>
    <t>VALOR TOTAL OBRAS</t>
  </si>
  <si>
    <t>032.128</t>
  </si>
  <si>
    <t>SUMINISTRO TRANSPORTE E INSTALACION DE MEDIA CAÑA EN PVC</t>
  </si>
  <si>
    <t>I1633</t>
  </si>
  <si>
    <t>MEDIA CAÑA EN PVC</t>
  </si>
  <si>
    <t>I346</t>
  </si>
  <si>
    <t>MASILLA PLASTICA</t>
  </si>
  <si>
    <t>032.019</t>
  </si>
  <si>
    <t>SUMINISTRO, TRANSPORTE E INSTALACION ESTRUCTURA METALICA PARA CUBIERTA  (Incluye soldadura, anticorrosivo y esmalte)</t>
  </si>
  <si>
    <t>C18</t>
  </si>
  <si>
    <t>CUADRILLA DD TIPO 3 (1 OFICIAL + 3 AYUDANTE) (Carpinteria)</t>
  </si>
  <si>
    <t>E78</t>
  </si>
  <si>
    <t>COMPRESOR</t>
  </si>
  <si>
    <t>I301</t>
  </si>
  <si>
    <t>TUBERIA ESTRUCTURAL A.S.T.M.  A-500 GRADO C - REDONDA, CUADRADA O RECTANGULAR SEGÚN DISEÑO - TIPO COLMENA O SIMILAR</t>
  </si>
  <si>
    <t>I435</t>
  </si>
  <si>
    <t>SOLDADURA ELECTRICA TIPO WESTARCO SUPER E- 6013  DE 1/8 O SIMILAR.</t>
  </si>
  <si>
    <t>032.047</t>
  </si>
  <si>
    <t>MONTAJE APARATOS SANITARIOS</t>
  </si>
  <si>
    <t>I503</t>
  </si>
  <si>
    <t>MANGUERA PLASTICA LAVAMANOS - SANITARIOS</t>
  </si>
  <si>
    <t>003.010</t>
  </si>
  <si>
    <t>SUMINISTRO, TRANSPORTE E INSTALACION BAJANTE AGUAS LLUVIAS  PVC   3"   (INCLUYE CODO, UNION Y ACCESORIOS DE FIJACION)</t>
  </si>
  <si>
    <t>I521</t>
  </si>
  <si>
    <t>ABRAZADERA EN ACERO</t>
  </si>
  <si>
    <t>I575</t>
  </si>
  <si>
    <t>CODO 90° 1/4 CXC SANITARIO 3''</t>
  </si>
  <si>
    <t>I750</t>
  </si>
  <si>
    <t xml:space="preserve">TUBO PVC A.LL-VENTILACION  3'' </t>
  </si>
  <si>
    <t>I794</t>
  </si>
  <si>
    <t>UNION SANITARIA 3" PVC</t>
  </si>
  <si>
    <t>019.005</t>
  </si>
  <si>
    <t>SUMINISTRO, TRANSPORTE E INSTALACION PINTURA SOBRE REVOQUE VINILO 3 MANOS SOBRE MURO (INCLUYE 1 MANO EN PINTURA TIPO 2  Y DOS MANOS EN PINTURA TIPO 1, FILOS Y DILATACIONES).COLOR SEGÚN DISEÑO POR M2</t>
  </si>
  <si>
    <t>001</t>
  </si>
  <si>
    <t>PRELIMINARES</t>
  </si>
  <si>
    <t>001.043</t>
  </si>
  <si>
    <t>ROCERIA Y LIMPIEZA</t>
  </si>
  <si>
    <t>006.038</t>
  </si>
  <si>
    <t>C5</t>
  </si>
  <si>
    <t>CUADRILLA EE TIPO 1 (1 OFICIAL + 1 AYUDANTE) (Dry Wall)</t>
  </si>
  <si>
    <t>I1623</t>
  </si>
  <si>
    <t>TORNILLO ESTRUCTURAL DRYWALL 8 X 12"</t>
  </si>
  <si>
    <t>I327</t>
  </si>
  <si>
    <t>CINTA PAPEL ( 75 M.)</t>
  </si>
  <si>
    <t>ROLLO</t>
  </si>
  <si>
    <t>I329</t>
  </si>
  <si>
    <t>FIBRA DE VIDRIO FRESCASA DE 3 1/2"</t>
  </si>
  <si>
    <t>I331</t>
  </si>
  <si>
    <t>PERFIL CANAL CAL. 26 ( 90 MM ) - 2.44 M.</t>
  </si>
  <si>
    <t>I336</t>
  </si>
  <si>
    <t>PERFIL PARAL CAL 26 - 2.44 M.</t>
  </si>
  <si>
    <t>I339</t>
  </si>
  <si>
    <t>PLACA DE FIBROCEMENTO  E= 10 MM</t>
  </si>
  <si>
    <t>I342</t>
  </si>
  <si>
    <t>TORNILLO AUTOPERFORANTE  EST.  7/16 "</t>
  </si>
  <si>
    <t>006</t>
  </si>
  <si>
    <t>MAMPOSTERIA</t>
  </si>
  <si>
    <t>009.006</t>
  </si>
  <si>
    <t>SUMINISTRO,TRANSPORTE E INSTALACION REVOQUE LISO MUROS 1:3  IMPERMEABILIZADO (INCLUYE FILOS Y DILATACIONES) ANCHO &lt; 0.50 M.</t>
  </si>
  <si>
    <t>009.023</t>
  </si>
  <si>
    <t>REGATA PARA INSTALACIÓN DE TUBERÍA, EN MUROS DE MAMPOSTERÍA. &lt; 30 CM. INCLUYE CORTE CON DISCO.</t>
  </si>
  <si>
    <t>E8</t>
  </si>
  <si>
    <t xml:space="preserve">CORTADORA INCLUYE DISCO </t>
  </si>
  <si>
    <t>010.013</t>
  </si>
  <si>
    <t>SUMINISTRO, TRANSPORTE E INSTALACION IMPERMEABILIZACION Tipo Manto Morter Plas AL-80 de 3.5 mm con foil de aluminio o Similar. INCLUYE (Canales y/o cubiertas planas, incluye media cañas, remates, pintura bituminosa)</t>
  </si>
  <si>
    <t>E83</t>
  </si>
  <si>
    <t>SOPLETE GAS CON GATILLO QUEMADOR 25-35-50MM</t>
  </si>
  <si>
    <t>I1016</t>
  </si>
  <si>
    <t>PINTURA BITUMINOSA - TIPO  PINTUCO REF. ECP-100 O SIMILAR</t>
  </si>
  <si>
    <t>I367</t>
  </si>
  <si>
    <t>EMULSION ASFALTICA TIPO CRL-1</t>
  </si>
  <si>
    <t>I518</t>
  </si>
  <si>
    <t>IMPERMEABILIZACION TIPO MANTO MORTER PLAS AL - 80 E=3.5 MM O SIMILAR.</t>
  </si>
  <si>
    <t>012.074</t>
  </si>
  <si>
    <t>SUMINISTRO, TRANSPORTE E INSTALACION PISO CERÁMICO DUROPISO (COLOR SEGÚN DISEÑO). TIPO CORONA O SIMILAR. (INCLUYE DESTRONCADA, PULIDA, BRILLADA, MORTERO DE NIVELACIÓN Y DILATACIONES.)</t>
  </si>
  <si>
    <t>E73</t>
  </si>
  <si>
    <t>DESTRONCADORA DE PISOS 10HP</t>
  </si>
  <si>
    <t>E74</t>
  </si>
  <si>
    <t>PULIDORA PISOS</t>
  </si>
  <si>
    <t>E75</t>
  </si>
  <si>
    <t>BRILLADORA</t>
  </si>
  <si>
    <t>I1020</t>
  </si>
  <si>
    <t>TINTILLA SELLADORA - TIPO MINWAX O SIMILAR.</t>
  </si>
  <si>
    <t>I1090</t>
  </si>
  <si>
    <t>CERA POLIMERICA</t>
  </si>
  <si>
    <t>I1875</t>
  </si>
  <si>
    <t>PISO CERÁMICO DUROPISO (COLOR SEGÚN DISEÑO). TIPO CORONA O SIMILAR.</t>
  </si>
  <si>
    <t>I409</t>
  </si>
  <si>
    <t>DILATACION EN BRONCE PC09</t>
  </si>
  <si>
    <t>021</t>
  </si>
  <si>
    <t>OBRAS EXTERIORES</t>
  </si>
  <si>
    <t>021.016</t>
  </si>
  <si>
    <t>SUMINISTRO, TRANSPORTE E INSTALACION SARDINEL ANCHO = 20 CM H =  ENTRE  17 Y 24 CM  EN CONCRETO 3000 PSI</t>
  </si>
  <si>
    <t>AB5</t>
  </si>
  <si>
    <t>CONCRETO 3000 psi - 21 Mpa</t>
  </si>
  <si>
    <t>I424</t>
  </si>
  <si>
    <t>PUNTILLA CON CABEZA 1"</t>
  </si>
  <si>
    <t>LB</t>
  </si>
  <si>
    <t>I478</t>
  </si>
  <si>
    <t>ADITIVO PARA CURAR EL CONCRETO</t>
  </si>
  <si>
    <t>I957</t>
  </si>
  <si>
    <t>LISTON 2 X 4</t>
  </si>
  <si>
    <t>I990</t>
  </si>
  <si>
    <t>TABLA 1"X10"X3M</t>
  </si>
  <si>
    <t>028.007</t>
  </si>
  <si>
    <t xml:space="preserve">DESMONTE CUBIERTA </t>
  </si>
  <si>
    <t>028.015</t>
  </si>
  <si>
    <t xml:space="preserve">DESMONTE DE CANALES Y BAJANTES </t>
  </si>
  <si>
    <t>029.003</t>
  </si>
  <si>
    <t>DEMOLICION ENCHAPE DE PISOS (INCLUYE RETIRO)</t>
  </si>
  <si>
    <t>029.004</t>
  </si>
  <si>
    <t xml:space="preserve">DEMOLICION ENCHAPE DE MUROS </t>
  </si>
  <si>
    <t>032.059</t>
  </si>
  <si>
    <t>SUMINISTRO, TRANSPORTE E INSTALACION PINTURA ESMALTE PARA ESMALTE  PUERTAS, REJAS, VENTANAS, PASAMANOS Y ZÓCALOS. Incluye filos y dilataciones</t>
  </si>
  <si>
    <t>032.061</t>
  </si>
  <si>
    <t>SUMINISTRO, TRANSPORTE E INSTALACION WASH PRIMER</t>
  </si>
  <si>
    <t>032.065</t>
  </si>
  <si>
    <t>SUMINISTRO, TRANSPORTE E INSTALACION VIDRIO TRASLUCIDO DE 4MM</t>
  </si>
  <si>
    <t>I324</t>
  </si>
  <si>
    <t>VIDRIO TRASLUCIDO 4MM</t>
  </si>
  <si>
    <t>032.337</t>
  </si>
  <si>
    <t>SUMINISTRO, TRANSPORTE E INSTALACION CARTERA VENTANAS Y PUERTAS EN MORTERO 1:3 ANCHO 15-20 CMS.</t>
  </si>
  <si>
    <t>I978</t>
  </si>
  <si>
    <t>TABLA CHAPA EN CEDRO MACHO 30 CM X 2 CM X 3 M.</t>
  </si>
  <si>
    <t>032.037</t>
  </si>
  <si>
    <t>SUMINISTRO, TRANSPORTE E INSTALACION CUBIERTA POLICARBONATO ALVEOLAR 6MM</t>
  </si>
  <si>
    <t>I318</t>
  </si>
  <si>
    <t>LAMINA POLICARBONATO 6MM TRANSP ALVEOLAR</t>
  </si>
  <si>
    <t>I319</t>
  </si>
  <si>
    <t>REMATE U 6X20 10MM POLICARB  LATERAL-FINAL LAMINA</t>
  </si>
  <si>
    <t>I320</t>
  </si>
  <si>
    <t>CINTALAUMINIO INDUSTRIAL SELLO POLICARBONATO 32M</t>
  </si>
  <si>
    <t>019.006</t>
  </si>
  <si>
    <t>SUMINISTRO, TRANSPORTE E INSTALACION PINTURA SOBRE REVOQUE VINILO 3 MANOS SOBRE MURO (INCLUYE 1 MANO EN PINTURA TIPO 2  Y DOS MANOS EN PINTURA TIPO 1, FILOS Y DILATACIONES). COLOR SEGÚN DISEÑO POR ML</t>
  </si>
  <si>
    <t>019.007</t>
  </si>
  <si>
    <t>SUMINISTRO, TRANSPORTE E INSTALACION ESTUCO Y VINILO 3 MANOS BAJO PLACA INTERIOR (INCLUYE ESTUCO, 1 MANO EN PINTURA TIPO 2 Y DOS MANOS EN PINTURA TIPO 1, FILOS Y DILATACIONES). COLOR SEGÚN DISEÑO.</t>
  </si>
  <si>
    <t>028.076</t>
  </si>
  <si>
    <t>DESMONTE MANTO IMPERMEABLIZANTE</t>
  </si>
  <si>
    <t>“REPARACIONES LOCATIVAS EN LA INFRAESTRUCTURA DONDE FUNCIONA EL PROGRAMA CASA DE LA MUJER EMPODERADA A CARGO DE LA SECRETARIA DE LAS MUJERES Y EQUIDAD DE GENERO "</t>
  </si>
  <si>
    <t>SUMINISTRO TRANSPORTE E INSTALACION MURO EN SUPERBOARD DE 10 MM, DOS CARAS (INCLUYE FRESCASA). (ÍTEM INCOMPLETO)</t>
  </si>
  <si>
    <t>SUMINISTRO DE BALA LED CIRCULAR DE SOBREPONER 20W</t>
  </si>
  <si>
    <t>032.021</t>
  </si>
  <si>
    <t xml:space="preserve">LIMPIEZA DE CUBIERTA </t>
  </si>
  <si>
    <t>TEJA ONDULADA FIBROCEMENTO PERFIL 7 0,92x1,52M</t>
  </si>
  <si>
    <t>SUMINISTRO, TRANSPORTE E INSTALACIÓN DE CIELO RASO EN LÁMINAS DE PVC A TODO COSTO. INCLUYE ESTRUCTURA METÁLICA, PERIMETRALES Y HASTA 2 CAJAS DE INSPECCION DE 0.60 X 0.60 CADA 30 M2. TEXTURA SEGÚN DISEÑO</t>
  </si>
  <si>
    <t>I1923</t>
  </si>
  <si>
    <t>RECORRIDO DE CUBIERTA (SIN REEMPLAZO DE TEJAS)</t>
  </si>
  <si>
    <t>m2</t>
  </si>
  <si>
    <t>I03</t>
  </si>
  <si>
    <t>Mano de Obra</t>
  </si>
  <si>
    <t>hr</t>
  </si>
  <si>
    <t>AA48</t>
  </si>
  <si>
    <t>EEPP PARA TAREAS DE ALTO RIESGO: TRABAJO SEGURO EN ALTURAS, INCLUYE ARNÉS DE 6 ARGOLLAS (ESPACIO CONFINADO), LÍNEA DE VIDA EN POLIAMIDA, ARRESTADOR DE CAÍDA, ESLINGA EN Y, 3 MOSQUETONES CON CIERRE AUTOMÁTICO DE TRES PASOS</t>
  </si>
  <si>
    <t xml:space="preserve">Insumo </t>
  </si>
  <si>
    <t>und</t>
  </si>
  <si>
    <t>M01</t>
  </si>
  <si>
    <t>Equipo</t>
  </si>
  <si>
    <t>dia</t>
  </si>
  <si>
    <t>M03</t>
  </si>
  <si>
    <t>EQUIPO BASICO ( HERRAMIENTA MENOR )</t>
  </si>
  <si>
    <t>I26</t>
  </si>
  <si>
    <t>UTILIDAD</t>
  </si>
  <si>
    <t>PROYECTO</t>
  </si>
  <si>
    <r>
      <rPr>
        <sz val="10"/>
        <color indexed="8"/>
        <rFont val="Calibri"/>
        <family val="2"/>
      </rPr>
      <t xml:space="preserve">Valor estimado de la Obra </t>
    </r>
    <r>
      <rPr>
        <b/>
        <sz val="10"/>
        <color indexed="10"/>
        <rFont val="Arial"/>
        <family val="2"/>
      </rPr>
      <t>(Costo Directo).</t>
    </r>
  </si>
  <si>
    <t>Días</t>
  </si>
  <si>
    <t>DEDICACIÓN (del tiempo de la obra)</t>
  </si>
  <si>
    <t>VALOR UNITARIO (mes)</t>
  </si>
  <si>
    <t>Factor Prestacional</t>
  </si>
  <si>
    <t>Director(a) de Obra</t>
  </si>
  <si>
    <t xml:space="preserve">Ingeniero(a) Civil Residente </t>
  </si>
  <si>
    <t>Técnico constructor como Maestro de obra (Inspector de Obra)</t>
  </si>
  <si>
    <t>Profesional en Seguridad y Salud en el Trabajo - HSEQ</t>
  </si>
  <si>
    <t>Técnico Electricista</t>
  </si>
  <si>
    <t>Trabajador(a) social</t>
  </si>
  <si>
    <t>Ingeniero(a) Ambiental</t>
  </si>
  <si>
    <t>Secretaria con prestaciones</t>
  </si>
  <si>
    <t>Oficina y/o campamento (Equipo de Oficina, Escritorio, pc, impresora, sillas, papeleria, consumo servicios publicos etc)</t>
  </si>
  <si>
    <t>Mes</t>
  </si>
  <si>
    <t>Plan Manejo Tránsito</t>
  </si>
  <si>
    <t>Ensayos de laboratorio</t>
  </si>
  <si>
    <t>Gl</t>
  </si>
  <si>
    <t>Factor de formula circular</t>
  </si>
  <si>
    <t>Cumplimiento del contrato</t>
  </si>
  <si>
    <t>Estabilidad de la obra</t>
  </si>
  <si>
    <t xml:space="preserve">Pago de salarios, prestaciones sociales legales e indemnizaciones laborales </t>
  </si>
  <si>
    <t>Resposabilidad civil extracontractual</t>
  </si>
  <si>
    <t>Valla (8 metros cuadrados en lona)</t>
  </si>
  <si>
    <t>Señalización obra (señalizacion vertical, delineadores y cinta) etc</t>
  </si>
  <si>
    <t>Estampillas para el bienestar del adulto mayor</t>
  </si>
  <si>
    <t>Estampillas Pro -  Universidades.</t>
  </si>
  <si>
    <t>Tasa Pro Deporte y Recreación</t>
  </si>
  <si>
    <t>Estampilla Pro Cultura</t>
  </si>
  <si>
    <t>Estampilla Pro Justicia Familiar</t>
  </si>
  <si>
    <t>4/1000 (transacciones financieras)</t>
  </si>
  <si>
    <t>Industria y Comercio 3,5 x 1.000 sobre valor total.</t>
  </si>
  <si>
    <t>TOTAL GASTOS INDIRECTOS DE ADMINISTRACION.</t>
  </si>
  <si>
    <t>UTILIDAD:</t>
  </si>
  <si>
    <t>A.U.</t>
  </si>
  <si>
    <t>BASE A.U OBRA / SECRETARIA DE INFRAESTRUCTURA</t>
  </si>
  <si>
    <t xml:space="preserve">010.026. RECORRIDO DE CUBIERTA </t>
  </si>
  <si>
    <t>N°</t>
  </si>
  <si>
    <t xml:space="preserve">Longitud </t>
  </si>
  <si>
    <t>Ancho</t>
  </si>
  <si>
    <t>Área</t>
  </si>
  <si>
    <t>Cantidad</t>
  </si>
  <si>
    <t>Área Total</t>
  </si>
  <si>
    <t xml:space="preserve">011.009. SUMINISTRO. TRANSPORTE E INSTALACIÓN DE CIELO RASO EN LÁMINAS DE PVC </t>
  </si>
  <si>
    <t>Descripción</t>
  </si>
  <si>
    <t xml:space="preserve">Altura </t>
  </si>
  <si>
    <t>Longitud</t>
  </si>
  <si>
    <t>Longitud Total</t>
  </si>
  <si>
    <t>Columnas - Frontal</t>
  </si>
  <si>
    <t>Columnas - Laterales</t>
  </si>
  <si>
    <t>Viga Superior</t>
  </si>
  <si>
    <t>Antepechos</t>
  </si>
  <si>
    <t>Antepecho</t>
  </si>
  <si>
    <t>Muro Lateral</t>
  </si>
  <si>
    <t>019.006. SUMINISTRO. TRANSPORTE E INSTALACION PINTURA SOBRE REVOQUE VINILO 3 MANOS SOBRE MURO (INCLUYE 1 MANO EN PINTURA TIPO 2  Y DOS MANOS EN PINTURA TIPO 1. FILOS Y DILATACIONES). COLOR SEGÚN DISEÑO POR ML</t>
  </si>
  <si>
    <t>019.007. SUMINISTRO. TRANSPORTE E INSTALACION PINTURA SOBRE REVOQUE VINILO 3 MANOS SOBRE MURO (INCLUYE 1 MANO EN PINTURA TIPO 2  Y DOS MANOS EN PINTURA TIPO 1. FILOS Y DILATACIONES). COLOR SEGÚN DISEÑO POR M2</t>
  </si>
  <si>
    <t>Muro Interior</t>
  </si>
  <si>
    <t>032.024. LIMPIEZA DE CANALES</t>
  </si>
  <si>
    <t>D</t>
  </si>
  <si>
    <t>E</t>
  </si>
  <si>
    <t>032.037. SUMINISTRO. TRANSPORTE E INSTALACION CUBIERTA POLICARBONATO ALVEOLAR 6MM</t>
  </si>
  <si>
    <t>5.91 Ml</t>
  </si>
  <si>
    <t xml:space="preserve">010.013. SUMINISTRO. TRANSPORTE E INSTALACION IMPERMEABILIZACION Tipo Manto Morter Plas AL - 80 de 3.5 mm con foil de aluminio o Similar. </t>
  </si>
  <si>
    <t>032.126</t>
  </si>
  <si>
    <t>SUMINISTRO,TRANSPORTE E INSTALACION DE SIKAFLEX SELLO PARA VENTANAS</t>
  </si>
  <si>
    <t>I431</t>
  </si>
  <si>
    <t>SIKAFLEX 1A TUBO 305 CC O SIMILAR.</t>
  </si>
  <si>
    <t>017.028</t>
  </si>
  <si>
    <t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</si>
  <si>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I153</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</si>
  <si>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</si>
  <si>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CARPINTERIA METALICA</t>
  </si>
  <si>
    <t>017</t>
  </si>
  <si>
    <t>029.075</t>
  </si>
  <si>
    <t>DEMOLICION LAVAMANOS CORRIDO HASTA H=1.0 M. (INCLUYE RETIRO)</t>
  </si>
  <si>
    <t>E7</t>
  </si>
  <si>
    <t>COMPRESOR 2 MARTILLOS (INCLUYE ACPM Y TRANSPORTE)</t>
  </si>
  <si>
    <t>015.002</t>
  </si>
  <si>
    <t>SUMINISTRO, TRANSPORTE E INSTALACION COMBO Tipo AVANTI Color Blanco Ref. 30336100K Tipo Corona o Similar. (Incluye Sanitario Redondo Avanti con tapa y tanque, lavamanos de pedestal avanti accesorios de conexión e instalación.) más Conjunto Grifería Lavamanos Prysma 4" con sifón botella, desague sencillo y grapas.</t>
  </si>
  <si>
    <t>I61</t>
  </si>
  <si>
    <t>COMBO TIPO AVANTI COLOR BLANCO REF. 30336100K DE CORONA O SIMILAR (INCLUYE SANITARIO AVANTI CON TAPA Y TANQUE, LAVAMANOS DE PEDESTAL AVANTI).</t>
  </si>
  <si>
    <t>I64</t>
  </si>
  <si>
    <t>CONJUNTO GRIFERIA LAVAMANOS PRYSMA 4" CROMO TIPO GRIVAL REF. 54130 O SIMILAR (INCLUYE DESAGUE, SIFÓN BOTELLA Y GRAPAS).</t>
  </si>
  <si>
    <t>APARATOS SANITARIOS</t>
  </si>
  <si>
    <t>015</t>
  </si>
  <si>
    <t>019.030</t>
  </si>
  <si>
    <t>SUMINISTRO E INSTALACIÓN PINTURA ESMALTE PARA CABINAS SANITARIAS EN LÁMINA</t>
  </si>
  <si>
    <t>029.016</t>
  </si>
  <si>
    <t>DEMOLICION PLACA DE CONTRAPISO HASTA E=0.30 M (INCLUYE RETIRO)</t>
  </si>
  <si>
    <t>005.012</t>
  </si>
  <si>
    <t xml:space="preserve">SUMINISTRO, TRANSPORTE E INSTALACION PLACA CONTRAPISO CONCRETO 3000 PSI  E=0.15  </t>
  </si>
  <si>
    <t>C36</t>
  </si>
  <si>
    <t>CUADRILLA AA TIPO 6 (1 OFICIAL + 6 AYUDANTE) (Albañileria)</t>
  </si>
  <si>
    <t>E21</t>
  </si>
  <si>
    <t>VIBRADOR A GASOLINA</t>
  </si>
  <si>
    <t>I425</t>
  </si>
  <si>
    <t>PUNTILLA CON CABEZA 2"</t>
  </si>
  <si>
    <t>I979</t>
  </si>
  <si>
    <t>TABLA CHAPA ORDINARIO 30 CM X 2 CM X 3 M.</t>
  </si>
  <si>
    <t>005</t>
  </si>
  <si>
    <t>ESTRUCTURAS EN CONCRETO, METALICAS Y DE MADERA</t>
  </si>
  <si>
    <t>005.056</t>
  </si>
  <si>
    <t>SUMINISTRO, TRANSPORTE E INSTALACION JUNTA DE DILATACION PARA PLACA CONTRAPISO (Inlcuye sellante)</t>
  </si>
  <si>
    <t>I432</t>
  </si>
  <si>
    <t>SIKAFLEX PRO 3 WF TUBO 600 CC O SIMILAR.</t>
  </si>
  <si>
    <t>007.120</t>
  </si>
  <si>
    <t>SONDEO DE TUBERÍAS Y BAJANTES DE AGUAS LLUVIA</t>
  </si>
  <si>
    <t>024</t>
  </si>
  <si>
    <t>ALCANTARILLADO</t>
  </si>
  <si>
    <t>Capitulo</t>
  </si>
  <si>
    <t>024.002</t>
  </si>
  <si>
    <t>SUMINISTRO, TRANSPORTE E INSTALACION TUBERÍA PVC CORRUGADA 160 M.M. (6") PARA ALCANTARILLADO</t>
  </si>
  <si>
    <t>I1567</t>
  </si>
  <si>
    <t>MANEJO TUBERIA PVC CORRUGADA 6  U.C</t>
  </si>
  <si>
    <t>I272</t>
  </si>
  <si>
    <t>LUBRICANTE PARA PVC CORRUGADA</t>
  </si>
  <si>
    <t>I302</t>
  </si>
  <si>
    <t>TEJA DE ZINC ONDULADA TZO L=2.44X0.80</t>
  </si>
  <si>
    <t>I699</t>
  </si>
  <si>
    <t xml:space="preserve">TUBO ALCANTARILLADO NOVAFORT  PVC  160 MM  </t>
  </si>
  <si>
    <t>I995</t>
  </si>
  <si>
    <t>VIGUETA CHANUL 3 MTRS</t>
  </si>
  <si>
    <t>I1899</t>
  </si>
  <si>
    <t>VIGUETA DE MADERA CHANUL 12X4 CM</t>
  </si>
  <si>
    <t>I1787</t>
  </si>
  <si>
    <t>ESMALTE SINTETICO PINTULUX -  TIPO PINTUCO REF SEGUN COLOR DISEÑO O SIMILAR</t>
  </si>
  <si>
    <t>E82</t>
  </si>
  <si>
    <t>ESCALERA CERTIFICADA</t>
  </si>
  <si>
    <t>I1813</t>
  </si>
  <si>
    <t>PINTURA BASE INMUNIZANTE TRANSPARENTE MADERA X1/4GAL</t>
  </si>
  <si>
    <t>SUMINISTRO, TRANSPORTE E ISNTALACIÓN PERGOLA EN MADERA CHANUL, SEPARACIÓN DE VIGUETAS DECORATIVAS CADA 0.20M, INCLUYE ESMALTE PROTECTOR DE MADERA</t>
  </si>
  <si>
    <t>I.E</t>
  </si>
  <si>
    <t>ITEMS ESPECIALES</t>
  </si>
  <si>
    <t>I.E.001</t>
  </si>
  <si>
    <t>022.011</t>
  </si>
  <si>
    <t>SUMINISTRO, TRANSPORTE DE HIDROLAVADO PARA PISOS</t>
  </si>
  <si>
    <t>E11</t>
  </si>
  <si>
    <t>EQUIPO HIDROLAVADORA</t>
  </si>
  <si>
    <t>022.012</t>
  </si>
  <si>
    <t>ASEO GENERAL</t>
  </si>
  <si>
    <t>I2223</t>
  </si>
  <si>
    <t>022</t>
  </si>
  <si>
    <t>ASEO GENERAL Y LIMPIEZA</t>
  </si>
  <si>
    <t>08B.311</t>
  </si>
  <si>
    <t>DESMONTE Y RETIRO DE REDES ELÉCTRICAS PARÁSITAS. INCLUYE ANDAMIO CERTIFICADO</t>
  </si>
  <si>
    <t>028.018</t>
  </si>
  <si>
    <t>DESMONTE DE VIDRIO</t>
  </si>
  <si>
    <t>014.003</t>
  </si>
  <si>
    <t>REINSTALACIÓN DE VIDRIO TRASLUCIDO 4 MM</t>
  </si>
  <si>
    <t>014</t>
  </si>
  <si>
    <t>VIDRIOS Y ESPEJOS</t>
  </si>
  <si>
    <t>009.022</t>
  </si>
  <si>
    <t>SUMINISTRO, TRANSPORTE E INSTALACION CARTERA VENTANAS EN MORTERO 1:3 ANCHO 15-20 CMS.</t>
  </si>
  <si>
    <t>I961</t>
  </si>
  <si>
    <t>MARCO EN MADERA CHINGALE SENCILLO - KIT DE MARKO MADERA TIPO PIZANO O SIMILAR. (2 LARGUEROS DE 2,40 M Y UN CABEZAL DE 1,20 M.) ANCHO MURO: 8 CM.</t>
  </si>
  <si>
    <t>012.078</t>
  </si>
  <si>
    <t>SUMINISTRO, TRANSPORTE E INSTALACIÓN DE CINTA-ANTIDESLIZANTE COLOR NEGRA 48MM, PARA PISOS, ESCALAS, RAMPAS Y ACCESOS INCLUYE ( TODOS LOS ACCESORIOS PARA SU CORRECTA INSTALACION,SEGÚN DISEÑO)</t>
  </si>
  <si>
    <t>I1945</t>
  </si>
  <si>
    <t>CINTA ANTIDESLIZANTE DE 48MM</t>
  </si>
  <si>
    <t>012.007</t>
  </si>
  <si>
    <t>SUMINISTRO, TRANSPORTE E INSTALACION CERAMICA PISO ANTIQUE TIPO ALFA O SIMILAR. COLOR BEIGE O BLANCO SEGÚN DISEÑO (INCLUYE BOQUILLA.). INCLUYE MORTERO DE PEGA Y/O NIVELACIÓN.</t>
  </si>
  <si>
    <t>I1056</t>
  </si>
  <si>
    <t>CERAMICA PISO ANTIQUE TIPO ALFA O SIMILAR. COLOR BLANCO O BEIGE</t>
  </si>
  <si>
    <t>I399</t>
  </si>
  <si>
    <t>ALFALISTO GRIS O SIMILAR.</t>
  </si>
  <si>
    <t xml:space="preserve"> </t>
  </si>
  <si>
    <t>029.079</t>
  </si>
  <si>
    <t>DEMOLICIÓN DE GUARDAESCOBA EN CERÁMICA O SIMILAR (NO INCLUYE RETIRO)</t>
  </si>
  <si>
    <t>012.031</t>
  </si>
  <si>
    <t>SUMINISTRO, TRANSPORTE E INSTALACION GUARDAESCOBA CERAMICA TIPO ANTIQUE H = 10 CM. TIPO ALFA O SIMILAR. COLOR BEIGE O BLANCO SEGÚN DISEÑO (INCLUYE BOQUILLA.). INCLUYE MORTERO DE PEGA Y/O NIVELACIÓN</t>
  </si>
  <si>
    <t>021.052</t>
  </si>
  <si>
    <t>SUMINISTRO, TRANSPORTE E INSTALACION ANDEN CONCRETO 3000 PSI  E= 0.08M.  ACABADO:  ESCOBIADO</t>
  </si>
  <si>
    <t>E104</t>
  </si>
  <si>
    <t>FORMALETA SARDINEL DESDE 0.20 HASTA 0.60 M. DE ALTURA POR 2.00 M. DE LONGITUD</t>
  </si>
  <si>
    <t>I423</t>
  </si>
  <si>
    <t>POLIETILENO NO. 6</t>
  </si>
  <si>
    <t>023.008</t>
  </si>
  <si>
    <t xml:space="preserve">SUMINISTRO, TRANSPORTE E INSTALACION AFIRMADO PARA ANDENES </t>
  </si>
  <si>
    <t>E47</t>
  </si>
  <si>
    <t>VIBROCOMPACTADOR TIPO RANA</t>
  </si>
  <si>
    <t>I50</t>
  </si>
  <si>
    <t>AFIRMADO NORMA INVIAS</t>
  </si>
  <si>
    <t>023</t>
  </si>
  <si>
    <t>VIAS</t>
  </si>
  <si>
    <t>002.83</t>
  </si>
  <si>
    <t>EXCAVACION MANUAL</t>
  </si>
  <si>
    <t>C44</t>
  </si>
  <si>
    <t>CUADRILLA AA (2 AYUDANTES)</t>
  </si>
  <si>
    <t>002.083</t>
  </si>
  <si>
    <t>032.001</t>
  </si>
  <si>
    <t>SUMINISTRO, TRANSPORTE E INSTALACION RELLENO EN AFIRMADO COMPACTADO</t>
  </si>
  <si>
    <t>032.063</t>
  </si>
  <si>
    <t>LIMPIEZA DE PAREDES PARA APLICACIÓN DE VINILO SOBRE GRANIPLAST</t>
  </si>
  <si>
    <t>005.011</t>
  </si>
  <si>
    <t xml:space="preserve">SUMINISTRO, TRANSPORTE E INSTALACION PLACA CONTRAPISO CONCRETO 3000 PSI  E=0.10 m </t>
  </si>
  <si>
    <t>005.106</t>
  </si>
  <si>
    <t>SUMINISTRO, TRANSPORTE E INSTALACION MALLA ELECTROSOLDADA M-442 Q-9 DIAMETRO 7,50 MM C/.10 M EN AMBOS SENTIDOS. PESO 7 KG/M2. INCLUYE ALAMBRE NEGRO, COLOCACIÓN Y TRASLAPO.</t>
  </si>
  <si>
    <t>I1913</t>
  </si>
  <si>
    <t>MALLA ELECTROSOLDADA M-442  Q-9  DIAMETRO 7.5 MM  10 X 10 CM (PESO 7 KG/M2).</t>
  </si>
  <si>
    <t>021.038</t>
  </si>
  <si>
    <t>CORTE MECANIZADO DE ANDEN EN CONCRETO 0,03 MM</t>
  </si>
  <si>
    <t>E86</t>
  </si>
  <si>
    <t>PULIDORA INDUSTRIAL</t>
  </si>
  <si>
    <t>005.079</t>
  </si>
  <si>
    <t>SUMINISTRO, TRANSPORTE E INSTALACION CINTA SIKA PVC V - 10 PARA JUNTAS</t>
  </si>
  <si>
    <t>I567</t>
  </si>
  <si>
    <t xml:space="preserve">CINTA SIKA PVC V - 10 CINTA FLEXIBLE SELLO DE JUNTAS </t>
  </si>
  <si>
    <t>019.002</t>
  </si>
  <si>
    <t>SUMINISTRO, TRANSPORTE E INSTALACION ESTUCO Y VINILO 3 MANOS SOBRE MURO INTERIOR (INCLUYE ESTUCO, 1 MANO EN PINTURA TIPO 2  Y DOS MANOS EN PINTURA TIPO 1 , FILOS Y DILATACIONES). COLOR SEGÚN DISEÑO POR ML</t>
  </si>
  <si>
    <t>019.003</t>
  </si>
  <si>
    <t>SUMINISTRO, TRANSPORTE E INSTALACION ESTUCO Y VINILO 3 MANOS SOBRE MURO EXTERIOR (INCLUYE ESTUCO, 1 MANO EN PINTURA TIPO 2  Y DOS MANOS EN PINTURA TIPO 1, FILOS Y DILATACIONES). COLOR SEGÚN DISEÑO POR M2</t>
  </si>
  <si>
    <t>I1003</t>
  </si>
  <si>
    <t>ESTUCO PARA EXTERIORES - TIPO PINTUCO REF. 27060 O SIMILAR.</t>
  </si>
  <si>
    <t>019.004</t>
  </si>
  <si>
    <t>SUMINISTRO, TRANSPORTE E INSTALACION ESTUCO Y VINILO 3 MANOS SOBRE MURO EXTERIOR (INCLUYE ESTUCO, 1 MANO EN PINTURA TIPO 2 Y DOS MANOS EN PINTURA TIPO 1, FILOS Y DILATACIONES). COLOR SEGÚN DISEÑO POR ML</t>
  </si>
  <si>
    <t>___________________________________</t>
  </si>
  <si>
    <t>RAUL BERMUDEZ GALVIS</t>
  </si>
  <si>
    <t>Profesional Universitario - Secretaria Infraestructura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</si>
</sst>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_);\(&quot;$&quot;\ #,##0\)"/>
    <numFmt numFmtId="167" formatCode="&quot;$&quot;\ #,##0.00_);\(&quot;$&quot;\ #,##0.00\)"/>
    <numFmt numFmtId="168" formatCode="_(&quot;$&quot;\ * #,##0.00_);_(&quot;$&quot;\ * \(#,##0.00\);_(&quot;$&quot;\ * &quot;-&quot;??_);_(@_)"/>
    <numFmt numFmtId="169" formatCode="_(* #,##0.00_);_(* \(#,##0.00\);_(* &quot;-&quot;??_);_(@_)"/>
    <numFmt numFmtId="170" formatCode="_-* #,##0.00\ &quot;€&quot;_-;\-* #,##0.00\ &quot;€&quot;_-;_-* &quot;-&quot;??\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_-* #,##0.00\ &quot;Pts&quot;_-;\-* #,##0.00\ &quot;Pts&quot;_-;_-* &quot;-&quot;??\ &quot;Pts&quot;_-;_-@_-"/>
    <numFmt numFmtId="178" formatCode="#,##0.0000"/>
    <numFmt numFmtId="179" formatCode="0#.00\ \L\t"/>
    <numFmt numFmtId="180" formatCode="_([$$-240A]\ * #,##0.00_);_([$$-240A]\ * \(#,##0.00\);_([$$-240A]\ * &quot;-&quot;??_);_(@_)"/>
    <numFmt numFmtId="181" formatCode="_-* #,##0.00\ [$€]_-;\-* #,##0.00\ [$€]_-;_-* &quot;-&quot;??\ [$€]_-;_-@_-"/>
    <numFmt numFmtId="182" formatCode="_-[$$-240A]\ * #,##0.00_ ;_-[$$-240A]\ * \-#,##0.00\ ;_-[$$-240A]\ * &quot;-&quot;??_ ;_-@_ "/>
    <numFmt numFmtId="183" formatCode="##0"/>
    <numFmt numFmtId="184" formatCode="0.000"/>
    <numFmt numFmtId="185" formatCode="0.0000"/>
    <numFmt numFmtId="186" formatCode="_-* #,##0\ _P_t_s_-;\-* #,##0\ _P_t_s_-;_-* &quot;-&quot;??\ _P_t_s_-;_-@_-"/>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0.0%;\-0.0%;&quot;&quot;"/>
    <numFmt numFmtId="199" formatCode="&quot;$&quot;\ #,##0"/>
    <numFmt numFmtId="200" formatCode="_-[$$-240A]* #,##0_-;\-[$$-240A]* #,##0_-;_-[$$-240A]* &quot;-&quot;??_-;_-@_-"/>
    <numFmt numFmtId="201" formatCode="_ * #,##0_ ;_ * \-#,##0_ ;_ * &quot;-&quot;_ ;_ @_ "/>
    <numFmt numFmtId="202" formatCode="_(* #,##0_);_(* \(#,##0\);_(* &quot;-&quot;_);_(@_)"/>
    <numFmt numFmtId="203" formatCode="_(&quot;$&quot;* #,##0.00_);_(&quot;$&quot;* \(#,##0.00\);_(&quot;$&quot;* &quot;-&quot;??_);_(@_)"/>
    <numFmt numFmtId="204" formatCode="0.00000"/>
    <numFmt numFmtId="205" formatCode="_-* #,##0\ _€_-;\-* #,##0\ _€_-;_-* &quot;-&quot;\ _€_-;_-@_-"/>
    <numFmt numFmtId="206" formatCode="_-* #,##0.00\ _€_-;\-* #,##0.00\ _€_-;_-* &quot;-&quot;??\ _€_-;_-@_-"/>
    <numFmt numFmtId="207" formatCode="#,###"/>
    <numFmt numFmtId="208" formatCode="&quot;$&quot;#,##0"/>
    <numFmt numFmtId="209" formatCode="0.000%"/>
    <numFmt numFmtId="210" formatCode="0.0000%"/>
  </numFmts>
  <fonts count="7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Arial"/>
      <family val="2"/>
    </font>
    <font>
      <sz val="10"/>
      <name val="Arial"/>
      <family val="2"/>
    </font>
    <font>
      <b/>
      <sz val="10"/>
      <name val="Arial Narrow"/>
      <family val="2"/>
    </font>
    <font>
      <sz val="10"/>
      <color theme="1"/>
      <name val="Arial Narrow"/>
      <family val="2"/>
    </font>
    <font>
      <b/>
      <sz val="10"/>
      <color theme="1"/>
      <name val="Arial Narrow"/>
      <family val="2"/>
    </font>
    <font>
      <sz val="10"/>
      <color rgb="FFFF0000"/>
      <name val="Arial Narrow"/>
      <family val="2"/>
    </font>
    <font>
      <sz val="10"/>
      <name val="Arial"/>
      <family val="2"/>
    </font>
    <font>
      <b/>
      <sz val="10"/>
      <name val="Arial"/>
      <family val="2"/>
    </font>
    <font>
      <sz val="10"/>
      <color theme="1"/>
      <name val="Arial"/>
      <family val="2"/>
    </font>
    <font>
      <b/>
      <sz val="10"/>
      <color theme="0"/>
      <name val="Arial"/>
      <family val="2"/>
    </font>
    <font>
      <sz val="10"/>
      <color theme="1"/>
      <name val="Calibri"/>
      <family val="2"/>
      <scheme val="minor"/>
    </font>
    <font>
      <sz val="10"/>
      <color theme="1"/>
      <name val="Calibri"/>
      <family val="2"/>
    </font>
    <font>
      <b/>
      <sz val="10"/>
      <color indexed="10"/>
      <name val="Arial"/>
      <family val="2"/>
    </font>
    <font>
      <b/>
      <sz val="10"/>
      <name val="Tahoma"/>
      <family val="2"/>
    </font>
    <font>
      <b/>
      <i/>
      <sz val="10"/>
      <name val="Arial"/>
      <family val="2"/>
    </font>
    <font>
      <b/>
      <sz val="10"/>
      <color theme="1"/>
      <name val="Arial"/>
      <family val="2"/>
    </font>
    <font>
      <b/>
      <sz val="9"/>
      <color indexed="81"/>
      <name val="Tahoma"/>
      <family val="2"/>
    </font>
    <font>
      <sz val="9"/>
      <color indexed="81"/>
      <name val="Tahoma"/>
      <family val="2"/>
    </font>
    <font>
      <sz val="9"/>
      <color indexed="81"/>
      <name val="宋体"/>
      <charset val="134"/>
    </font>
    <font>
      <b/>
      <sz val="12"/>
      <color theme="1"/>
      <name val="Arial Narrow"/>
      <family val="2"/>
    </font>
    <font>
      <sz val="12"/>
      <color theme="1"/>
      <name val="Arial Narrow"/>
      <family val="2"/>
    </font>
    <font>
      <sz val="18"/>
      <color theme="1"/>
      <name val="Arial"/>
      <family val="2"/>
    </font>
    <font>
      <b/>
      <sz val="14"/>
      <name val="Arial Narrow"/>
      <family val="2"/>
    </font>
    <font>
      <b/>
      <sz val="12"/>
      <name val="Arial Narrow"/>
      <family val="2"/>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22"/>
        <bgColor indexed="31"/>
      </patternFill>
    </fill>
    <fill>
      <patternFill patternType="solid">
        <fgColor indexed="43"/>
        <bgColor indexed="26"/>
      </patternFill>
    </fill>
    <fill>
      <patternFill patternType="solid">
        <fgColor indexed="22"/>
        <bgColor indexed="64"/>
      </patternFill>
    </fill>
    <fill>
      <patternFill patternType="solid">
        <fgColor theme="1" tint="4.9989318521683403E-2"/>
        <bgColor indexed="64"/>
      </patternFill>
    </fill>
    <fill>
      <patternFill patternType="solid">
        <fgColor rgb="FF92D050"/>
        <bgColor indexed="31"/>
      </patternFill>
    </fill>
    <fill>
      <patternFill patternType="solid">
        <fgColor rgb="FF6699FF"/>
        <bgColor indexed="64"/>
      </patternFill>
    </fill>
    <fill>
      <patternFill patternType="solid">
        <fgColor theme="1"/>
        <bgColor indexed="26"/>
      </patternFill>
    </fill>
    <fill>
      <patternFill patternType="solid">
        <fgColor theme="1"/>
        <bgColor indexed="31"/>
      </patternFill>
    </fill>
    <fill>
      <patternFill patternType="solid">
        <fgColor rgb="FFFF0000"/>
        <bgColor indexed="64"/>
      </patternFill>
    </fill>
  </fills>
  <borders count="7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8"/>
      </bottom>
      <diagonal/>
    </border>
    <border>
      <left/>
      <right style="medium">
        <color indexed="64"/>
      </right>
      <top/>
      <bottom/>
      <diagonal/>
    </border>
    <border>
      <left style="medium">
        <color indexed="64"/>
      </left>
      <right/>
      <top/>
      <bottom style="medium">
        <color indexed="8"/>
      </bottom>
      <diagonal/>
    </border>
    <border>
      <left/>
      <right/>
      <top/>
      <bottom style="medium">
        <color indexed="8"/>
      </bottom>
      <diagonal/>
    </border>
    <border>
      <left/>
      <right style="medium">
        <color indexed="64"/>
      </right>
      <top/>
      <bottom style="medium">
        <color indexed="8"/>
      </bottom>
      <diagonal/>
    </border>
    <border>
      <left style="medium">
        <color indexed="64"/>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medium">
        <color indexed="64"/>
      </right>
      <top style="thin">
        <color indexed="8"/>
      </top>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medium">
        <color indexed="8"/>
      </left>
      <right style="medium">
        <color indexed="64"/>
      </right>
      <top style="medium">
        <color indexed="8"/>
      </top>
      <bottom style="medium">
        <color indexed="64"/>
      </bottom>
      <diagonal/>
    </border>
  </borders>
  <cellStyleXfs count="412">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11" borderId="0" applyNumberFormat="0" applyBorder="0" applyAlignment="0" applyProtection="0"/>
    <xf numFmtId="0" fontId="20" fillId="12"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1" fillId="4" borderId="0" applyNumberFormat="0" applyBorder="0" applyAlignment="0" applyProtection="0"/>
    <xf numFmtId="0" fontId="22" fillId="16" borderId="1" applyNumberFormat="0" applyAlignment="0" applyProtection="0"/>
    <xf numFmtId="0" fontId="23" fillId="17" borderId="2" applyNumberFormat="0" applyAlignment="0" applyProtection="0"/>
    <xf numFmtId="0" fontId="24" fillId="0" borderId="3" applyNumberFormat="0" applyFill="0" applyAlignment="0" applyProtection="0"/>
    <xf numFmtId="0" fontId="25" fillId="0" borderId="0" applyNumberFormat="0" applyFill="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21" borderId="0" applyNumberFormat="0" applyBorder="0" applyAlignment="0" applyProtection="0"/>
    <xf numFmtId="0" fontId="26" fillId="7" borderId="1" applyNumberFormat="0" applyAlignment="0" applyProtection="0"/>
    <xf numFmtId="0" fontId="36" fillId="0" borderId="0">
      <alignment vertical="top"/>
    </xf>
    <xf numFmtId="181" fontId="16" fillId="0" borderId="0" applyFont="0" applyFill="0" applyBorder="0" applyAlignment="0" applyProtection="0"/>
    <xf numFmtId="0" fontId="27" fillId="3" borderId="0" applyNumberFormat="0" applyBorder="0" applyAlignment="0" applyProtection="0"/>
    <xf numFmtId="2" fontId="17" fillId="0" borderId="4" applyFont="0" applyBorder="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4" fontId="16" fillId="0" borderId="0" applyFont="0" applyFill="0" applyBorder="0" applyAlignment="0" applyProtection="0"/>
    <xf numFmtId="169" fontId="16" fillId="0" borderId="0" applyFont="0" applyFill="0" applyBorder="0" applyAlignment="0" applyProtection="0"/>
    <xf numFmtId="178" fontId="16" fillId="0" borderId="0" applyFont="0" applyFill="0" applyBorder="0" applyAlignment="0" applyProtection="0"/>
    <xf numFmtId="176" fontId="16" fillId="0" borderId="0" applyFont="0" applyFill="0" applyBorder="0" applyAlignment="0" applyProtection="0"/>
    <xf numFmtId="176" fontId="16" fillId="0" borderId="0" applyFont="0" applyFill="0" applyBorder="0" applyAlignment="0" applyProtection="0"/>
    <xf numFmtId="176" fontId="16" fillId="0" borderId="0" applyFont="0" applyFill="0" applyBorder="0" applyAlignment="0" applyProtection="0"/>
    <xf numFmtId="178" fontId="16" fillId="0" borderId="0" applyFont="0" applyFill="0" applyBorder="0" applyAlignment="0" applyProtection="0"/>
    <xf numFmtId="175" fontId="16" fillId="0" borderId="0" applyFont="0" applyFill="0" applyBorder="0" applyAlignment="0" applyProtection="0"/>
    <xf numFmtId="169" fontId="19" fillId="0" borderId="0" applyFont="0" applyFill="0" applyBorder="0" applyAlignment="0" applyProtection="0"/>
    <xf numFmtId="175" fontId="16" fillId="0" borderId="0" applyFont="0" applyFill="0" applyBorder="0" applyAlignment="0" applyProtection="0"/>
    <xf numFmtId="169" fontId="16" fillId="0" borderId="0" applyFont="0" applyFill="0" applyBorder="0" applyAlignment="0" applyProtection="0"/>
    <xf numFmtId="169" fontId="37" fillId="0" borderId="0" applyFont="0" applyFill="0" applyBorder="0" applyAlignment="0" applyProtection="0"/>
    <xf numFmtId="174" fontId="16" fillId="0" borderId="0" applyFont="0" applyFill="0" applyBorder="0" applyAlignment="0" applyProtection="0"/>
    <xf numFmtId="0" fontId="16" fillId="0" borderId="0" applyFont="0" applyFill="0" applyBorder="0" applyAlignment="0" applyProtection="0"/>
    <xf numFmtId="0" fontId="37"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68" fontId="19" fillId="0" borderId="0" applyFont="0" applyFill="0" applyBorder="0" applyAlignment="0" applyProtection="0"/>
    <xf numFmtId="171" fontId="16" fillId="0" borderId="0" applyFont="0" applyFill="0" applyBorder="0" applyAlignment="0" applyProtection="0"/>
    <xf numFmtId="177" fontId="16" fillId="0" borderId="0" applyFont="0" applyFill="0" applyBorder="0" applyAlignment="0" applyProtection="0"/>
    <xf numFmtId="170" fontId="16" fillId="0" borderId="0" applyFont="0" applyFill="0" applyBorder="0" applyAlignment="0" applyProtection="0"/>
    <xf numFmtId="177"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1"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0" fontId="28" fillId="22" borderId="0" applyNumberFormat="0" applyBorder="0" applyAlignment="0" applyProtection="0"/>
    <xf numFmtId="0" fontId="28" fillId="22" borderId="0" applyNumberFormat="0" applyBorder="0" applyAlignment="0" applyProtection="0"/>
    <xf numFmtId="0" fontId="16" fillId="0" borderId="0"/>
    <xf numFmtId="0" fontId="16" fillId="0" borderId="0"/>
    <xf numFmtId="0" fontId="37" fillId="0" borderId="0"/>
    <xf numFmtId="0" fontId="16" fillId="0" borderId="0"/>
    <xf numFmtId="0" fontId="16" fillId="0" borderId="0"/>
    <xf numFmtId="0" fontId="3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9" fillId="0" borderId="0"/>
    <xf numFmtId="0" fontId="38" fillId="0" borderId="0"/>
    <xf numFmtId="0" fontId="38" fillId="0" borderId="0"/>
    <xf numFmtId="0" fontId="16" fillId="0" borderId="0"/>
    <xf numFmtId="0" fontId="16" fillId="0" borderId="0"/>
    <xf numFmtId="0" fontId="16" fillId="0" borderId="0"/>
    <xf numFmtId="0" fontId="16" fillId="23" borderId="5" applyNumberFormat="0" applyFont="0" applyAlignment="0" applyProtection="0"/>
    <xf numFmtId="9" fontId="19" fillId="0" borderId="0" applyFont="0" applyFill="0" applyBorder="0" applyAlignment="0" applyProtection="0"/>
    <xf numFmtId="9" fontId="15" fillId="0" borderId="0" applyFont="0" applyFill="0" applyBorder="0" applyAlignment="0" applyProtection="0"/>
    <xf numFmtId="9" fontId="38" fillId="0" borderId="0" applyFont="0" applyFill="0" applyBorder="0" applyAlignment="0" applyProtection="0"/>
    <xf numFmtId="9" fontId="16" fillId="0" borderId="0" applyFont="0" applyFill="0" applyBorder="0" applyAlignment="0" applyProtection="0"/>
    <xf numFmtId="9" fontId="37"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0" fontId="29" fillId="16" borderId="6"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3" fillId="0" borderId="7" applyNumberFormat="0" applyFill="0" applyAlignment="0" applyProtection="0"/>
    <xf numFmtId="0" fontId="34" fillId="0" borderId="8" applyNumberFormat="0" applyFill="0" applyAlignment="0" applyProtection="0"/>
    <xf numFmtId="0" fontId="25" fillId="0" borderId="9" applyNumberFormat="0" applyFill="0" applyAlignment="0" applyProtection="0"/>
    <xf numFmtId="0" fontId="32" fillId="0" borderId="0" applyNumberFormat="0" applyFill="0" applyBorder="0" applyAlignment="0" applyProtection="0"/>
    <xf numFmtId="0" fontId="35" fillId="0" borderId="10" applyNumberFormat="0" applyFill="0" applyAlignment="0" applyProtection="0"/>
    <xf numFmtId="0" fontId="35" fillId="0" borderId="10" applyNumberFormat="0" applyFill="0" applyAlignment="0" applyProtection="0"/>
    <xf numFmtId="174" fontId="39" fillId="0" borderId="0" applyFont="0" applyFill="0" applyBorder="0" applyAlignment="0" applyProtection="0"/>
    <xf numFmtId="0" fontId="15" fillId="0" borderId="0"/>
    <xf numFmtId="9" fontId="39" fillId="0" borderId="0" applyFont="0" applyFill="0" applyBorder="0" applyAlignment="0" applyProtection="0"/>
    <xf numFmtId="0" fontId="15" fillId="0" borderId="0"/>
    <xf numFmtId="177" fontId="15" fillId="0" borderId="0" applyFont="0" applyFill="0" applyBorder="0" applyAlignment="0" applyProtection="0"/>
    <xf numFmtId="0" fontId="14" fillId="0" borderId="0"/>
    <xf numFmtId="0" fontId="15" fillId="0" borderId="0"/>
    <xf numFmtId="0" fontId="15" fillId="0" borderId="0"/>
    <xf numFmtId="0" fontId="13" fillId="0" borderId="0"/>
    <xf numFmtId="43" fontId="13" fillId="0" borderId="0" applyFont="0" applyFill="0" applyBorder="0" applyAlignment="0" applyProtection="0"/>
    <xf numFmtId="0" fontId="15"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11" borderId="0" applyNumberFormat="0" applyBorder="0" applyAlignment="0" applyProtection="0"/>
    <xf numFmtId="0" fontId="20" fillId="12"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5" borderId="0" applyNumberFormat="0" applyBorder="0" applyAlignment="0" applyProtection="0"/>
    <xf numFmtId="0" fontId="21" fillId="4" borderId="0" applyNumberFormat="0" applyBorder="0" applyAlignment="0" applyProtection="0"/>
    <xf numFmtId="0" fontId="22" fillId="16" borderId="1" applyNumberFormat="0" applyAlignment="0" applyProtection="0"/>
    <xf numFmtId="0" fontId="15" fillId="0" borderId="0"/>
    <xf numFmtId="0" fontId="23" fillId="17" borderId="2" applyNumberFormat="0" applyAlignment="0" applyProtection="0"/>
    <xf numFmtId="0" fontId="24" fillId="0" borderId="3" applyNumberFormat="0" applyFill="0" applyAlignment="0" applyProtection="0"/>
    <xf numFmtId="183" fontId="17" fillId="0" borderId="29">
      <alignment horizontal="right"/>
    </xf>
    <xf numFmtId="183" fontId="17" fillId="0" borderId="29">
      <alignment horizontal="right"/>
    </xf>
    <xf numFmtId="2" fontId="17" fillId="0" borderId="0"/>
    <xf numFmtId="2" fontId="17" fillId="0" borderId="0"/>
    <xf numFmtId="2" fontId="17" fillId="0" borderId="0"/>
    <xf numFmtId="184" fontId="17" fillId="0" borderId="0"/>
    <xf numFmtId="184" fontId="17" fillId="0" borderId="0"/>
    <xf numFmtId="184" fontId="17" fillId="0" borderId="0"/>
    <xf numFmtId="185" fontId="18" fillId="0" borderId="0"/>
    <xf numFmtId="185" fontId="18" fillId="0" borderId="0"/>
    <xf numFmtId="185" fontId="18" fillId="0" borderId="0"/>
    <xf numFmtId="183" fontId="17" fillId="0" borderId="29">
      <alignment horizontal="right"/>
    </xf>
    <xf numFmtId="186" fontId="15" fillId="0" borderId="0">
      <protection locked="0"/>
    </xf>
    <xf numFmtId="3" fontId="44" fillId="0" borderId="0" applyFont="0" applyFill="0" applyBorder="0" applyAlignment="0" applyProtection="0"/>
    <xf numFmtId="187" fontId="15" fillId="0" borderId="0">
      <protection locked="0"/>
    </xf>
    <xf numFmtId="188" fontId="44" fillId="0" borderId="0" applyFont="0" applyFill="0" applyBorder="0" applyAlignment="0" applyProtection="0"/>
    <xf numFmtId="189" fontId="15" fillId="0" borderId="0">
      <protection locked="0"/>
    </xf>
    <xf numFmtId="0" fontId="25" fillId="0" borderId="0" applyNumberFormat="0" applyFill="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21" borderId="0" applyNumberFormat="0" applyBorder="0" applyAlignment="0" applyProtection="0"/>
    <xf numFmtId="0" fontId="26" fillId="7" borderId="1" applyNumberFormat="0" applyAlignment="0" applyProtection="0"/>
    <xf numFmtId="190" fontId="45" fillId="0" borderId="0">
      <protection locked="0"/>
    </xf>
    <xf numFmtId="190" fontId="45" fillId="0" borderId="0">
      <protection locked="0"/>
    </xf>
    <xf numFmtId="190" fontId="45" fillId="0" borderId="0">
      <protection locked="0"/>
    </xf>
    <xf numFmtId="190" fontId="45" fillId="0" borderId="0">
      <protection locked="0"/>
    </xf>
    <xf numFmtId="190" fontId="45" fillId="0" borderId="0">
      <protection locked="0"/>
    </xf>
    <xf numFmtId="190" fontId="45" fillId="0" borderId="0">
      <protection locked="0"/>
    </xf>
    <xf numFmtId="190" fontId="45" fillId="0" borderId="0">
      <protection locked="0"/>
    </xf>
    <xf numFmtId="191" fontId="15" fillId="0" borderId="0">
      <protection locked="0"/>
    </xf>
    <xf numFmtId="0" fontId="46" fillId="0" borderId="0" applyNumberFormat="0" applyFill="0" applyBorder="0" applyAlignment="0" applyProtection="0"/>
    <xf numFmtId="0" fontId="47" fillId="0" borderId="0" applyNumberFormat="0" applyFill="0" applyBorder="0" applyAlignment="0" applyProtection="0"/>
    <xf numFmtId="192" fontId="15" fillId="0" borderId="0">
      <protection locked="0"/>
    </xf>
    <xf numFmtId="192" fontId="15" fillId="0" borderId="0">
      <protection locked="0"/>
    </xf>
    <xf numFmtId="0" fontId="27" fillId="3" borderId="0" applyNumberFormat="0" applyBorder="0" applyAlignment="0" applyProtection="0"/>
    <xf numFmtId="193" fontId="17" fillId="0" borderId="0">
      <alignment horizontal="right"/>
    </xf>
    <xf numFmtId="193" fontId="17" fillId="0" borderId="0">
      <alignment horizontal="right"/>
    </xf>
    <xf numFmtId="193" fontId="17" fillId="0" borderId="0">
      <alignment horizontal="right"/>
    </xf>
    <xf numFmtId="194" fontId="17" fillId="0" borderId="0" applyFont="0" applyFill="0" applyBorder="0" applyAlignment="0">
      <alignment horizontal="center"/>
    </xf>
    <xf numFmtId="194" fontId="17" fillId="0" borderId="0" applyFont="0" applyFill="0" applyBorder="0" applyAlignment="0">
      <alignment horizontal="center"/>
    </xf>
    <xf numFmtId="2" fontId="17" fillId="0" borderId="4" applyFont="0" applyBorder="0"/>
    <xf numFmtId="169" fontId="19" fillId="0" borderId="0" applyFont="0" applyFill="0" applyBorder="0" applyAlignment="0" applyProtection="0"/>
    <xf numFmtId="174" fontId="15" fillId="0" borderId="0" applyFont="0" applyFill="0" applyBorder="0" applyAlignment="0" applyProtection="0"/>
    <xf numFmtId="169" fontId="15" fillId="0" borderId="0" applyFont="0" applyFill="0" applyBorder="0" applyAlignment="0" applyProtection="0"/>
    <xf numFmtId="169" fontId="48" fillId="0" borderId="0" applyFont="0" applyFill="0" applyBorder="0" applyAlignment="0" applyProtection="0"/>
    <xf numFmtId="169" fontId="48" fillId="0" borderId="0" applyFont="0" applyFill="0" applyBorder="0" applyAlignment="0" applyProtection="0"/>
    <xf numFmtId="169" fontId="48" fillId="0" borderId="0" applyFont="0" applyFill="0" applyBorder="0" applyAlignment="0" applyProtection="0"/>
    <xf numFmtId="195" fontId="17" fillId="0" borderId="0">
      <alignment horizontal="right"/>
    </xf>
    <xf numFmtId="195" fontId="17" fillId="0" borderId="0">
      <alignment horizontal="right"/>
    </xf>
    <xf numFmtId="195" fontId="17" fillId="0" borderId="0">
      <alignment horizontal="right"/>
    </xf>
    <xf numFmtId="196" fontId="15" fillId="0" borderId="0" applyFont="0" applyFill="0" applyBorder="0" applyAlignment="0" applyProtection="0"/>
    <xf numFmtId="196" fontId="15" fillId="0" borderId="0" applyFont="0" applyFill="0" applyBorder="0" applyAlignment="0" applyProtection="0"/>
    <xf numFmtId="165" fontId="15" fillId="0" borderId="0" applyFont="0" applyFill="0" applyBorder="0" applyAlignment="0" applyProtection="0"/>
    <xf numFmtId="168" fontId="15" fillId="0" borderId="0" applyFont="0" applyFill="0" applyBorder="0" applyAlignment="0" applyProtection="0"/>
    <xf numFmtId="196" fontId="15" fillId="0" borderId="0" applyFont="0" applyFill="0" applyBorder="0" applyAlignment="0" applyProtection="0"/>
    <xf numFmtId="196" fontId="15" fillId="0" borderId="0" applyFont="0" applyFill="0" applyBorder="0" applyAlignment="0" applyProtection="0"/>
    <xf numFmtId="196" fontId="15" fillId="0" borderId="0" applyFont="0" applyFill="0" applyBorder="0" applyAlignment="0" applyProtection="0"/>
    <xf numFmtId="196" fontId="15" fillId="0" borderId="0" applyFont="0" applyFill="0" applyBorder="0" applyAlignment="0" applyProtection="0"/>
    <xf numFmtId="196" fontId="15" fillId="0" borderId="0" applyFont="0" applyFill="0" applyBorder="0" applyAlignment="0" applyProtection="0"/>
    <xf numFmtId="196" fontId="15" fillId="0" borderId="0" applyFont="0" applyFill="0" applyBorder="0" applyAlignment="0" applyProtection="0"/>
    <xf numFmtId="165" fontId="15" fillId="0" borderId="0" applyFont="0" applyFill="0" applyBorder="0" applyAlignment="0" applyProtection="0"/>
    <xf numFmtId="168" fontId="19" fillId="0" borderId="0" applyFont="0" applyFill="0" applyBorder="0" applyAlignment="0" applyProtection="0"/>
    <xf numFmtId="188" fontId="49" fillId="0" borderId="0" applyFont="0" applyFill="0" applyBorder="0" applyAlignment="0" applyProtection="0"/>
    <xf numFmtId="0" fontId="28" fillId="22" borderId="0" applyNumberFormat="0" applyBorder="0" applyAlignment="0" applyProtection="0"/>
    <xf numFmtId="197" fontId="17" fillId="0" borderId="0" applyFont="0" applyFill="0" applyBorder="0" applyAlignment="0">
      <alignment horizontal="center"/>
    </xf>
    <xf numFmtId="197" fontId="17" fillId="0" borderId="0" applyFont="0" applyFill="0" applyBorder="0" applyAlignment="0">
      <alignment horizontal="center"/>
    </xf>
    <xf numFmtId="0" fontId="15" fillId="0" borderId="0"/>
    <xf numFmtId="0" fontId="15" fillId="0" borderId="0"/>
    <xf numFmtId="0" fontId="48" fillId="0" borderId="0"/>
    <xf numFmtId="0" fontId="12" fillId="0" borderId="0"/>
    <xf numFmtId="0" fontId="48" fillId="0" borderId="0"/>
    <xf numFmtId="0" fontId="15" fillId="0" borderId="0"/>
    <xf numFmtId="0" fontId="15" fillId="0" borderId="0"/>
    <xf numFmtId="0" fontId="15" fillId="0" borderId="0"/>
    <xf numFmtId="0" fontId="15" fillId="0" borderId="0"/>
    <xf numFmtId="0" fontId="50" fillId="0" borderId="0"/>
    <xf numFmtId="0" fontId="15" fillId="0" borderId="0"/>
    <xf numFmtId="0" fontId="15" fillId="23" borderId="5" applyNumberFormat="0" applyFont="0" applyAlignment="0" applyProtection="0"/>
    <xf numFmtId="198" fontId="15" fillId="0" borderId="0">
      <protection locked="0"/>
    </xf>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48" fillId="0" borderId="0" applyFont="0" applyFill="0" applyBorder="0" applyAlignment="0" applyProtection="0"/>
    <xf numFmtId="0" fontId="51" fillId="0" borderId="0">
      <alignment vertical="top"/>
    </xf>
    <xf numFmtId="0" fontId="29" fillId="16" borderId="6"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3" fillId="0" borderId="7" applyNumberFormat="0" applyFill="0" applyAlignment="0" applyProtection="0"/>
    <xf numFmtId="0" fontId="34" fillId="0" borderId="8" applyNumberFormat="0" applyFill="0" applyAlignment="0" applyProtection="0"/>
    <xf numFmtId="0" fontId="25" fillId="0" borderId="9" applyNumberFormat="0" applyFill="0" applyAlignment="0" applyProtection="0"/>
    <xf numFmtId="0" fontId="32" fillId="0" borderId="0" applyNumberFormat="0" applyFill="0" applyBorder="0" applyAlignment="0" applyProtection="0"/>
    <xf numFmtId="192" fontId="15" fillId="0" borderId="32">
      <protection locked="0"/>
    </xf>
    <xf numFmtId="0" fontId="11" fillId="0" borderId="0"/>
    <xf numFmtId="0" fontId="11" fillId="0" borderId="0"/>
    <xf numFmtId="9" fontId="11" fillId="0" borderId="0" applyFont="0" applyFill="0" applyBorder="0" applyAlignment="0" applyProtection="0"/>
    <xf numFmtId="0" fontId="10" fillId="0" borderId="0"/>
    <xf numFmtId="0" fontId="10" fillId="0" borderId="0"/>
    <xf numFmtId="172" fontId="15" fillId="0" borderId="0" applyFont="0" applyFill="0" applyBorder="0" applyAlignment="0" applyProtection="0"/>
    <xf numFmtId="171" fontId="15" fillId="0" borderId="0" applyFont="0" applyFill="0" applyBorder="0" applyAlignment="0" applyProtection="0"/>
    <xf numFmtId="179" fontId="15" fillId="0" borderId="0" applyFont="0" applyFill="0" applyBorder="0" applyAlignment="0" applyProtection="0"/>
    <xf numFmtId="0" fontId="9" fillId="0" borderId="0"/>
    <xf numFmtId="0" fontId="9" fillId="0" borderId="0"/>
    <xf numFmtId="168" fontId="9" fillId="0" borderId="0" applyFont="0" applyFill="0" applyBorder="0" applyAlignment="0" applyProtection="0"/>
    <xf numFmtId="41" fontId="9" fillId="0" borderId="0" applyFont="0" applyFill="0" applyBorder="0" applyAlignment="0" applyProtection="0"/>
    <xf numFmtId="44" fontId="52" fillId="0" borderId="0" applyFont="0" applyFill="0" applyBorder="0" applyAlignment="0" applyProtection="0"/>
    <xf numFmtId="41" fontId="53" fillId="0" borderId="0" applyFont="0" applyFill="0" applyBorder="0" applyAlignment="0" applyProtection="0"/>
    <xf numFmtId="0" fontId="8" fillId="0" borderId="0"/>
    <xf numFmtId="168" fontId="8" fillId="0" borderId="0" applyFont="0" applyFill="0" applyBorder="0" applyAlignment="0" applyProtection="0"/>
    <xf numFmtId="0" fontId="8" fillId="0" borderId="0"/>
    <xf numFmtId="9" fontId="8" fillId="0" borderId="0" applyFont="0" applyFill="0" applyBorder="0" applyAlignment="0" applyProtection="0"/>
    <xf numFmtId="0" fontId="15" fillId="0" borderId="0">
      <alignment horizontal="center"/>
    </xf>
    <xf numFmtId="0" fontId="15" fillId="0" borderId="0"/>
    <xf numFmtId="9" fontId="15" fillId="0" borderId="0" applyFont="0" applyFill="0" applyBorder="0" applyAlignment="0" applyProtection="0"/>
    <xf numFmtId="0" fontId="7" fillId="0" borderId="0"/>
    <xf numFmtId="168" fontId="7" fillId="0" borderId="0" applyFont="0" applyFill="0" applyBorder="0" applyAlignment="0" applyProtection="0"/>
    <xf numFmtId="9" fontId="7" fillId="0" borderId="0" applyFont="0" applyFill="0" applyBorder="0" applyAlignment="0" applyProtection="0"/>
    <xf numFmtId="0" fontId="6" fillId="0" borderId="0"/>
    <xf numFmtId="0" fontId="6" fillId="0" borderId="0"/>
    <xf numFmtId="0" fontId="5" fillId="0" borderId="0"/>
    <xf numFmtId="0" fontId="5" fillId="0" borderId="0"/>
    <xf numFmtId="0" fontId="4" fillId="0" borderId="0"/>
    <xf numFmtId="0" fontId="4" fillId="0" borderId="0"/>
    <xf numFmtId="0" fontId="3" fillId="0" borderId="0"/>
    <xf numFmtId="164" fontId="3" fillId="0" borderId="0" applyFont="0" applyFill="0" applyBorder="0" applyAlignment="0" applyProtection="0"/>
    <xf numFmtId="0" fontId="3" fillId="0" borderId="0"/>
    <xf numFmtId="170" fontId="15" fillId="0" borderId="0" applyFont="0" applyFill="0" applyBorder="0" applyAlignment="0" applyProtection="0"/>
    <xf numFmtId="170" fontId="15" fillId="0" borderId="0" applyFont="0" applyFill="0" applyBorder="0" applyAlignment="0" applyProtection="0"/>
    <xf numFmtId="201" fontId="15" fillId="0" borderId="0" applyFont="0" applyFill="0" applyBorder="0" applyAlignment="0" applyProtection="0"/>
    <xf numFmtId="202" fontId="3" fillId="0" borderId="0" applyFont="0" applyFill="0" applyBorder="0" applyAlignment="0" applyProtection="0"/>
    <xf numFmtId="174" fontId="15" fillId="0" borderId="0" applyFont="0" applyFill="0" applyBorder="0" applyAlignment="0" applyProtection="0"/>
    <xf numFmtId="203" fontId="15" fillId="0" borderId="0" applyFont="0" applyFill="0" applyBorder="0" applyAlignment="0" applyProtection="0">
      <alignment vertical="center"/>
    </xf>
    <xf numFmtId="44" fontId="3" fillId="0" borderId="0" applyFont="0" applyFill="0" applyBorder="0" applyAlignment="0" applyProtection="0"/>
    <xf numFmtId="0" fontId="15" fillId="0" borderId="0"/>
    <xf numFmtId="0" fontId="15" fillId="0" borderId="0"/>
    <xf numFmtId="181"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2" fontId="15" fillId="0" borderId="0" applyFont="0" applyFill="0" applyBorder="0" applyAlignment="0" applyProtection="0"/>
    <xf numFmtId="169" fontId="15" fillId="0" borderId="0" applyFont="0" applyFill="0" applyBorder="0" applyAlignment="0" applyProtection="0"/>
    <xf numFmtId="178"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8" fontId="15" fillId="0" borderId="0" applyFont="0" applyFill="0" applyBorder="0" applyAlignment="0" applyProtection="0"/>
    <xf numFmtId="175" fontId="15" fillId="0" borderId="0" applyFont="0" applyFill="0" applyBorder="0" applyAlignment="0" applyProtection="0"/>
    <xf numFmtId="175"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74"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1"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0" fontId="15" fillId="0" borderId="0"/>
    <xf numFmtId="0" fontId="15" fillId="0" borderId="0"/>
    <xf numFmtId="0" fontId="2"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 fillId="0" borderId="0"/>
    <xf numFmtId="0" fontId="2" fillId="0" borderId="0"/>
    <xf numFmtId="0" fontId="15" fillId="23" borderId="5" applyNumberFormat="0" applyFont="0" applyAlignment="0" applyProtection="0"/>
    <xf numFmtId="9" fontId="2"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74" fontId="15" fillId="0" borderId="0" applyFont="0" applyFill="0" applyBorder="0" applyAlignment="0" applyProtection="0"/>
    <xf numFmtId="9" fontId="15"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0" fontId="2" fillId="0" borderId="0"/>
    <xf numFmtId="168" fontId="2" fillId="0" borderId="0" applyFont="0" applyFill="0" applyBorder="0" applyAlignment="0" applyProtection="0"/>
    <xf numFmtId="41" fontId="2" fillId="0" borderId="0" applyFont="0" applyFill="0" applyBorder="0" applyAlignment="0" applyProtection="0"/>
    <xf numFmtId="44" fontId="15" fillId="0" borderId="0" applyFont="0" applyFill="0" applyBorder="0" applyAlignment="0" applyProtection="0"/>
    <xf numFmtId="41" fontId="15" fillId="0" borderId="0" applyFont="0" applyFill="0" applyBorder="0" applyAlignment="0" applyProtection="0"/>
    <xf numFmtId="0" fontId="2" fillId="0" borderId="0"/>
    <xf numFmtId="168"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168"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2" fillId="0" borderId="0" applyFont="0" applyFill="0" applyBorder="0" applyAlignment="0" applyProtection="0"/>
    <xf numFmtId="0" fontId="2" fillId="0" borderId="0"/>
    <xf numFmtId="202" fontId="2" fillId="0" borderId="0" applyFont="0" applyFill="0" applyBorder="0" applyAlignment="0" applyProtection="0"/>
    <xf numFmtId="44" fontId="2" fillId="0" borderId="0" applyFont="0" applyFill="0" applyBorder="0" applyAlignment="0" applyProtection="0"/>
    <xf numFmtId="44" fontId="15" fillId="0" borderId="0" applyFont="0" applyFill="0" applyBorder="0" applyAlignment="0" applyProtection="0"/>
    <xf numFmtId="206" fontId="58" fillId="0" borderId="0" applyFont="0" applyFill="0" applyBorder="0" applyAlignment="0" applyProtection="0"/>
    <xf numFmtId="170" fontId="58" fillId="0" borderId="0" applyFont="0" applyFill="0" applyBorder="0" applyAlignment="0" applyProtection="0"/>
    <xf numFmtId="206" fontId="58" fillId="0" borderId="0" applyFont="0" applyFill="0" applyBorder="0" applyAlignment="0" applyProtection="0"/>
    <xf numFmtId="206" fontId="58" fillId="0" borderId="0" applyFont="0" applyFill="0" applyBorder="0" applyAlignment="0" applyProtection="0"/>
    <xf numFmtId="206" fontId="58" fillId="0" borderId="0" applyFont="0" applyFill="0" applyBorder="0" applyAlignment="0" applyProtection="0"/>
    <xf numFmtId="205" fontId="58" fillId="0" borderId="0" applyFont="0" applyFill="0" applyBorder="0" applyAlignment="0" applyProtection="0"/>
    <xf numFmtId="206" fontId="15" fillId="0" borderId="0" applyFont="0" applyFill="0" applyBorder="0" applyAlignment="0" applyProtection="0"/>
    <xf numFmtId="43" fontId="15" fillId="0" borderId="0" applyFont="0" applyFill="0" applyBorder="0" applyAlignment="0" applyProtection="0"/>
    <xf numFmtId="206" fontId="58" fillId="0" borderId="0" applyFont="0" applyFill="0" applyBorder="0" applyAlignment="0" applyProtection="0"/>
    <xf numFmtId="168" fontId="1" fillId="0" borderId="0" applyFont="0" applyFill="0" applyBorder="0" applyAlignment="0" applyProtection="0"/>
    <xf numFmtId="0" fontId="1" fillId="0" borderId="0"/>
    <xf numFmtId="0" fontId="50" fillId="0" borderId="0"/>
    <xf numFmtId="0" fontId="50" fillId="0" borderId="0"/>
    <xf numFmtId="0" fontId="19" fillId="0" borderId="0"/>
    <xf numFmtId="0" fontId="19" fillId="0" borderId="0"/>
    <xf numFmtId="0" fontId="50" fillId="0" borderId="0"/>
    <xf numFmtId="9" fontId="58" fillId="0" borderId="0" applyFont="0" applyFill="0" applyBorder="0" applyAlignment="0" applyProtection="0"/>
    <xf numFmtId="206" fontId="58" fillId="0" borderId="0" applyFont="0" applyFill="0" applyBorder="0" applyAlignment="0" applyProtection="0"/>
    <xf numFmtId="206" fontId="58" fillId="0" borderId="0" applyFont="0" applyFill="0" applyBorder="0" applyAlignment="0" applyProtection="0"/>
    <xf numFmtId="206" fontId="58" fillId="0" borderId="0" applyFont="0" applyFill="0" applyBorder="0" applyAlignment="0" applyProtection="0"/>
  </cellStyleXfs>
  <cellXfs count="414">
    <xf numFmtId="0" fontId="0" fillId="0" borderId="0" xfId="0"/>
    <xf numFmtId="0" fontId="43" fillId="0" borderId="0" xfId="261" applyFont="1" applyAlignment="1">
      <alignment vertical="center"/>
    </xf>
    <xf numFmtId="0" fontId="40" fillId="0" borderId="0" xfId="261" applyFont="1" applyAlignment="1">
      <alignment vertical="center"/>
    </xf>
    <xf numFmtId="0" fontId="54" fillId="27" borderId="23" xfId="133" applyFont="1" applyFill="1" applyBorder="1" applyAlignment="1">
      <alignment vertical="center"/>
    </xf>
    <xf numFmtId="0" fontId="54" fillId="27" borderId="25" xfId="133" applyFont="1" applyFill="1" applyBorder="1" applyAlignment="1">
      <alignment horizontal="center" vertical="center"/>
    </xf>
    <xf numFmtId="0" fontId="54" fillId="27" borderId="25" xfId="133" applyFont="1" applyFill="1" applyBorder="1" applyAlignment="1">
      <alignment vertical="center"/>
    </xf>
    <xf numFmtId="0" fontId="54" fillId="27" borderId="26" xfId="133" applyFont="1" applyFill="1" applyBorder="1" applyAlignment="1">
      <alignment vertical="center"/>
    </xf>
    <xf numFmtId="0" fontId="41" fillId="0" borderId="12" xfId="133" applyFont="1" applyBorder="1" applyAlignment="1">
      <alignment horizontal="left" vertical="center" wrapText="1"/>
    </xf>
    <xf numFmtId="0" fontId="41" fillId="0" borderId="35" xfId="133" applyFont="1" applyBorder="1" applyAlignment="1">
      <alignment horizontal="center" vertical="center"/>
    </xf>
    <xf numFmtId="196" fontId="41" fillId="0" borderId="35" xfId="259" applyNumberFormat="1" applyFont="1" applyBorder="1" applyAlignment="1">
      <alignment horizontal="right" vertical="center" wrapText="1"/>
    </xf>
    <xf numFmtId="199" fontId="54" fillId="0" borderId="34" xfId="258" applyNumberFormat="1" applyFont="1" applyBorder="1" applyAlignment="1">
      <alignment horizontal="right" vertical="center"/>
    </xf>
    <xf numFmtId="0" fontId="41" fillId="0" borderId="13" xfId="133" applyFont="1" applyBorder="1" applyAlignment="1">
      <alignment horizontal="center" vertical="center"/>
    </xf>
    <xf numFmtId="167" fontId="41" fillId="0" borderId="13" xfId="259" applyNumberFormat="1" applyFont="1" applyBorder="1" applyAlignment="1">
      <alignment horizontal="right" vertical="center" wrapText="1"/>
    </xf>
    <xf numFmtId="0" fontId="41" fillId="27" borderId="23" xfId="133" applyFont="1" applyFill="1" applyBorder="1" applyAlignment="1">
      <alignment horizontal="left" vertical="center"/>
    </xf>
    <xf numFmtId="166" fontId="54" fillId="27" borderId="26" xfId="259" applyNumberFormat="1" applyFont="1" applyFill="1" applyBorder="1" applyAlignment="1">
      <alignment horizontal="right" vertical="center" wrapText="1"/>
    </xf>
    <xf numFmtId="0" fontId="41" fillId="0" borderId="14" xfId="133" applyFont="1" applyBorder="1" applyAlignment="1">
      <alignment vertical="center" wrapText="1"/>
    </xf>
    <xf numFmtId="196" fontId="41" fillId="0" borderId="13" xfId="259" applyNumberFormat="1" applyFont="1" applyBorder="1" applyAlignment="1">
      <alignment horizontal="right" vertical="center" wrapText="1"/>
    </xf>
    <xf numFmtId="166" fontId="54" fillId="0" borderId="24" xfId="259" applyNumberFormat="1" applyFont="1" applyBorder="1" applyAlignment="1">
      <alignment horizontal="right" vertical="center" wrapText="1"/>
    </xf>
    <xf numFmtId="0" fontId="41" fillId="0" borderId="0" xfId="261" applyFont="1" applyAlignment="1">
      <alignment vertical="center"/>
    </xf>
    <xf numFmtId="168" fontId="41" fillId="0" borderId="0" xfId="261" applyNumberFormat="1" applyFont="1" applyAlignment="1">
      <alignment vertical="center"/>
    </xf>
    <xf numFmtId="49" fontId="54" fillId="0" borderId="0" xfId="129" applyNumberFormat="1" applyFont="1" applyAlignment="1">
      <alignment horizontal="right" vertical="center"/>
    </xf>
    <xf numFmtId="182" fontId="54" fillId="0" borderId="0" xfId="129" applyNumberFormat="1" applyFont="1" applyAlignment="1">
      <alignment vertical="center"/>
    </xf>
    <xf numFmtId="39" fontId="54" fillId="0" borderId="0" xfId="127" applyNumberFormat="1" applyFont="1" applyAlignment="1">
      <alignment vertical="center"/>
    </xf>
    <xf numFmtId="182" fontId="54" fillId="24" borderId="12" xfId="260" applyNumberFormat="1" applyFont="1" applyFill="1" applyBorder="1" applyAlignment="1">
      <alignment horizontal="center" vertical="center"/>
    </xf>
    <xf numFmtId="3" fontId="54" fillId="0" borderId="0" xfId="262" applyNumberFormat="1" applyFont="1" applyAlignment="1">
      <alignment horizontal="center" vertical="center"/>
    </xf>
    <xf numFmtId="182" fontId="54" fillId="0" borderId="0" xfId="260" applyNumberFormat="1" applyFont="1" applyFill="1" applyBorder="1" applyAlignment="1">
      <alignment horizontal="center" vertical="center"/>
    </xf>
    <xf numFmtId="10" fontId="41" fillId="0" borderId="0" xfId="93" applyNumberFormat="1" applyFont="1" applyFill="1" applyBorder="1" applyAlignment="1">
      <alignment horizontal="center" vertical="center"/>
    </xf>
    <xf numFmtId="0" fontId="41" fillId="0" borderId="0" xfId="262" applyFont="1" applyAlignment="1">
      <alignment vertical="center" wrapText="1"/>
    </xf>
    <xf numFmtId="2" fontId="41" fillId="0" borderId="12" xfId="133" applyNumberFormat="1" applyFont="1" applyBorder="1" applyAlignment="1">
      <alignment horizontal="center" vertical="center"/>
    </xf>
    <xf numFmtId="4" fontId="41" fillId="0" borderId="35" xfId="258" applyNumberFormat="1" applyFont="1" applyBorder="1" applyAlignment="1">
      <alignment horizontal="center" vertical="center" wrapText="1"/>
    </xf>
    <xf numFmtId="4" fontId="41" fillId="0" borderId="16" xfId="258" applyNumberFormat="1" applyFont="1" applyBorder="1" applyAlignment="1">
      <alignment horizontal="center" vertical="center" wrapText="1"/>
    </xf>
    <xf numFmtId="4" fontId="41" fillId="0" borderId="13" xfId="258" applyNumberFormat="1" applyFont="1" applyBorder="1" applyAlignment="1">
      <alignment horizontal="center" vertical="center" wrapText="1"/>
    </xf>
    <xf numFmtId="49" fontId="54" fillId="0" borderId="0" xfId="129" applyNumberFormat="1" applyFont="1" applyAlignment="1">
      <alignment horizontal="center" vertical="center"/>
    </xf>
    <xf numFmtId="0" fontId="55" fillId="0" borderId="0" xfId="262" applyFont="1" applyAlignment="1">
      <alignment vertical="center" wrapText="1"/>
    </xf>
    <xf numFmtId="185" fontId="55" fillId="0" borderId="0" xfId="239" applyNumberFormat="1" applyFont="1" applyFill="1" applyAlignment="1">
      <alignment horizontal="center" vertical="center" wrapText="1"/>
    </xf>
    <xf numFmtId="0" fontId="54" fillId="0" borderId="0" xfId="262" applyFont="1" applyAlignment="1">
      <alignment horizontal="center" vertical="center" wrapText="1"/>
    </xf>
    <xf numFmtId="0" fontId="54" fillId="26" borderId="38" xfId="262" applyFont="1" applyFill="1" applyBorder="1" applyAlignment="1">
      <alignment vertical="center" wrapText="1"/>
    </xf>
    <xf numFmtId="49" fontId="54" fillId="30" borderId="12" xfId="262" applyNumberFormat="1" applyFont="1" applyFill="1" applyBorder="1" applyAlignment="1" applyProtection="1">
      <alignment horizontal="center" vertical="center" wrapText="1"/>
      <protection hidden="1"/>
    </xf>
    <xf numFmtId="0" fontId="54" fillId="30" borderId="12" xfId="262" applyFont="1" applyFill="1" applyBorder="1" applyAlignment="1" applyProtection="1">
      <alignment horizontal="center" vertical="center" wrapText="1"/>
      <protection hidden="1"/>
    </xf>
    <xf numFmtId="204" fontId="54" fillId="30" borderId="12" xfId="262" applyNumberFormat="1" applyFont="1" applyFill="1" applyBorder="1" applyAlignment="1" applyProtection="1">
      <alignment horizontal="center" vertical="center" wrapText="1"/>
      <protection hidden="1"/>
    </xf>
    <xf numFmtId="41" fontId="54" fillId="30" borderId="12" xfId="264" applyFont="1" applyFill="1" applyBorder="1" applyAlignment="1" applyProtection="1">
      <alignment horizontal="center" vertical="center" wrapText="1"/>
      <protection hidden="1"/>
    </xf>
    <xf numFmtId="0" fontId="56" fillId="0" borderId="0" xfId="262" applyFont="1" applyAlignment="1">
      <alignment horizontal="center" vertical="center" wrapText="1"/>
    </xf>
    <xf numFmtId="196" fontId="41" fillId="0" borderId="0" xfId="263" applyNumberFormat="1" applyFont="1" applyFill="1" applyAlignment="1">
      <alignment horizontal="center" vertical="center" wrapText="1"/>
    </xf>
    <xf numFmtId="49" fontId="41" fillId="0" borderId="0" xfId="0" applyNumberFormat="1" applyFont="1" applyAlignment="1">
      <alignment vertical="center" wrapText="1"/>
    </xf>
    <xf numFmtId="0" fontId="41" fillId="0" borderId="0" xfId="0" applyFont="1" applyAlignment="1">
      <alignment vertical="center" wrapText="1"/>
    </xf>
    <xf numFmtId="41" fontId="41" fillId="0" borderId="0" xfId="266" applyFont="1" applyBorder="1" applyAlignment="1">
      <alignment vertical="center" wrapText="1"/>
    </xf>
    <xf numFmtId="49" fontId="41" fillId="0" borderId="0" xfId="0" applyNumberFormat="1" applyFont="1" applyAlignment="1">
      <alignment vertical="center"/>
    </xf>
    <xf numFmtId="0" fontId="41" fillId="0" borderId="0" xfId="0" applyFont="1" applyAlignment="1">
      <alignment vertical="center"/>
    </xf>
    <xf numFmtId="41" fontId="41" fillId="0" borderId="0" xfId="266" applyFont="1" applyBorder="1" applyAlignment="1">
      <alignment vertical="center"/>
    </xf>
    <xf numFmtId="49" fontId="41" fillId="0" borderId="0" xfId="0" applyNumberFormat="1" applyFont="1" applyAlignment="1">
      <alignment horizontal="center" vertical="center" wrapText="1"/>
    </xf>
    <xf numFmtId="0" fontId="41" fillId="0" borderId="0" xfId="0" applyFont="1" applyAlignment="1">
      <alignment horizontal="left" vertical="center" wrapText="1"/>
    </xf>
    <xf numFmtId="0" fontId="41" fillId="0" borderId="0" xfId="0" applyFont="1" applyAlignment="1">
      <alignment horizontal="center" vertical="center" wrapText="1"/>
    </xf>
    <xf numFmtId="41" fontId="41" fillId="0" borderId="0" xfId="266" applyFont="1" applyFill="1" applyBorder="1" applyAlignment="1">
      <alignment horizontal="center" vertical="center" wrapText="1"/>
    </xf>
    <xf numFmtId="0" fontId="55" fillId="0" borderId="0" xfId="262" applyFont="1" applyAlignment="1">
      <alignment horizontal="left" vertical="center" wrapText="1"/>
    </xf>
    <xf numFmtId="49" fontId="54" fillId="0" borderId="0" xfId="0" applyNumberFormat="1" applyFont="1" applyAlignment="1">
      <alignment horizontal="center" vertical="center" wrapText="1"/>
    </xf>
    <xf numFmtId="0" fontId="54" fillId="0" borderId="0" xfId="0" applyFont="1" applyAlignment="1">
      <alignment horizontal="left" vertical="center" wrapText="1"/>
    </xf>
    <xf numFmtId="0" fontId="54" fillId="0" borderId="0" xfId="0" applyFont="1" applyAlignment="1">
      <alignment horizontal="center" vertical="center" wrapText="1"/>
    </xf>
    <xf numFmtId="41" fontId="54" fillId="0" borderId="0" xfId="266" applyFont="1" applyFill="1" applyBorder="1" applyAlignment="1">
      <alignment horizontal="center" vertical="center" wrapText="1"/>
    </xf>
    <xf numFmtId="0" fontId="56" fillId="0" borderId="0" xfId="0" applyFont="1" applyAlignment="1">
      <alignment horizontal="center" vertical="center" wrapText="1"/>
    </xf>
    <xf numFmtId="0" fontId="56" fillId="0" borderId="0" xfId="0" applyFont="1" applyAlignment="1">
      <alignment horizontal="left" vertical="center" wrapText="1"/>
    </xf>
    <xf numFmtId="0" fontId="55" fillId="0" borderId="0" xfId="262" applyFont="1" applyAlignment="1">
      <alignment vertical="center"/>
    </xf>
    <xf numFmtId="0" fontId="56" fillId="0" borderId="0" xfId="262" applyFont="1" applyAlignment="1">
      <alignment horizontal="center" vertical="center"/>
    </xf>
    <xf numFmtId="185" fontId="55" fillId="0" borderId="0" xfId="239" applyNumberFormat="1" applyFont="1" applyFill="1" applyAlignment="1">
      <alignment horizontal="center" vertical="center"/>
    </xf>
    <xf numFmtId="196" fontId="41" fillId="0" borderId="0" xfId="263" applyNumberFormat="1" applyFont="1" applyFill="1" applyAlignment="1">
      <alignment horizontal="center" vertical="center"/>
    </xf>
    <xf numFmtId="0" fontId="54" fillId="26" borderId="38" xfId="262" applyFont="1" applyFill="1" applyBorder="1" applyAlignment="1">
      <alignment vertical="center"/>
    </xf>
    <xf numFmtId="10" fontId="41" fillId="25" borderId="18" xfId="93" applyNumberFormat="1" applyFont="1" applyFill="1" applyBorder="1" applyAlignment="1">
      <alignment horizontal="center" vertical="center"/>
    </xf>
    <xf numFmtId="182" fontId="54" fillId="24" borderId="13" xfId="260" applyNumberFormat="1" applyFont="1" applyFill="1" applyBorder="1" applyAlignment="1">
      <alignment horizontal="center" vertical="center"/>
    </xf>
    <xf numFmtId="0" fontId="54" fillId="0" borderId="0" xfId="262" applyFont="1" applyAlignment="1">
      <alignment horizontal="left" vertical="center" wrapText="1"/>
    </xf>
    <xf numFmtId="0" fontId="54" fillId="30" borderId="12" xfId="262" applyFont="1" applyFill="1" applyBorder="1" applyAlignment="1" applyProtection="1">
      <alignment horizontal="left" vertical="center" wrapText="1"/>
      <protection hidden="1"/>
    </xf>
    <xf numFmtId="0" fontId="54" fillId="26" borderId="38" xfId="262" applyFont="1" applyFill="1" applyBorder="1" applyAlignment="1">
      <alignment horizontal="left" vertical="center"/>
    </xf>
    <xf numFmtId="0" fontId="54" fillId="26" borderId="38" xfId="262" applyFont="1" applyFill="1" applyBorder="1" applyAlignment="1">
      <alignment horizontal="left" vertical="center" wrapText="1"/>
    </xf>
    <xf numFmtId="0" fontId="41" fillId="0" borderId="0" xfId="0" applyFont="1" applyAlignment="1">
      <alignment horizontal="left" vertical="center"/>
    </xf>
    <xf numFmtId="200" fontId="54" fillId="27" borderId="0" xfId="133" applyNumberFormat="1" applyFont="1" applyFill="1" applyAlignment="1">
      <alignment vertical="center"/>
    </xf>
    <xf numFmtId="0" fontId="41" fillId="0" borderId="30" xfId="133" applyFont="1" applyBorder="1" applyAlignment="1">
      <alignment horizontal="center" vertical="center"/>
    </xf>
    <xf numFmtId="1" fontId="41" fillId="0" borderId="12" xfId="133" applyNumberFormat="1" applyFont="1" applyBorder="1" applyAlignment="1">
      <alignment horizontal="center" vertical="center"/>
    </xf>
    <xf numFmtId="0" fontId="41" fillId="0" borderId="12" xfId="133" applyFont="1" applyBorder="1" applyAlignment="1">
      <alignment horizontal="center" vertical="center"/>
    </xf>
    <xf numFmtId="166" fontId="41" fillId="0" borderId="27" xfId="259" applyNumberFormat="1" applyFont="1" applyFill="1" applyBorder="1" applyAlignment="1">
      <alignment horizontal="right" vertical="center" wrapText="1"/>
    </xf>
    <xf numFmtId="4" fontId="41" fillId="0" borderId="12" xfId="258" applyNumberFormat="1" applyFont="1" applyFill="1" applyBorder="1" applyAlignment="1">
      <alignment horizontal="center" vertical="center" wrapText="1"/>
    </xf>
    <xf numFmtId="0" fontId="41" fillId="0" borderId="14" xfId="133" applyFont="1" applyBorder="1" applyAlignment="1">
      <alignment horizontal="center" vertical="center"/>
    </xf>
    <xf numFmtId="4" fontId="41" fillId="0" borderId="14" xfId="258" applyNumberFormat="1" applyFont="1" applyFill="1" applyBorder="1" applyAlignment="1">
      <alignment horizontal="center" vertical="center" wrapText="1"/>
    </xf>
    <xf numFmtId="0" fontId="43" fillId="0" borderId="0" xfId="261" applyFont="1" applyAlignment="1">
      <alignment horizontal="center" vertical="center"/>
    </xf>
    <xf numFmtId="199" fontId="40" fillId="0" borderId="0" xfId="261" applyNumberFormat="1" applyFont="1" applyAlignment="1">
      <alignment vertical="center"/>
    </xf>
    <xf numFmtId="44" fontId="40" fillId="0" borderId="0" xfId="265" applyFont="1" applyAlignment="1">
      <alignment vertical="center"/>
    </xf>
    <xf numFmtId="44" fontId="40" fillId="0" borderId="0" xfId="261" applyNumberFormat="1" applyFont="1" applyAlignment="1">
      <alignment vertical="center"/>
    </xf>
    <xf numFmtId="168" fontId="40" fillId="0" borderId="0" xfId="261" applyNumberFormat="1" applyFont="1" applyAlignment="1">
      <alignment vertical="center"/>
    </xf>
    <xf numFmtId="166" fontId="40" fillId="0" borderId="0" xfId="261" applyNumberFormat="1" applyFont="1" applyAlignment="1">
      <alignment vertical="center"/>
    </xf>
    <xf numFmtId="0" fontId="42" fillId="0" borderId="0" xfId="126" applyFont="1" applyAlignment="1">
      <alignment vertical="center"/>
    </xf>
    <xf numFmtId="0" fontId="43" fillId="0" borderId="0" xfId="126" applyFont="1" applyAlignment="1">
      <alignment vertical="center"/>
    </xf>
    <xf numFmtId="0" fontId="41" fillId="0" borderId="0" xfId="126" applyFont="1" applyAlignment="1">
      <alignment vertical="center"/>
    </xf>
    <xf numFmtId="44" fontId="42" fillId="0" borderId="0" xfId="126" applyNumberFormat="1" applyFont="1" applyAlignment="1">
      <alignment vertical="center"/>
    </xf>
    <xf numFmtId="0" fontId="41" fillId="0" borderId="0" xfId="126" applyFont="1" applyAlignment="1">
      <alignment horizontal="center" vertical="center"/>
    </xf>
    <xf numFmtId="2" fontId="41" fillId="0" borderId="0" xfId="126" applyNumberFormat="1" applyFont="1" applyAlignment="1">
      <alignment horizontal="center" vertical="center"/>
    </xf>
    <xf numFmtId="180" fontId="41" fillId="0" borderId="0" xfId="127" applyNumberFormat="1" applyFont="1" applyAlignment="1">
      <alignment vertical="center"/>
    </xf>
    <xf numFmtId="0" fontId="40" fillId="0" borderId="0" xfId="261" applyFont="1" applyAlignment="1">
      <alignment horizontal="center" vertical="center"/>
    </xf>
    <xf numFmtId="200" fontId="42" fillId="0" borderId="0" xfId="126" applyNumberFormat="1" applyFont="1" applyAlignment="1">
      <alignment vertical="center"/>
    </xf>
    <xf numFmtId="182" fontId="54" fillId="24" borderId="27" xfId="260" applyNumberFormat="1" applyFont="1" applyFill="1" applyBorder="1" applyAlignment="1">
      <alignment horizontal="center" vertical="center"/>
    </xf>
    <xf numFmtId="49" fontId="54" fillId="0" borderId="12" xfId="0" applyNumberFormat="1" applyFont="1" applyBorder="1" applyAlignment="1">
      <alignment vertical="center" wrapText="1"/>
    </xf>
    <xf numFmtId="49" fontId="41" fillId="0" borderId="12" xfId="0" applyNumberFormat="1" applyFont="1" applyBorder="1" applyAlignment="1">
      <alignment vertical="center" wrapText="1"/>
    </xf>
    <xf numFmtId="0" fontId="54" fillId="0" borderId="12" xfId="0" applyFont="1" applyBorder="1" applyAlignment="1">
      <alignment vertical="center" wrapText="1"/>
    </xf>
    <xf numFmtId="0" fontId="41" fillId="0" borderId="12" xfId="0" applyFont="1" applyBorder="1" applyAlignment="1">
      <alignment vertical="center" wrapText="1"/>
    </xf>
    <xf numFmtId="41" fontId="41" fillId="0" borderId="12" xfId="372" applyFont="1" applyFill="1" applyBorder="1" applyAlignment="1">
      <alignment vertical="center" wrapText="1"/>
    </xf>
    <xf numFmtId="41" fontId="57" fillId="0" borderId="12" xfId="372" applyFont="1" applyFill="1" applyBorder="1" applyAlignment="1">
      <alignment vertical="center" wrapText="1"/>
    </xf>
    <xf numFmtId="0" fontId="54" fillId="0" borderId="12" xfId="0" applyFont="1" applyBorder="1" applyAlignment="1">
      <alignment horizontal="left" vertical="center" wrapText="1"/>
    </xf>
    <xf numFmtId="41" fontId="41" fillId="0" borderId="12" xfId="266" applyFont="1" applyFill="1" applyBorder="1" applyAlignment="1">
      <alignment vertical="center" wrapText="1"/>
    </xf>
    <xf numFmtId="41" fontId="54" fillId="0" borderId="12" xfId="372" applyFont="1" applyFill="1" applyBorder="1" applyAlignment="1">
      <alignment vertical="center" wrapText="1"/>
    </xf>
    <xf numFmtId="0" fontId="41" fillId="0" borderId="12" xfId="0" applyFont="1" applyBorder="1" applyAlignment="1">
      <alignment horizontal="left" vertical="center" wrapText="1"/>
    </xf>
    <xf numFmtId="49" fontId="41" fillId="0" borderId="12" xfId="0" applyNumberFormat="1" applyFont="1" applyBorder="1" applyAlignment="1">
      <alignment vertical="center"/>
    </xf>
    <xf numFmtId="0" fontId="54" fillId="0" borderId="12" xfId="0" applyFont="1" applyBorder="1" applyAlignment="1">
      <alignment vertical="center"/>
    </xf>
    <xf numFmtId="0" fontId="41" fillId="0" borderId="12" xfId="0" applyFont="1" applyBorder="1" applyAlignment="1">
      <alignment vertical="center"/>
    </xf>
    <xf numFmtId="49" fontId="54" fillId="0" borderId="12" xfId="0" applyNumberFormat="1" applyFont="1" applyBorder="1" applyAlignment="1">
      <alignment vertical="center"/>
    </xf>
    <xf numFmtId="0" fontId="54" fillId="0" borderId="12" xfId="0" applyFont="1" applyBorder="1" applyAlignment="1">
      <alignment horizontal="left" vertical="center"/>
    </xf>
    <xf numFmtId="41" fontId="41" fillId="0" borderId="12" xfId="266" applyFont="1" applyFill="1" applyBorder="1" applyAlignment="1">
      <alignment vertical="center"/>
    </xf>
    <xf numFmtId="0" fontId="41" fillId="0" borderId="12" xfId="0" applyFont="1" applyBorder="1" applyAlignment="1">
      <alignment horizontal="left" vertical="center"/>
    </xf>
    <xf numFmtId="41" fontId="54" fillId="0" borderId="48" xfId="372" applyFont="1" applyFill="1" applyBorder="1" applyAlignment="1">
      <alignment vertical="center" wrapText="1"/>
    </xf>
    <xf numFmtId="200" fontId="41" fillId="27" borderId="0" xfId="133" applyNumberFormat="1" applyFont="1" applyFill="1" applyAlignment="1">
      <alignment vertical="center"/>
    </xf>
    <xf numFmtId="196" fontId="54" fillId="0" borderId="0" xfId="261" applyNumberFormat="1" applyFont="1" applyAlignment="1">
      <alignment vertical="center"/>
    </xf>
    <xf numFmtId="41" fontId="57" fillId="0" borderId="12" xfId="266" applyFont="1" applyFill="1" applyBorder="1" applyAlignment="1">
      <alignment vertical="center" wrapText="1"/>
    </xf>
    <xf numFmtId="41" fontId="41" fillId="0" borderId="0" xfId="372" applyFont="1" applyFill="1" applyBorder="1" applyAlignment="1">
      <alignment vertical="center" wrapText="1"/>
    </xf>
    <xf numFmtId="166" fontId="41" fillId="0" borderId="33" xfId="259" applyNumberFormat="1" applyFont="1" applyFill="1" applyBorder="1" applyAlignment="1">
      <alignment horizontal="right" vertical="center" wrapText="1"/>
    </xf>
    <xf numFmtId="166" fontId="41" fillId="0" borderId="22" xfId="259" applyNumberFormat="1" applyFont="1" applyFill="1" applyBorder="1" applyAlignment="1">
      <alignment horizontal="right" vertical="center" wrapText="1"/>
    </xf>
    <xf numFmtId="0" fontId="41" fillId="0" borderId="52" xfId="133" applyFont="1" applyBorder="1" applyAlignment="1">
      <alignment horizontal="center" vertical="center"/>
    </xf>
    <xf numFmtId="4" fontId="41" fillId="0" borderId="51" xfId="258" applyNumberFormat="1" applyFont="1" applyBorder="1" applyAlignment="1">
      <alignment horizontal="center" vertical="center" wrapText="1"/>
    </xf>
    <xf numFmtId="167" fontId="41" fillId="0" borderId="52" xfId="259" applyNumberFormat="1" applyFont="1" applyBorder="1" applyAlignment="1">
      <alignment horizontal="right" vertical="center" wrapText="1"/>
    </xf>
    <xf numFmtId="199" fontId="54" fillId="0" borderId="53" xfId="258" applyNumberFormat="1" applyFont="1" applyBorder="1" applyAlignment="1">
      <alignment horizontal="right" vertical="center"/>
    </xf>
    <xf numFmtId="199" fontId="54" fillId="27" borderId="47" xfId="258" applyNumberFormat="1" applyFont="1" applyFill="1" applyBorder="1" applyAlignment="1">
      <alignment horizontal="right" vertical="center"/>
    </xf>
    <xf numFmtId="0" fontId="54" fillId="26" borderId="38" xfId="262" applyFont="1" applyFill="1" applyBorder="1"/>
    <xf numFmtId="0" fontId="55" fillId="0" borderId="0" xfId="262" applyFont="1"/>
    <xf numFmtId="0" fontId="54" fillId="0" borderId="0" xfId="262" applyFont="1" applyAlignment="1">
      <alignment horizontal="center" wrapText="1"/>
    </xf>
    <xf numFmtId="49" fontId="54" fillId="30" borderId="48" xfId="262" applyNumberFormat="1" applyFont="1" applyFill="1" applyBorder="1" applyAlignment="1" applyProtection="1">
      <alignment horizontal="center" vertical="center" wrapText="1"/>
      <protection hidden="1"/>
    </xf>
    <xf numFmtId="0" fontId="54" fillId="30" borderId="48" xfId="262" applyFont="1" applyFill="1" applyBorder="1" applyAlignment="1" applyProtection="1">
      <alignment horizontal="center" vertical="center" wrapText="1"/>
      <protection hidden="1"/>
    </xf>
    <xf numFmtId="204" fontId="54" fillId="30" borderId="48" xfId="262" applyNumberFormat="1" applyFont="1" applyFill="1" applyBorder="1" applyAlignment="1" applyProtection="1">
      <alignment horizontal="center" vertical="center" wrapText="1"/>
      <protection hidden="1"/>
    </xf>
    <xf numFmtId="41" fontId="54" fillId="30" borderId="48" xfId="264" applyFont="1" applyFill="1" applyBorder="1" applyAlignment="1" applyProtection="1">
      <alignment horizontal="center" vertical="center" wrapText="1"/>
      <protection hidden="1"/>
    </xf>
    <xf numFmtId="49" fontId="54" fillId="0" borderId="48" xfId="0" applyNumberFormat="1" applyFont="1" applyBorder="1" applyAlignment="1">
      <alignment vertical="center" wrapText="1"/>
    </xf>
    <xf numFmtId="49" fontId="41" fillId="0" borderId="48" xfId="0" applyNumberFormat="1" applyFont="1" applyBorder="1" applyAlignment="1">
      <alignment vertical="center" wrapText="1"/>
    </xf>
    <xf numFmtId="0" fontId="54" fillId="0" borderId="48" xfId="0" applyFont="1" applyBorder="1" applyAlignment="1">
      <alignment vertical="center" wrapText="1"/>
    </xf>
    <xf numFmtId="0" fontId="41" fillId="0" borderId="48" xfId="0" applyFont="1" applyBorder="1" applyAlignment="1">
      <alignment vertical="center" wrapText="1"/>
    </xf>
    <xf numFmtId="41" fontId="41" fillId="0" borderId="48" xfId="372" applyFont="1" applyFill="1" applyBorder="1" applyAlignment="1">
      <alignment vertical="center" wrapText="1"/>
    </xf>
    <xf numFmtId="0" fontId="54" fillId="0" borderId="48" xfId="0" applyFont="1" applyBorder="1" applyAlignment="1">
      <alignment horizontal="justify" vertical="center" wrapText="1"/>
    </xf>
    <xf numFmtId="41" fontId="41" fillId="0" borderId="0" xfId="266" applyFont="1" applyFill="1" applyBorder="1" applyAlignment="1">
      <alignment vertical="center"/>
    </xf>
    <xf numFmtId="0" fontId="54" fillId="30" borderId="48" xfId="262" applyFont="1" applyFill="1" applyBorder="1" applyAlignment="1" applyProtection="1">
      <alignment horizontal="left" vertical="center" wrapText="1"/>
      <protection hidden="1"/>
    </xf>
    <xf numFmtId="0" fontId="54" fillId="0" borderId="48" xfId="0" applyFont="1" applyBorder="1" applyAlignment="1">
      <alignment horizontal="left" vertical="center" wrapText="1"/>
    </xf>
    <xf numFmtId="0" fontId="41" fillId="0" borderId="48" xfId="0" applyFont="1" applyBorder="1" applyAlignment="1">
      <alignment horizontal="left" vertical="center" wrapText="1"/>
    </xf>
    <xf numFmtId="41" fontId="57" fillId="0" borderId="48" xfId="372" applyFont="1" applyFill="1" applyBorder="1" applyAlignment="1">
      <alignment vertical="center" wrapText="1"/>
    </xf>
    <xf numFmtId="41" fontId="41" fillId="0" borderId="0" xfId="372" applyFont="1" applyBorder="1" applyAlignment="1">
      <alignment vertical="center" wrapText="1"/>
    </xf>
    <xf numFmtId="0" fontId="41" fillId="0" borderId="48" xfId="372" applyNumberFormat="1" applyFont="1" applyFill="1" applyBorder="1" applyAlignment="1">
      <alignment vertical="center" wrapText="1"/>
    </xf>
    <xf numFmtId="0" fontId="41" fillId="0" borderId="12" xfId="266" applyNumberFormat="1" applyFont="1" applyFill="1" applyBorder="1" applyAlignment="1">
      <alignment vertical="center" wrapText="1"/>
    </xf>
    <xf numFmtId="1" fontId="41" fillId="0" borderId="48" xfId="133" applyNumberFormat="1" applyFont="1" applyBorder="1" applyAlignment="1">
      <alignment horizontal="center" vertical="center"/>
    </xf>
    <xf numFmtId="0" fontId="41" fillId="0" borderId="48" xfId="133" applyFont="1" applyBorder="1" applyAlignment="1">
      <alignment horizontal="left" vertical="center" wrapText="1"/>
    </xf>
    <xf numFmtId="0" fontId="41" fillId="0" borderId="48" xfId="133" applyFont="1" applyBorder="1" applyAlignment="1">
      <alignment horizontal="center" vertical="center"/>
    </xf>
    <xf numFmtId="4" fontId="41" fillId="0" borderId="48" xfId="258" applyNumberFormat="1" applyFont="1" applyFill="1" applyBorder="1" applyAlignment="1">
      <alignment horizontal="center" vertical="center" wrapText="1"/>
    </xf>
    <xf numFmtId="2" fontId="41" fillId="0" borderId="14" xfId="258" applyNumberFormat="1" applyFont="1" applyFill="1" applyBorder="1" applyAlignment="1">
      <alignment horizontal="center" vertical="center" wrapText="1"/>
    </xf>
    <xf numFmtId="0" fontId="54" fillId="24" borderId="14" xfId="133" applyFont="1" applyFill="1" applyBorder="1" applyAlignment="1">
      <alignment horizontal="center" vertical="center" wrapText="1"/>
    </xf>
    <xf numFmtId="4" fontId="54" fillId="24" borderId="14" xfId="133" applyNumberFormat="1" applyFont="1" applyFill="1" applyBorder="1" applyAlignment="1">
      <alignment horizontal="center" vertical="center" wrapText="1"/>
    </xf>
    <xf numFmtId="4" fontId="54" fillId="24" borderId="27" xfId="133" applyNumberFormat="1" applyFont="1" applyFill="1" applyBorder="1" applyAlignment="1">
      <alignment horizontal="center" vertical="center" wrapText="1"/>
    </xf>
    <xf numFmtId="0" fontId="54" fillId="24" borderId="30" xfId="133" applyFont="1" applyFill="1" applyBorder="1" applyAlignment="1">
      <alignment horizontal="center" vertical="center" wrapText="1"/>
    </xf>
    <xf numFmtId="0" fontId="54" fillId="24" borderId="33" xfId="133" applyFont="1" applyFill="1" applyBorder="1" applyAlignment="1">
      <alignment horizontal="center" vertical="center" wrapText="1"/>
    </xf>
    <xf numFmtId="0" fontId="54" fillId="24" borderId="17" xfId="133" applyFont="1" applyFill="1" applyBorder="1" applyAlignment="1">
      <alignment horizontal="center" vertical="center" wrapText="1"/>
    </xf>
    <xf numFmtId="4" fontId="59" fillId="28" borderId="54" xfId="328" applyNumberFormat="1" applyFont="1" applyFill="1" applyBorder="1" applyAlignment="1">
      <alignment horizontal="center" vertical="center"/>
    </xf>
    <xf numFmtId="0" fontId="15" fillId="0" borderId="0" xfId="328" applyAlignment="1">
      <alignment vertical="center"/>
    </xf>
    <xf numFmtId="4" fontId="62" fillId="0" borderId="11" xfId="328" applyNumberFormat="1" applyFont="1" applyBorder="1" applyAlignment="1">
      <alignment horizontal="center" vertical="center"/>
    </xf>
    <xf numFmtId="0" fontId="62" fillId="0" borderId="0" xfId="328" applyFont="1" applyAlignment="1">
      <alignment horizontal="center" vertical="center"/>
    </xf>
    <xf numFmtId="4" fontId="62" fillId="0" borderId="0" xfId="328" applyNumberFormat="1" applyFont="1" applyAlignment="1">
      <alignment horizontal="center" vertical="center"/>
    </xf>
    <xf numFmtId="3" fontId="62" fillId="0" borderId="0" xfId="328" applyNumberFormat="1" applyFont="1" applyAlignment="1">
      <alignment horizontal="center" vertical="center"/>
    </xf>
    <xf numFmtId="3" fontId="15" fillId="0" borderId="0" xfId="328" applyNumberFormat="1" applyAlignment="1">
      <alignment horizontal="right" vertical="center"/>
    </xf>
    <xf numFmtId="3" fontId="62" fillId="0" borderId="0" xfId="328" applyNumberFormat="1" applyFont="1" applyAlignment="1">
      <alignment vertical="center"/>
    </xf>
    <xf numFmtId="10" fontId="62" fillId="0" borderId="55" xfId="328" applyNumberFormat="1" applyFont="1" applyBorder="1" applyAlignment="1">
      <alignment vertical="center"/>
    </xf>
    <xf numFmtId="4" fontId="63" fillId="0" borderId="23" xfId="328" applyNumberFormat="1" applyFont="1" applyBorder="1" applyAlignment="1">
      <alignment horizontal="left" vertical="center"/>
    </xf>
    <xf numFmtId="0" fontId="15" fillId="0" borderId="26" xfId="328" applyBorder="1" applyAlignment="1">
      <alignment vertical="center"/>
    </xf>
    <xf numFmtId="207" fontId="65" fillId="0" borderId="26" xfId="328" applyNumberFormat="1" applyFont="1" applyBorder="1" applyAlignment="1">
      <alignment horizontal="center" vertical="center"/>
    </xf>
    <xf numFmtId="208" fontId="59" fillId="0" borderId="0" xfId="328" applyNumberFormat="1" applyFont="1" applyAlignment="1">
      <alignment horizontal="center" vertical="center"/>
    </xf>
    <xf numFmtId="3" fontId="15" fillId="0" borderId="0" xfId="328" applyNumberFormat="1" applyAlignment="1">
      <alignment horizontal="center" vertical="center"/>
    </xf>
    <xf numFmtId="3" fontId="17" fillId="0" borderId="0" xfId="328" applyNumberFormat="1" applyFont="1" applyAlignment="1">
      <alignment horizontal="right" vertical="center"/>
    </xf>
    <xf numFmtId="3" fontId="15" fillId="0" borderId="0" xfId="328" applyNumberFormat="1" applyAlignment="1">
      <alignment vertical="center"/>
    </xf>
    <xf numFmtId="3" fontId="15" fillId="0" borderId="55" xfId="328" applyNumberFormat="1" applyBorder="1" applyAlignment="1">
      <alignment vertical="center"/>
    </xf>
    <xf numFmtId="4" fontId="62" fillId="0" borderId="56" xfId="328" applyNumberFormat="1" applyFont="1" applyBorder="1" applyAlignment="1">
      <alignment horizontal="left" vertical="center"/>
    </xf>
    <xf numFmtId="0" fontId="15" fillId="0" borderId="57" xfId="328" applyBorder="1" applyAlignment="1">
      <alignment vertical="center"/>
    </xf>
    <xf numFmtId="4" fontId="59" fillId="28" borderId="58" xfId="328" applyNumberFormat="1" applyFont="1" applyFill="1" applyBorder="1" applyAlignment="1">
      <alignment horizontal="center" vertical="center"/>
    </xf>
    <xf numFmtId="0" fontId="15" fillId="0" borderId="0" xfId="328" applyAlignment="1">
      <alignment horizontal="center" vertical="center"/>
    </xf>
    <xf numFmtId="3" fontId="62" fillId="0" borderId="0" xfId="328" applyNumberFormat="1" applyFont="1" applyAlignment="1">
      <alignment horizontal="right" vertical="center"/>
    </xf>
    <xf numFmtId="3" fontId="62" fillId="0" borderId="55" xfId="328" applyNumberFormat="1" applyFont="1" applyBorder="1" applyAlignment="1">
      <alignment horizontal="center" vertical="center" wrapText="1"/>
    </xf>
    <xf numFmtId="4" fontId="62" fillId="0" borderId="11" xfId="328" applyNumberFormat="1" applyFont="1" applyBorder="1" applyAlignment="1">
      <alignment horizontal="left" vertical="center"/>
    </xf>
    <xf numFmtId="4" fontId="59" fillId="32" borderId="26" xfId="328" applyNumberFormat="1" applyFont="1" applyFill="1" applyBorder="1" applyAlignment="1">
      <alignment horizontal="center" vertical="center"/>
    </xf>
    <xf numFmtId="4" fontId="59" fillId="0" borderId="0" xfId="328" applyNumberFormat="1" applyFont="1" applyAlignment="1">
      <alignment horizontal="center" vertical="center"/>
    </xf>
    <xf numFmtId="4" fontId="59" fillId="33" borderId="61" xfId="328" applyNumberFormat="1" applyFont="1" applyFill="1" applyBorder="1" applyAlignment="1">
      <alignment horizontal="center" vertical="center" wrapText="1"/>
    </xf>
    <xf numFmtId="0" fontId="59" fillId="33" borderId="39" xfId="328" applyFont="1" applyFill="1" applyBorder="1" applyAlignment="1">
      <alignment horizontal="center" vertical="center"/>
    </xf>
    <xf numFmtId="0" fontId="59" fillId="33" borderId="39" xfId="328" applyFont="1" applyFill="1" applyBorder="1" applyAlignment="1">
      <alignment horizontal="center" vertical="center" wrapText="1"/>
    </xf>
    <xf numFmtId="4" fontId="59" fillId="33" borderId="39" xfId="328" applyNumberFormat="1" applyFont="1" applyFill="1" applyBorder="1" applyAlignment="1">
      <alignment horizontal="center" vertical="center" wrapText="1"/>
    </xf>
    <xf numFmtId="3" fontId="59" fillId="33" borderId="39" xfId="328" applyNumberFormat="1" applyFont="1" applyFill="1" applyBorder="1" applyAlignment="1">
      <alignment horizontal="center" vertical="center" wrapText="1"/>
    </xf>
    <xf numFmtId="10" fontId="59" fillId="33" borderId="62" xfId="328" applyNumberFormat="1" applyFont="1" applyFill="1" applyBorder="1" applyAlignment="1">
      <alignment horizontal="center" vertical="center" wrapText="1"/>
    </xf>
    <xf numFmtId="0" fontId="59" fillId="0" borderId="0" xfId="328" applyFont="1" applyAlignment="1">
      <alignment horizontal="center" vertical="center" wrapText="1"/>
    </xf>
    <xf numFmtId="4" fontId="59" fillId="0" borderId="63" xfId="328" applyNumberFormat="1" applyFont="1" applyBorder="1" applyAlignment="1">
      <alignment horizontal="center" vertical="center"/>
    </xf>
    <xf numFmtId="0" fontId="66" fillId="28" borderId="40" xfId="328" applyFont="1" applyFill="1" applyBorder="1" applyAlignment="1">
      <alignment horizontal="center" vertical="center"/>
    </xf>
    <xf numFmtId="0" fontId="62" fillId="0" borderId="40" xfId="328" applyFont="1" applyBorder="1" applyAlignment="1">
      <alignment horizontal="center" vertical="center"/>
    </xf>
    <xf numFmtId="4" fontId="62" fillId="0" borderId="40" xfId="328" applyNumberFormat="1" applyFont="1" applyBorder="1" applyAlignment="1">
      <alignment horizontal="center" vertical="center"/>
    </xf>
    <xf numFmtId="3" fontId="62" fillId="0" borderId="40" xfId="328" applyNumberFormat="1" applyFont="1" applyBorder="1" applyAlignment="1">
      <alignment horizontal="center" vertical="center"/>
    </xf>
    <xf numFmtId="3" fontId="62" fillId="0" borderId="40" xfId="328" applyNumberFormat="1" applyFont="1" applyBorder="1" applyAlignment="1">
      <alignment horizontal="right" vertical="center"/>
    </xf>
    <xf numFmtId="3" fontId="62" fillId="0" borderId="40" xfId="328" applyNumberFormat="1" applyFont="1" applyBorder="1" applyAlignment="1">
      <alignment vertical="center"/>
    </xf>
    <xf numFmtId="10" fontId="59" fillId="28" borderId="64" xfId="328" applyNumberFormat="1" applyFont="1" applyFill="1" applyBorder="1" applyAlignment="1">
      <alignment vertical="center"/>
    </xf>
    <xf numFmtId="4" fontId="59" fillId="0" borderId="65" xfId="328" applyNumberFormat="1" applyFont="1" applyBorder="1" applyAlignment="1">
      <alignment horizontal="center" vertical="center"/>
    </xf>
    <xf numFmtId="0" fontId="66" fillId="33" borderId="66" xfId="328" applyFont="1" applyFill="1" applyBorder="1" applyAlignment="1">
      <alignment horizontal="center" vertical="center"/>
    </xf>
    <xf numFmtId="0" fontId="62" fillId="0" borderId="66" xfId="328" applyFont="1" applyBorder="1" applyAlignment="1">
      <alignment horizontal="center" vertical="center"/>
    </xf>
    <xf numFmtId="4" fontId="62" fillId="0" borderId="66" xfId="328" applyNumberFormat="1" applyFont="1" applyBorder="1" applyAlignment="1">
      <alignment horizontal="center" vertical="center"/>
    </xf>
    <xf numFmtId="3" fontId="62" fillId="0" borderId="66" xfId="328" applyNumberFormat="1" applyFont="1" applyBorder="1" applyAlignment="1">
      <alignment horizontal="center" vertical="center"/>
    </xf>
    <xf numFmtId="3" fontId="62" fillId="0" borderId="66" xfId="328" applyNumberFormat="1" applyFont="1" applyBorder="1" applyAlignment="1">
      <alignment horizontal="right" vertical="center"/>
    </xf>
    <xf numFmtId="3" fontId="59" fillId="0" borderId="66" xfId="328" applyNumberFormat="1" applyFont="1" applyBorder="1" applyAlignment="1">
      <alignment vertical="center"/>
    </xf>
    <xf numFmtId="10" fontId="59" fillId="0" borderId="67" xfId="328" applyNumberFormat="1" applyFont="1" applyBorder="1" applyAlignment="1">
      <alignment vertical="center"/>
    </xf>
    <xf numFmtId="10" fontId="15" fillId="0" borderId="0" xfId="328" applyNumberFormat="1" applyAlignment="1">
      <alignment vertical="center"/>
    </xf>
    <xf numFmtId="4" fontId="60" fillId="0" borderId="21" xfId="328" applyNumberFormat="1" applyFont="1" applyBorder="1" applyAlignment="1">
      <alignment horizontal="center" vertical="center"/>
    </xf>
    <xf numFmtId="0" fontId="60" fillId="0" borderId="48" xfId="293" applyFont="1" applyBorder="1" applyAlignment="1">
      <alignment vertical="center"/>
    </xf>
    <xf numFmtId="0" fontId="60" fillId="0" borderId="48" xfId="293" applyFont="1" applyBorder="1" applyAlignment="1">
      <alignment horizontal="center" vertical="center"/>
    </xf>
    <xf numFmtId="4" fontId="60" fillId="0" borderId="48" xfId="293" applyNumberFormat="1" applyFont="1" applyBorder="1" applyAlignment="1">
      <alignment horizontal="center" vertical="center"/>
    </xf>
    <xf numFmtId="9" fontId="60" fillId="0" borderId="48" xfId="92" applyFont="1" applyFill="1" applyBorder="1" applyAlignment="1">
      <alignment horizontal="center" vertical="center"/>
    </xf>
    <xf numFmtId="3" fontId="60" fillId="0" borderId="48" xfId="293" applyNumberFormat="1" applyFont="1" applyBorder="1" applyAlignment="1">
      <alignment horizontal="center" vertical="center"/>
    </xf>
    <xf numFmtId="10" fontId="60" fillId="0" borderId="48" xfId="293" applyNumberFormat="1" applyFont="1" applyBorder="1" applyAlignment="1">
      <alignment horizontal="center" vertical="center"/>
    </xf>
    <xf numFmtId="3" fontId="60" fillId="0" borderId="48" xfId="293" applyNumberFormat="1" applyFont="1" applyBorder="1" applyAlignment="1">
      <alignment horizontal="right" vertical="center"/>
    </xf>
    <xf numFmtId="3" fontId="60" fillId="0" borderId="48" xfId="328" applyNumberFormat="1" applyFont="1" applyBorder="1" applyAlignment="1">
      <alignment vertical="center"/>
    </xf>
    <xf numFmtId="10" fontId="60" fillId="0" borderId="18" xfId="328" applyNumberFormat="1" applyFont="1" applyBorder="1" applyAlignment="1">
      <alignment vertical="center"/>
    </xf>
    <xf numFmtId="0" fontId="60" fillId="0" borderId="0" xfId="328" applyFont="1" applyAlignment="1">
      <alignment vertical="center"/>
    </xf>
    <xf numFmtId="4" fontId="15" fillId="0" borderId="21" xfId="328" applyNumberFormat="1" applyBorder="1" applyAlignment="1">
      <alignment horizontal="center" vertical="center"/>
    </xf>
    <xf numFmtId="0" fontId="15" fillId="0" borderId="48" xfId="293" applyBorder="1" applyAlignment="1">
      <alignment vertical="center"/>
    </xf>
    <xf numFmtId="0" fontId="15" fillId="0" borderId="48" xfId="293" applyBorder="1" applyAlignment="1">
      <alignment horizontal="center" vertical="center"/>
    </xf>
    <xf numFmtId="9" fontId="15" fillId="0" borderId="48" xfId="92" applyFont="1" applyFill="1" applyBorder="1" applyAlignment="1">
      <alignment horizontal="center" vertical="center"/>
    </xf>
    <xf numFmtId="3" fontId="15" fillId="0" borderId="48" xfId="293" applyNumberFormat="1" applyBorder="1" applyAlignment="1">
      <alignment horizontal="center" vertical="center"/>
    </xf>
    <xf numFmtId="10" fontId="15" fillId="0" borderId="48" xfId="293" applyNumberFormat="1" applyBorder="1" applyAlignment="1">
      <alignment horizontal="center" vertical="center"/>
    </xf>
    <xf numFmtId="3" fontId="15" fillId="0" borderId="48" xfId="293" applyNumberFormat="1" applyBorder="1" applyAlignment="1">
      <alignment horizontal="right" vertical="center"/>
    </xf>
    <xf numFmtId="3" fontId="15" fillId="0" borderId="48" xfId="328" applyNumberFormat="1" applyBorder="1" applyAlignment="1">
      <alignment vertical="center"/>
    </xf>
    <xf numFmtId="10" fontId="15" fillId="0" borderId="18" xfId="328" applyNumberFormat="1" applyBorder="1" applyAlignment="1">
      <alignment vertical="center"/>
    </xf>
    <xf numFmtId="9" fontId="15" fillId="0" borderId="48" xfId="92" applyFont="1" applyBorder="1" applyAlignment="1">
      <alignment horizontal="center" vertical="center"/>
    </xf>
    <xf numFmtId="4" fontId="15" fillId="0" borderId="11" xfId="328" applyNumberFormat="1" applyBorder="1" applyAlignment="1">
      <alignment horizontal="center" vertical="center"/>
    </xf>
    <xf numFmtId="0" fontId="15" fillId="0" borderId="0" xfId="293" applyAlignment="1">
      <alignment vertical="center"/>
    </xf>
    <xf numFmtId="0" fontId="15" fillId="0" borderId="0" xfId="293" applyAlignment="1">
      <alignment horizontal="center" vertical="center"/>
    </xf>
    <xf numFmtId="4" fontId="15" fillId="0" borderId="0" xfId="293" applyNumberFormat="1" applyAlignment="1">
      <alignment horizontal="center" vertical="center"/>
    </xf>
    <xf numFmtId="9" fontId="15" fillId="0" borderId="0" xfId="92" applyFont="1" applyFill="1" applyBorder="1" applyAlignment="1">
      <alignment horizontal="center" vertical="center"/>
    </xf>
    <xf numFmtId="3" fontId="15" fillId="0" borderId="0" xfId="293" applyNumberFormat="1" applyAlignment="1">
      <alignment horizontal="center" vertical="center"/>
    </xf>
    <xf numFmtId="10" fontId="15" fillId="0" borderId="0" xfId="293" applyNumberFormat="1" applyAlignment="1">
      <alignment horizontal="center" vertical="center"/>
    </xf>
    <xf numFmtId="3" fontId="15" fillId="0" borderId="0" xfId="293" applyNumberFormat="1" applyAlignment="1">
      <alignment horizontal="right" vertical="center"/>
    </xf>
    <xf numFmtId="10" fontId="15" fillId="0" borderId="55" xfId="328" applyNumberFormat="1" applyBorder="1" applyAlignment="1">
      <alignment vertical="center"/>
    </xf>
    <xf numFmtId="0" fontId="60" fillId="0" borderId="48" xfId="293" applyFont="1" applyBorder="1" applyAlignment="1">
      <alignment vertical="center" wrapText="1"/>
    </xf>
    <xf numFmtId="4" fontId="15" fillId="0" borderId="48" xfId="293" applyNumberFormat="1" applyBorder="1" applyAlignment="1">
      <alignment horizontal="center" vertical="center"/>
    </xf>
    <xf numFmtId="4" fontId="59" fillId="0" borderId="68" xfId="328" applyNumberFormat="1" applyFont="1" applyBorder="1" applyAlignment="1">
      <alignment horizontal="center" vertical="center"/>
    </xf>
    <xf numFmtId="0" fontId="59" fillId="28" borderId="41" xfId="328" applyFont="1" applyFill="1" applyBorder="1" applyAlignment="1">
      <alignment horizontal="center" vertical="center"/>
    </xf>
    <xf numFmtId="0" fontId="62" fillId="0" borderId="41" xfId="328" applyFont="1" applyBorder="1" applyAlignment="1">
      <alignment horizontal="center" vertical="center"/>
    </xf>
    <xf numFmtId="4" fontId="15" fillId="0" borderId="41" xfId="328" applyNumberFormat="1" applyBorder="1" applyAlignment="1">
      <alignment horizontal="center" vertical="center"/>
    </xf>
    <xf numFmtId="3" fontId="15" fillId="0" borderId="41" xfId="328" applyNumberFormat="1" applyBorder="1" applyAlignment="1">
      <alignment horizontal="center" vertical="center"/>
    </xf>
    <xf numFmtId="0" fontId="15" fillId="0" borderId="41" xfId="328" applyBorder="1" applyAlignment="1">
      <alignment horizontal="center" vertical="center"/>
    </xf>
    <xf numFmtId="3" fontId="15" fillId="0" borderId="41" xfId="328" applyNumberFormat="1" applyBorder="1" applyAlignment="1">
      <alignment horizontal="right" vertical="center"/>
    </xf>
    <xf numFmtId="3" fontId="15" fillId="0" borderId="41" xfId="328" applyNumberFormat="1" applyBorder="1" applyAlignment="1">
      <alignment vertical="center"/>
    </xf>
    <xf numFmtId="10" fontId="59" fillId="28" borderId="69" xfId="328" applyNumberFormat="1" applyFont="1" applyFill="1" applyBorder="1" applyAlignment="1">
      <alignment vertical="center"/>
    </xf>
    <xf numFmtId="4" fontId="15" fillId="0" borderId="68" xfId="328" applyNumberFormat="1" applyBorder="1" applyAlignment="1">
      <alignment horizontal="center" vertical="center"/>
    </xf>
    <xf numFmtId="0" fontId="66" fillId="33" borderId="41" xfId="328" applyFont="1" applyFill="1" applyBorder="1" applyAlignment="1">
      <alignment horizontal="center" vertical="center"/>
    </xf>
    <xf numFmtId="3" fontId="59" fillId="0" borderId="41" xfId="328" applyNumberFormat="1" applyFont="1" applyBorder="1" applyAlignment="1">
      <alignment vertical="center"/>
    </xf>
    <xf numFmtId="10" fontId="59" fillId="0" borderId="69" xfId="328" applyNumberFormat="1" applyFont="1" applyBorder="1" applyAlignment="1">
      <alignment vertical="center"/>
    </xf>
    <xf numFmtId="0" fontId="15" fillId="0" borderId="41" xfId="328" applyBorder="1" applyAlignment="1">
      <alignment vertical="center"/>
    </xf>
    <xf numFmtId="10" fontId="15" fillId="0" borderId="41" xfId="328" applyNumberFormat="1" applyBorder="1" applyAlignment="1">
      <alignment horizontal="center" vertical="center"/>
    </xf>
    <xf numFmtId="185" fontId="61" fillId="34" borderId="41" xfId="328" applyNumberFormat="1" applyFont="1" applyFill="1" applyBorder="1" applyAlignment="1">
      <alignment horizontal="center" vertical="center"/>
    </xf>
    <xf numFmtId="10" fontId="15" fillId="0" borderId="69" xfId="328" applyNumberFormat="1" applyBorder="1" applyAlignment="1">
      <alignment vertical="center"/>
    </xf>
    <xf numFmtId="3" fontId="51" fillId="0" borderId="41" xfId="328" applyNumberFormat="1" applyFont="1" applyBorder="1" applyAlignment="1">
      <alignment horizontal="center" vertical="center"/>
    </xf>
    <xf numFmtId="185" fontId="51" fillId="0" borderId="41" xfId="328" applyNumberFormat="1" applyFont="1" applyBorder="1" applyAlignment="1">
      <alignment horizontal="center" vertical="center"/>
    </xf>
    <xf numFmtId="185" fontId="15" fillId="0" borderId="41" xfId="328" applyNumberFormat="1" applyBorder="1" applyAlignment="1">
      <alignment horizontal="center" vertical="center"/>
    </xf>
    <xf numFmtId="4" fontId="15" fillId="0" borderId="68" xfId="285" applyNumberFormat="1" applyFont="1" applyBorder="1" applyAlignment="1">
      <alignment horizontal="center" vertical="center"/>
    </xf>
    <xf numFmtId="0" fontId="15" fillId="0" borderId="41" xfId="285" applyFont="1" applyBorder="1" applyAlignment="1">
      <alignment vertical="center"/>
    </xf>
    <xf numFmtId="0" fontId="62" fillId="0" borderId="41" xfId="285" applyFont="1" applyBorder="1" applyAlignment="1">
      <alignment horizontal="center" vertical="center"/>
    </xf>
    <xf numFmtId="10" fontId="15" fillId="0" borderId="41" xfId="285" applyNumberFormat="1" applyFont="1" applyBorder="1" applyAlignment="1">
      <alignment horizontal="center" vertical="center"/>
    </xf>
    <xf numFmtId="4" fontId="15" fillId="0" borderId="41" xfId="285" applyNumberFormat="1" applyFont="1" applyBorder="1" applyAlignment="1">
      <alignment horizontal="center" vertical="center"/>
    </xf>
    <xf numFmtId="3" fontId="15" fillId="0" borderId="41" xfId="285" applyNumberFormat="1" applyFont="1" applyBorder="1" applyAlignment="1">
      <alignment horizontal="center" vertical="center"/>
    </xf>
    <xf numFmtId="185" fontId="51" fillId="0" borderId="41" xfId="285" applyNumberFormat="1" applyFont="1" applyBorder="1" applyAlignment="1">
      <alignment horizontal="center" vertical="center"/>
    </xf>
    <xf numFmtId="3" fontId="15" fillId="0" borderId="41" xfId="285" applyNumberFormat="1" applyFont="1" applyBorder="1" applyAlignment="1">
      <alignment horizontal="right" vertical="center"/>
    </xf>
    <xf numFmtId="3" fontId="15" fillId="0" borderId="41" xfId="285" applyNumberFormat="1" applyFont="1" applyBorder="1" applyAlignment="1">
      <alignment vertical="center"/>
    </xf>
    <xf numFmtId="10" fontId="15" fillId="0" borderId="69" xfId="285" applyNumberFormat="1" applyFont="1" applyBorder="1" applyAlignment="1">
      <alignment vertical="center"/>
    </xf>
    <xf numFmtId="0" fontId="62" fillId="0" borderId="0" xfId="328" applyFont="1" applyAlignment="1">
      <alignment vertical="center"/>
    </xf>
    <xf numFmtId="0" fontId="15" fillId="0" borderId="41" xfId="328" applyBorder="1" applyAlignment="1">
      <alignment vertical="center" wrapText="1"/>
    </xf>
    <xf numFmtId="4" fontId="15" fillId="24" borderId="68" xfId="328" applyNumberFormat="1" applyFill="1" applyBorder="1" applyAlignment="1">
      <alignment horizontal="center" vertical="center"/>
    </xf>
    <xf numFmtId="0" fontId="62" fillId="24" borderId="41" xfId="328" applyFont="1" applyFill="1" applyBorder="1" applyAlignment="1">
      <alignment horizontal="center" vertical="center"/>
    </xf>
    <xf numFmtId="4" fontId="15" fillId="24" borderId="41" xfId="328" applyNumberFormat="1" applyFill="1" applyBorder="1" applyAlignment="1">
      <alignment horizontal="center" vertical="center"/>
    </xf>
    <xf numFmtId="3" fontId="15" fillId="24" borderId="41" xfId="328" applyNumberFormat="1" applyFill="1" applyBorder="1" applyAlignment="1">
      <alignment horizontal="center" vertical="center"/>
    </xf>
    <xf numFmtId="185" fontId="15" fillId="24" borderId="41" xfId="328" applyNumberFormat="1" applyFill="1" applyBorder="1" applyAlignment="1">
      <alignment horizontal="center" vertical="center"/>
    </xf>
    <xf numFmtId="3" fontId="15" fillId="24" borderId="41" xfId="328" applyNumberFormat="1" applyFill="1" applyBorder="1" applyAlignment="1">
      <alignment horizontal="right" vertical="center"/>
    </xf>
    <xf numFmtId="3" fontId="59" fillId="24" borderId="41" xfId="328" applyNumberFormat="1" applyFont="1" applyFill="1" applyBorder="1" applyAlignment="1">
      <alignment vertical="center"/>
    </xf>
    <xf numFmtId="209" fontId="59" fillId="24" borderId="69" xfId="328" applyNumberFormat="1" applyFont="1" applyFill="1" applyBorder="1" applyAlignment="1">
      <alignment vertical="center"/>
    </xf>
    <xf numFmtId="209" fontId="15" fillId="0" borderId="0" xfId="328" applyNumberFormat="1" applyAlignment="1">
      <alignment vertical="center"/>
    </xf>
    <xf numFmtId="4" fontId="60" fillId="0" borderId="68" xfId="328" applyNumberFormat="1" applyFont="1" applyBorder="1" applyAlignment="1">
      <alignment horizontal="center" vertical="center"/>
    </xf>
    <xf numFmtId="0" fontId="60" fillId="0" borderId="41" xfId="328" applyFont="1" applyBorder="1" applyAlignment="1">
      <alignment vertical="center"/>
    </xf>
    <xf numFmtId="0" fontId="60" fillId="0" borderId="41" xfId="328" applyFont="1" applyBorder="1" applyAlignment="1">
      <alignment horizontal="center" vertical="center"/>
    </xf>
    <xf numFmtId="4" fontId="60" fillId="0" borderId="41" xfId="328" applyNumberFormat="1" applyFont="1" applyBorder="1" applyAlignment="1">
      <alignment horizontal="center" vertical="center"/>
    </xf>
    <xf numFmtId="10" fontId="67" fillId="0" borderId="41" xfId="328" applyNumberFormat="1" applyFont="1" applyBorder="1" applyAlignment="1">
      <alignment horizontal="center" vertical="center"/>
    </xf>
    <xf numFmtId="3" fontId="60" fillId="0" borderId="41" xfId="328" applyNumberFormat="1" applyFont="1" applyBorder="1" applyAlignment="1">
      <alignment horizontal="center" vertical="center"/>
    </xf>
    <xf numFmtId="185" fontId="60" fillId="0" borderId="41" xfId="328" applyNumberFormat="1" applyFont="1" applyBorder="1" applyAlignment="1">
      <alignment horizontal="center" vertical="center"/>
    </xf>
    <xf numFmtId="3" fontId="60" fillId="0" borderId="41" xfId="328" applyNumberFormat="1" applyFont="1" applyBorder="1" applyAlignment="1">
      <alignment horizontal="right" vertical="center"/>
    </xf>
    <xf numFmtId="3" fontId="60" fillId="0" borderId="41" xfId="328" applyNumberFormat="1" applyFont="1" applyBorder="1" applyAlignment="1">
      <alignment vertical="center"/>
    </xf>
    <xf numFmtId="209" fontId="60" fillId="0" borderId="69" xfId="328" applyNumberFormat="1" applyFont="1" applyBorder="1" applyAlignment="1">
      <alignment vertical="center"/>
    </xf>
    <xf numFmtId="0" fontId="60" fillId="0" borderId="41" xfId="328" applyFont="1" applyBorder="1" applyAlignment="1">
      <alignment vertical="center" wrapText="1"/>
    </xf>
    <xf numFmtId="10" fontId="59" fillId="24" borderId="69" xfId="328" applyNumberFormat="1" applyFont="1" applyFill="1" applyBorder="1" applyAlignment="1">
      <alignment vertical="center"/>
    </xf>
    <xf numFmtId="0" fontId="15" fillId="24" borderId="41" xfId="328" applyFill="1" applyBorder="1" applyAlignment="1">
      <alignment vertical="center"/>
    </xf>
    <xf numFmtId="10" fontId="15" fillId="24" borderId="41" xfId="328" applyNumberFormat="1" applyFill="1" applyBorder="1" applyAlignment="1">
      <alignment horizontal="center" vertical="center"/>
    </xf>
    <xf numFmtId="185" fontId="51" fillId="24" borderId="41" xfId="328" applyNumberFormat="1" applyFont="1" applyFill="1" applyBorder="1" applyAlignment="1">
      <alignment horizontal="center" vertical="center"/>
    </xf>
    <xf numFmtId="3" fontId="15" fillId="24" borderId="41" xfId="328" applyNumberFormat="1" applyFill="1" applyBorder="1" applyAlignment="1">
      <alignment vertical="center"/>
    </xf>
    <xf numFmtId="210" fontId="15" fillId="24" borderId="69" xfId="328" applyNumberFormat="1" applyFill="1" applyBorder="1" applyAlignment="1">
      <alignment vertical="center"/>
    </xf>
    <xf numFmtId="0" fontId="15" fillId="24" borderId="12" xfId="293" applyFill="1" applyBorder="1" applyAlignment="1">
      <alignment horizontal="center" vertical="center"/>
    </xf>
    <xf numFmtId="4" fontId="15" fillId="24" borderId="12" xfId="293" applyNumberFormat="1" applyFill="1" applyBorder="1" applyAlignment="1">
      <alignment horizontal="center" vertical="center"/>
    </xf>
    <xf numFmtId="0" fontId="15" fillId="24" borderId="0" xfId="293" applyFill="1" applyAlignment="1">
      <alignment horizontal="center" vertical="center"/>
    </xf>
    <xf numFmtId="4" fontId="15" fillId="24" borderId="0" xfId="293" applyNumberFormat="1" applyFill="1" applyAlignment="1">
      <alignment horizontal="center" vertical="center"/>
    </xf>
    <xf numFmtId="4" fontId="51" fillId="24" borderId="41" xfId="328" applyNumberFormat="1" applyFont="1" applyFill="1" applyBorder="1" applyAlignment="1">
      <alignment horizontal="center" vertical="center"/>
    </xf>
    <xf numFmtId="3" fontId="51" fillId="24" borderId="41" xfId="328" applyNumberFormat="1" applyFont="1" applyFill="1" applyBorder="1" applyAlignment="1">
      <alignment vertical="center"/>
    </xf>
    <xf numFmtId="4" fontId="15" fillId="0" borderId="70" xfId="328" applyNumberFormat="1" applyBorder="1" applyAlignment="1">
      <alignment horizontal="center" vertical="center"/>
    </xf>
    <xf numFmtId="4" fontId="15" fillId="0" borderId="42" xfId="328" applyNumberFormat="1" applyBorder="1" applyAlignment="1">
      <alignment horizontal="center" vertical="center"/>
    </xf>
    <xf numFmtId="0" fontId="15" fillId="0" borderId="42" xfId="328" applyBorder="1" applyAlignment="1">
      <alignment horizontal="center" vertical="center"/>
    </xf>
    <xf numFmtId="3" fontId="15" fillId="0" borderId="43" xfId="328" applyNumberFormat="1" applyBorder="1" applyAlignment="1">
      <alignment horizontal="right" vertical="center"/>
    </xf>
    <xf numFmtId="208" fontId="59" fillId="28" borderId="39" xfId="328" applyNumberFormat="1" applyFont="1" applyFill="1" applyBorder="1" applyAlignment="1">
      <alignment vertical="center"/>
    </xf>
    <xf numFmtId="10" fontId="59" fillId="28" borderId="62" xfId="328" applyNumberFormat="1" applyFont="1" applyFill="1" applyBorder="1" applyAlignment="1">
      <alignment vertical="center"/>
    </xf>
    <xf numFmtId="0" fontId="59" fillId="0" borderId="41" xfId="328" applyFont="1" applyBorder="1" applyAlignment="1">
      <alignment vertical="center"/>
    </xf>
    <xf numFmtId="10" fontId="59" fillId="29" borderId="41" xfId="328" applyNumberFormat="1" applyFont="1" applyFill="1" applyBorder="1" applyAlignment="1">
      <alignment vertical="center"/>
    </xf>
    <xf numFmtId="10" fontId="15" fillId="0" borderId="71" xfId="328" applyNumberFormat="1" applyBorder="1" applyAlignment="1">
      <alignment vertical="center"/>
    </xf>
    <xf numFmtId="4" fontId="15" fillId="0" borderId="72" xfId="328" applyNumberFormat="1" applyBorder="1" applyAlignment="1">
      <alignment horizontal="center" vertical="center"/>
    </xf>
    <xf numFmtId="0" fontId="59" fillId="0" borderId="73" xfId="328" applyFont="1" applyBorder="1" applyAlignment="1">
      <alignment vertical="center"/>
    </xf>
    <xf numFmtId="0" fontId="62" fillId="0" borderId="73" xfId="328" applyFont="1" applyBorder="1" applyAlignment="1">
      <alignment horizontal="center" vertical="center"/>
    </xf>
    <xf numFmtId="4" fontId="15" fillId="0" borderId="73" xfId="328" applyNumberFormat="1" applyBorder="1" applyAlignment="1">
      <alignment horizontal="center" vertical="center"/>
    </xf>
    <xf numFmtId="3" fontId="15" fillId="0" borderId="73" xfId="328" applyNumberFormat="1" applyBorder="1" applyAlignment="1">
      <alignment horizontal="center" vertical="center"/>
    </xf>
    <xf numFmtId="0" fontId="15" fillId="0" borderId="73" xfId="328" applyBorder="1" applyAlignment="1">
      <alignment horizontal="center" vertical="center"/>
    </xf>
    <xf numFmtId="3" fontId="15" fillId="0" borderId="73" xfId="328" applyNumberFormat="1" applyBorder="1" applyAlignment="1">
      <alignment horizontal="right" vertical="center"/>
    </xf>
    <xf numFmtId="3" fontId="15" fillId="0" borderId="74" xfId="328" applyNumberFormat="1" applyBorder="1" applyAlignment="1">
      <alignment vertical="center"/>
    </xf>
    <xf numFmtId="10" fontId="61" fillId="35" borderId="75" xfId="328" applyNumberFormat="1" applyFont="1" applyFill="1" applyBorder="1" applyAlignment="1">
      <alignment vertical="center"/>
    </xf>
    <xf numFmtId="0" fontId="15" fillId="0" borderId="0" xfId="328" applyAlignment="1">
      <alignment horizontal="right" vertical="center"/>
    </xf>
    <xf numFmtId="41" fontId="55" fillId="0" borderId="0" xfId="262" applyNumberFormat="1" applyFont="1" applyAlignment="1">
      <alignment vertical="center"/>
    </xf>
    <xf numFmtId="0" fontId="60" fillId="0" borderId="0" xfId="0" applyFont="1"/>
    <xf numFmtId="0" fontId="71" fillId="0" borderId="0" xfId="0" applyFont="1" applyAlignment="1">
      <alignment horizontal="center" vertical="center" wrapText="1" readingOrder="1"/>
    </xf>
    <xf numFmtId="0" fontId="72" fillId="0" borderId="0" xfId="0" applyFont="1" applyAlignment="1">
      <alignment horizontal="center" vertical="center" wrapText="1" readingOrder="1"/>
    </xf>
    <xf numFmtId="0" fontId="73" fillId="0" borderId="0" xfId="0" applyFont="1" applyAlignment="1">
      <alignment horizontal="center" vertical="top" wrapText="1"/>
    </xf>
    <xf numFmtId="2" fontId="72" fillId="0" borderId="0" xfId="0" applyNumberFormat="1" applyFont="1" applyAlignment="1">
      <alignment horizontal="center" vertical="center" wrapText="1" readingOrder="1"/>
    </xf>
    <xf numFmtId="49" fontId="55" fillId="0" borderId="0" xfId="262" applyNumberFormat="1" applyFont="1" applyAlignment="1">
      <alignment vertical="center" wrapText="1"/>
    </xf>
    <xf numFmtId="49" fontId="54" fillId="0" borderId="0" xfId="262" applyNumberFormat="1" applyFont="1" applyAlignment="1">
      <alignment horizontal="center" vertical="center" wrapText="1"/>
    </xf>
    <xf numFmtId="49" fontId="54" fillId="26" borderId="37" xfId="262" applyNumberFormat="1" applyFont="1" applyFill="1" applyBorder="1" applyAlignment="1">
      <alignment horizontal="center"/>
    </xf>
    <xf numFmtId="49" fontId="54" fillId="0" borderId="0" xfId="262" applyNumberFormat="1" applyFont="1" applyAlignment="1">
      <alignment horizontal="center" wrapText="1"/>
    </xf>
    <xf numFmtId="49" fontId="54" fillId="26" borderId="37" xfId="262" applyNumberFormat="1" applyFont="1" applyFill="1" applyBorder="1" applyAlignment="1">
      <alignment horizontal="center" vertical="center"/>
    </xf>
    <xf numFmtId="49" fontId="54" fillId="26" borderId="37" xfId="262" applyNumberFormat="1" applyFont="1" applyFill="1" applyBorder="1" applyAlignment="1">
      <alignment horizontal="center" vertical="center" wrapText="1"/>
    </xf>
    <xf numFmtId="49" fontId="56" fillId="0" borderId="0" xfId="0" applyNumberFormat="1" applyFont="1" applyAlignment="1">
      <alignment horizontal="center" vertical="center" wrapText="1"/>
    </xf>
    <xf numFmtId="49" fontId="54" fillId="27" borderId="25" xfId="133" applyNumberFormat="1" applyFont="1" applyFill="1" applyBorder="1" applyAlignment="1">
      <alignment horizontal="center" vertical="center"/>
    </xf>
    <xf numFmtId="49" fontId="41" fillId="0" borderId="48" xfId="133" applyNumberFormat="1" applyFont="1" applyBorder="1" applyAlignment="1">
      <alignment horizontal="center" vertical="center"/>
    </xf>
    <xf numFmtId="0" fontId="54" fillId="0" borderId="0" xfId="262" applyFont="1" applyAlignment="1">
      <alignment vertical="center" wrapText="1"/>
    </xf>
    <xf numFmtId="49" fontId="41" fillId="0" borderId="12" xfId="133" applyNumberFormat="1" applyFont="1" applyBorder="1" applyAlignment="1">
      <alignment horizontal="center" vertical="center"/>
    </xf>
    <xf numFmtId="0" fontId="59" fillId="0" borderId="0" xfId="0" applyFont="1"/>
    <xf numFmtId="0" fontId="15" fillId="0" borderId="0" xfId="0" applyFont="1"/>
    <xf numFmtId="13" fontId="41" fillId="0" borderId="0" xfId="266" applyNumberFormat="1" applyFont="1" applyFill="1" applyBorder="1" applyAlignment="1">
      <alignment horizontal="center" vertical="center" wrapText="1"/>
    </xf>
    <xf numFmtId="3" fontId="60" fillId="25" borderId="41" xfId="328" applyNumberFormat="1" applyFont="1" applyFill="1" applyBorder="1" applyAlignment="1">
      <alignment horizontal="right" vertical="center"/>
    </xf>
    <xf numFmtId="10" fontId="54" fillId="36" borderId="24" xfId="93" applyNumberFormat="1" applyFont="1" applyFill="1" applyBorder="1" applyAlignment="1">
      <alignment horizontal="center" vertical="center"/>
    </xf>
    <xf numFmtId="0" fontId="41" fillId="24" borderId="12" xfId="133" applyFont="1" applyFill="1" applyBorder="1" applyAlignment="1">
      <alignment horizontal="center" vertical="center"/>
    </xf>
    <xf numFmtId="0" fontId="41" fillId="24" borderId="14" xfId="133" applyFont="1" applyFill="1" applyBorder="1" applyAlignment="1">
      <alignment vertical="center" wrapText="1"/>
    </xf>
    <xf numFmtId="4" fontId="41" fillId="24" borderId="14" xfId="258" applyNumberFormat="1" applyFont="1" applyFill="1" applyBorder="1" applyAlignment="1">
      <alignment horizontal="center" vertical="center" wrapText="1"/>
    </xf>
    <xf numFmtId="2" fontId="71" fillId="0" borderId="0" xfId="0" applyNumberFormat="1" applyFont="1" applyAlignment="1">
      <alignment horizontal="center" vertical="center" wrapText="1" readingOrder="1"/>
    </xf>
    <xf numFmtId="1" fontId="41" fillId="0" borderId="48" xfId="133" quotePrefix="1" applyNumberFormat="1" applyFont="1" applyBorder="1" applyAlignment="1">
      <alignment horizontal="center" vertical="center"/>
    </xf>
    <xf numFmtId="41" fontId="41" fillId="0" borderId="0" xfId="266" applyFont="1" applyFill="1" applyBorder="1" applyAlignment="1">
      <alignment vertical="center" wrapText="1"/>
    </xf>
    <xf numFmtId="1" fontId="41" fillId="0" borderId="12" xfId="133" quotePrefix="1" applyNumberFormat="1" applyFont="1" applyBorder="1" applyAlignment="1">
      <alignment horizontal="center" vertical="center"/>
    </xf>
    <xf numFmtId="49" fontId="54" fillId="27" borderId="25" xfId="133" quotePrefix="1" applyNumberFormat="1" applyFont="1" applyFill="1" applyBorder="1" applyAlignment="1">
      <alignment horizontal="center" vertical="center"/>
    </xf>
    <xf numFmtId="44" fontId="40" fillId="0" borderId="0" xfId="261" applyNumberFormat="1" applyFont="1" applyAlignment="1">
      <alignment vertical="top"/>
    </xf>
    <xf numFmtId="0" fontId="74" fillId="0" borderId="0" xfId="261" applyFont="1" applyAlignment="1">
      <alignment vertical="center"/>
    </xf>
    <xf numFmtId="0" fontId="43" fillId="0" borderId="0" xfId="126" applyFont="1"/>
    <xf numFmtId="0" fontId="75" fillId="0" borderId="0" xfId="0" applyFont="1" applyAlignment="1">
      <alignment vertical="center"/>
    </xf>
    <xf numFmtId="0" fontId="43" fillId="0" borderId="0" xfId="0" applyFont="1" applyAlignment="1">
      <alignment vertical="center"/>
    </xf>
    <xf numFmtId="0" fontId="41" fillId="25" borderId="28" xfId="262" applyFont="1" applyFill="1" applyBorder="1" applyAlignment="1">
      <alignment vertical="center" wrapText="1"/>
    </xf>
    <xf numFmtId="0" fontId="41" fillId="25" borderId="13" xfId="262" applyFont="1" applyFill="1" applyBorder="1" applyAlignment="1">
      <alignment vertical="center" wrapText="1"/>
    </xf>
    <xf numFmtId="3" fontId="54" fillId="24" borderId="13" xfId="262" applyNumberFormat="1" applyFont="1" applyFill="1" applyBorder="1" applyAlignment="1">
      <alignment horizontal="center" vertical="center"/>
    </xf>
    <xf numFmtId="0" fontId="41" fillId="25" borderId="21" xfId="262" applyFont="1" applyFill="1" applyBorder="1" applyAlignment="1">
      <alignment vertical="center" wrapText="1"/>
    </xf>
    <xf numFmtId="0" fontId="41" fillId="25" borderId="12" xfId="262" applyFont="1" applyFill="1" applyBorder="1" applyAlignment="1">
      <alignment vertical="center" wrapText="1"/>
    </xf>
    <xf numFmtId="3" fontId="54" fillId="24" borderId="12" xfId="262" applyNumberFormat="1" applyFont="1" applyFill="1" applyBorder="1" applyAlignment="1">
      <alignment horizontal="center" vertical="center"/>
    </xf>
    <xf numFmtId="0" fontId="41" fillId="25" borderId="21" xfId="133" applyFont="1" applyFill="1" applyBorder="1" applyAlignment="1">
      <alignment vertical="center" wrapText="1"/>
    </xf>
    <xf numFmtId="0" fontId="41" fillId="25" borderId="12" xfId="133" applyFont="1" applyFill="1" applyBorder="1" applyAlignment="1">
      <alignment vertical="center" wrapText="1"/>
    </xf>
    <xf numFmtId="3" fontId="54" fillId="24" borderId="12" xfId="262" applyNumberFormat="1" applyFont="1" applyFill="1" applyBorder="1" applyAlignment="1">
      <alignment horizontal="center" vertical="center" wrapText="1"/>
    </xf>
    <xf numFmtId="0" fontId="41" fillId="0" borderId="15" xfId="133" applyFont="1" applyBorder="1" applyAlignment="1">
      <alignment horizontal="left" vertical="center"/>
    </xf>
    <xf numFmtId="0" fontId="41" fillId="0" borderId="19" xfId="133" applyFont="1" applyBorder="1" applyAlignment="1">
      <alignment horizontal="left" vertical="center"/>
    </xf>
    <xf numFmtId="0" fontId="41" fillId="0" borderId="16" xfId="133" applyFont="1" applyBorder="1" applyAlignment="1">
      <alignment horizontal="left" vertical="center"/>
    </xf>
    <xf numFmtId="0" fontId="41" fillId="25" borderId="30" xfId="262" applyFont="1" applyFill="1" applyBorder="1" applyAlignment="1">
      <alignment vertical="center" wrapText="1"/>
    </xf>
    <xf numFmtId="0" fontId="41" fillId="25" borderId="14" xfId="262" applyFont="1" applyFill="1" applyBorder="1" applyAlignment="1">
      <alignment vertical="center" wrapText="1"/>
    </xf>
    <xf numFmtId="3" fontId="54" fillId="24" borderId="14" xfId="262" applyNumberFormat="1" applyFont="1" applyFill="1" applyBorder="1" applyAlignment="1">
      <alignment horizontal="center" vertical="center" wrapText="1"/>
    </xf>
    <xf numFmtId="0" fontId="54" fillId="27" borderId="37" xfId="133" applyFont="1" applyFill="1" applyBorder="1" applyAlignment="1">
      <alignment horizontal="center" vertical="center"/>
    </xf>
    <xf numFmtId="0" fontId="54" fillId="27" borderId="38" xfId="133" applyFont="1" applyFill="1" applyBorder="1" applyAlignment="1">
      <alignment horizontal="center" vertical="center"/>
    </xf>
    <xf numFmtId="0" fontId="54" fillId="27" borderId="47" xfId="133" applyFont="1" applyFill="1" applyBorder="1" applyAlignment="1">
      <alignment horizontal="center" vertical="center"/>
    </xf>
    <xf numFmtId="0" fontId="54" fillId="27" borderId="23" xfId="133" applyFont="1" applyFill="1" applyBorder="1" applyAlignment="1">
      <alignment horizontal="right" vertical="center"/>
    </xf>
    <xf numFmtId="0" fontId="54" fillId="27" borderId="25" xfId="133" applyFont="1" applyFill="1" applyBorder="1" applyAlignment="1">
      <alignment horizontal="right" vertical="center"/>
    </xf>
    <xf numFmtId="0" fontId="54" fillId="27" borderId="31" xfId="133" applyFont="1" applyFill="1" applyBorder="1" applyAlignment="1">
      <alignment horizontal="right" vertical="center"/>
    </xf>
    <xf numFmtId="0" fontId="41" fillId="0" borderId="49" xfId="133" applyFont="1" applyBorder="1" applyAlignment="1">
      <alignment horizontal="left" vertical="center"/>
    </xf>
    <xf numFmtId="0" fontId="41" fillId="0" borderId="50" xfId="133" applyFont="1" applyBorder="1" applyAlignment="1">
      <alignment horizontal="left" vertical="center"/>
    </xf>
    <xf numFmtId="0" fontId="41" fillId="0" borderId="51" xfId="133" applyFont="1" applyBorder="1" applyAlignment="1">
      <alignment horizontal="left" vertical="center"/>
    </xf>
    <xf numFmtId="0" fontId="54" fillId="27" borderId="36" xfId="262" applyFont="1" applyFill="1" applyBorder="1" applyAlignment="1">
      <alignment horizontal="center" vertical="center"/>
    </xf>
    <xf numFmtId="0" fontId="54" fillId="27" borderId="44" xfId="262" applyFont="1" applyFill="1" applyBorder="1" applyAlignment="1">
      <alignment horizontal="center" vertical="center"/>
    </xf>
    <xf numFmtId="0" fontId="54" fillId="27" borderId="45" xfId="262" applyFont="1" applyFill="1" applyBorder="1" applyAlignment="1">
      <alignment horizontal="center" vertical="center"/>
    </xf>
    <xf numFmtId="0" fontId="54" fillId="27" borderId="20" xfId="262" applyFont="1" applyFill="1" applyBorder="1" applyAlignment="1">
      <alignment horizontal="center" vertical="center"/>
    </xf>
    <xf numFmtId="0" fontId="54" fillId="27" borderId="17" xfId="262" applyFont="1" applyFill="1" applyBorder="1" applyAlignment="1">
      <alignment horizontal="center" vertical="center"/>
    </xf>
    <xf numFmtId="0" fontId="54" fillId="27" borderId="22" xfId="262" applyFont="1" applyFill="1" applyBorder="1" applyAlignment="1">
      <alignment horizontal="center" vertical="center"/>
    </xf>
    <xf numFmtId="0" fontId="54" fillId="25" borderId="23" xfId="0" applyFont="1" applyFill="1" applyBorder="1" applyAlignment="1">
      <alignment horizontal="center" vertical="center" wrapText="1"/>
    </xf>
    <xf numFmtId="0" fontId="54" fillId="25" borderId="25" xfId="0" applyFont="1" applyFill="1" applyBorder="1" applyAlignment="1">
      <alignment horizontal="center" vertical="center" wrapText="1"/>
    </xf>
    <xf numFmtId="0" fontId="54" fillId="25" borderId="26" xfId="0" applyFont="1" applyFill="1" applyBorder="1" applyAlignment="1">
      <alignment horizontal="center" vertical="center" wrapText="1"/>
    </xf>
    <xf numFmtId="0" fontId="54" fillId="26" borderId="23" xfId="0" applyFont="1" applyFill="1" applyBorder="1" applyAlignment="1">
      <alignment horizontal="center" vertical="center" wrapText="1"/>
    </xf>
    <xf numFmtId="0" fontId="54" fillId="26" borderId="25" xfId="0" applyFont="1" applyFill="1" applyBorder="1" applyAlignment="1">
      <alignment horizontal="center" vertical="center" wrapText="1"/>
    </xf>
    <xf numFmtId="0" fontId="54" fillId="26" borderId="26" xfId="0" applyFont="1" applyFill="1" applyBorder="1" applyAlignment="1">
      <alignment horizontal="center" vertical="center" wrapText="1"/>
    </xf>
    <xf numFmtId="0" fontId="54" fillId="26" borderId="46" xfId="262" applyFont="1" applyFill="1" applyBorder="1" applyAlignment="1">
      <alignment horizontal="center" vertical="center" wrapText="1"/>
    </xf>
    <xf numFmtId="0" fontId="54" fillId="26" borderId="25" xfId="262" applyFont="1" applyFill="1" applyBorder="1" applyAlignment="1">
      <alignment horizontal="center" vertical="center" wrapText="1"/>
    </xf>
    <xf numFmtId="0" fontId="54" fillId="26" borderId="26" xfId="262" applyFont="1" applyFill="1" applyBorder="1" applyAlignment="1">
      <alignment horizontal="center" vertical="center" wrapText="1"/>
    </xf>
    <xf numFmtId="0" fontId="54" fillId="26" borderId="46" xfId="262" applyFont="1" applyFill="1" applyBorder="1" applyAlignment="1">
      <alignment horizontal="center" vertical="center"/>
    </xf>
    <xf numFmtId="0" fontId="54" fillId="26" borderId="25" xfId="262" applyFont="1" applyFill="1" applyBorder="1" applyAlignment="1">
      <alignment horizontal="center" vertical="center"/>
    </xf>
    <xf numFmtId="0" fontId="54" fillId="26" borderId="26" xfId="262" applyFont="1" applyFill="1" applyBorder="1" applyAlignment="1">
      <alignment horizontal="center" vertical="center"/>
    </xf>
    <xf numFmtId="0" fontId="54" fillId="26" borderId="46" xfId="262" applyFont="1" applyFill="1" applyBorder="1" applyAlignment="1">
      <alignment horizontal="center"/>
    </xf>
    <xf numFmtId="0" fontId="54" fillId="26" borderId="25" xfId="262" applyFont="1" applyFill="1" applyBorder="1" applyAlignment="1">
      <alignment horizontal="center"/>
    </xf>
    <xf numFmtId="0" fontId="54" fillId="26" borderId="26" xfId="262" applyFont="1" applyFill="1" applyBorder="1" applyAlignment="1">
      <alignment horizontal="center"/>
    </xf>
    <xf numFmtId="0" fontId="61" fillId="31" borderId="23" xfId="328" applyFont="1" applyFill="1" applyBorder="1" applyAlignment="1">
      <alignment horizontal="center" vertical="center" wrapText="1"/>
    </xf>
    <xf numFmtId="0" fontId="61" fillId="31" borderId="25" xfId="328" applyFont="1" applyFill="1" applyBorder="1" applyAlignment="1">
      <alignment horizontal="center" vertical="center" wrapText="1"/>
    </xf>
    <xf numFmtId="0" fontId="61" fillId="31" borderId="26" xfId="328" applyFont="1" applyFill="1" applyBorder="1" applyAlignment="1">
      <alignment horizontal="center" vertical="center" wrapText="1"/>
    </xf>
    <xf numFmtId="4" fontId="62" fillId="0" borderId="23" xfId="328" applyNumberFormat="1" applyFont="1" applyBorder="1" applyAlignment="1">
      <alignment horizontal="center" vertical="center"/>
    </xf>
    <xf numFmtId="4" fontId="62" fillId="0" borderId="26" xfId="328" applyNumberFormat="1" applyFont="1" applyBorder="1" applyAlignment="1">
      <alignment horizontal="center" vertical="center"/>
    </xf>
    <xf numFmtId="4" fontId="62" fillId="0" borderId="56" xfId="328" applyNumberFormat="1" applyFont="1" applyBorder="1" applyAlignment="1">
      <alignment horizontal="center" vertical="center"/>
    </xf>
    <xf numFmtId="4" fontId="62" fillId="0" borderId="58" xfId="328" applyNumberFormat="1" applyFont="1" applyBorder="1" applyAlignment="1">
      <alignment horizontal="center" vertical="center"/>
    </xf>
    <xf numFmtId="4" fontId="62" fillId="0" borderId="59" xfId="328" applyNumberFormat="1" applyFont="1" applyBorder="1" applyAlignment="1">
      <alignment horizontal="center" vertical="center"/>
    </xf>
    <xf numFmtId="4" fontId="62" fillId="0" borderId="60" xfId="328" applyNumberFormat="1" applyFont="1" applyBorder="1" applyAlignment="1">
      <alignment horizontal="center" vertical="center"/>
    </xf>
    <xf numFmtId="0" fontId="66" fillId="0" borderId="42" xfId="328" applyFont="1" applyBorder="1" applyAlignment="1">
      <alignment vertical="center"/>
    </xf>
    <xf numFmtId="0" fontId="71" fillId="0" borderId="0" xfId="0" applyFont="1" applyAlignment="1">
      <alignment horizontal="center" vertical="center" wrapText="1" readingOrder="1"/>
    </xf>
    <xf numFmtId="0" fontId="71" fillId="0" borderId="0" xfId="0" applyFont="1" applyAlignment="1">
      <alignment horizontal="left" vertical="center" wrapText="1" readingOrder="1"/>
    </xf>
  </cellXfs>
  <cellStyles count="412">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169" xr:uid="{00000000-0005-0000-0000-000039000000}"/>
    <cellStyle name="Comma0" xfId="170" xr:uid="{00000000-0005-0000-0000-00003A000000}"/>
    <cellStyle name="CUADRO1" xfId="271" xr:uid="{00000000-0005-0000-0000-00003B000000}"/>
    <cellStyle name="Currency" xfId="171" xr:uid="{00000000-0005-0000-0000-00003C000000}"/>
    <cellStyle name="Currency0" xfId="172" xr:uid="{00000000-0005-0000-0000-00003D000000}"/>
    <cellStyle name="Date" xfId="173" xr:uid="{00000000-0005-0000-0000-00003E000000}"/>
    <cellStyle name="Encabezado 4 2" xfId="23" xr:uid="{00000000-0005-0000-0000-00003F000000}"/>
    <cellStyle name="Encabezado 4 3" xfId="174" xr:uid="{00000000-0005-0000-0000-000040000000}"/>
    <cellStyle name="Énfasis1 2" xfId="24" xr:uid="{00000000-0005-0000-0000-000041000000}"/>
    <cellStyle name="Énfasis1 3" xfId="175" xr:uid="{00000000-0005-0000-0000-000042000000}"/>
    <cellStyle name="Énfasis2 2" xfId="25" xr:uid="{00000000-0005-0000-0000-000043000000}"/>
    <cellStyle name="Énfasis2 3" xfId="176" xr:uid="{00000000-0005-0000-0000-000044000000}"/>
    <cellStyle name="Énfasis3 2" xfId="26" xr:uid="{00000000-0005-0000-0000-000045000000}"/>
    <cellStyle name="Énfasis3 3" xfId="177" xr:uid="{00000000-0005-0000-0000-000046000000}"/>
    <cellStyle name="Énfasis4 2" xfId="27" xr:uid="{00000000-0005-0000-0000-000047000000}"/>
    <cellStyle name="Énfasis4 3" xfId="178" xr:uid="{00000000-0005-0000-0000-000048000000}"/>
    <cellStyle name="Énfasis5 2" xfId="28" xr:uid="{00000000-0005-0000-0000-000049000000}"/>
    <cellStyle name="Énfasis5 3" xfId="179" xr:uid="{00000000-0005-0000-0000-00004A000000}"/>
    <cellStyle name="Énfasis6 2" xfId="29" xr:uid="{00000000-0005-0000-0000-00004B000000}"/>
    <cellStyle name="Énfasis6 3" xfId="180" xr:uid="{00000000-0005-0000-0000-00004C000000}"/>
    <cellStyle name="Entrada 2" xfId="30" xr:uid="{00000000-0005-0000-0000-00004D000000}"/>
    <cellStyle name="Entrada 3" xfId="181" xr:uid="{00000000-0005-0000-0000-00004E000000}"/>
    <cellStyle name="Estilo 1" xfId="31" xr:uid="{00000000-0005-0000-0000-00004F000000}"/>
    <cellStyle name="Euro" xfId="32" xr:uid="{00000000-0005-0000-0000-000050000000}"/>
    <cellStyle name="Euro 2" xfId="286" xr:uid="{00000000-0005-0000-0000-000051000000}"/>
    <cellStyle name="Euro 3" xfId="287" xr:uid="{00000000-0005-0000-0000-000052000000}"/>
    <cellStyle name="Euro 4" xfId="295" xr:uid="{00000000-0005-0000-0000-000053000000}"/>
    <cellStyle name="Euro 5" xfId="393" xr:uid="{00000000-0005-0000-0000-000054000000}"/>
    <cellStyle name="F2" xfId="182" xr:uid="{00000000-0005-0000-0000-000055000000}"/>
    <cellStyle name="F3" xfId="183" xr:uid="{00000000-0005-0000-0000-000056000000}"/>
    <cellStyle name="F4" xfId="184" xr:uid="{00000000-0005-0000-0000-000057000000}"/>
    <cellStyle name="F5" xfId="185" xr:uid="{00000000-0005-0000-0000-000058000000}"/>
    <cellStyle name="F6" xfId="186" xr:uid="{00000000-0005-0000-0000-000059000000}"/>
    <cellStyle name="F7" xfId="187" xr:uid="{00000000-0005-0000-0000-00005A000000}"/>
    <cellStyle name="F8" xfId="188" xr:uid="{00000000-0005-0000-0000-00005B000000}"/>
    <cellStyle name="Fixed" xfId="189" xr:uid="{00000000-0005-0000-0000-00005C000000}"/>
    <cellStyle name="Heading 1" xfId="190" xr:uid="{00000000-0005-0000-0000-00005D000000}"/>
    <cellStyle name="Heading 2" xfId="191" xr:uid="{00000000-0005-0000-0000-00005E000000}"/>
    <cellStyle name="Heading1" xfId="192" xr:uid="{00000000-0005-0000-0000-00005F000000}"/>
    <cellStyle name="Heading2" xfId="193" xr:uid="{00000000-0005-0000-0000-000060000000}"/>
    <cellStyle name="Incorrecto 2" xfId="33" xr:uid="{00000000-0005-0000-0000-000061000000}"/>
    <cellStyle name="Incorrecto 3" xfId="194" xr:uid="{00000000-0005-0000-0000-000062000000}"/>
    <cellStyle name="MILE DE MILLONES" xfId="195" xr:uid="{00000000-0005-0000-0000-000063000000}"/>
    <cellStyle name="MILE DE MILLONES 2" xfId="196" xr:uid="{00000000-0005-0000-0000-000064000000}"/>
    <cellStyle name="MILE DE MILLONES_PRESUPUESTO FASE III ABR-2015 Rev3" xfId="197" xr:uid="{00000000-0005-0000-0000-000065000000}"/>
    <cellStyle name="MILES" xfId="198" xr:uid="{00000000-0005-0000-0000-000066000000}"/>
    <cellStyle name="MILES 2" xfId="199" xr:uid="{00000000-0005-0000-0000-000067000000}"/>
    <cellStyle name="Millares [0]" xfId="266" builtinId="6"/>
    <cellStyle name="Millares [0] 2" xfId="264" xr:uid="{00000000-0005-0000-0000-00006A000000}"/>
    <cellStyle name="Millares [0] 2 2" xfId="288" xr:uid="{00000000-0005-0000-0000-00006B000000}"/>
    <cellStyle name="Millares [0] 2 3" xfId="370" xr:uid="{00000000-0005-0000-0000-00006C000000}"/>
    <cellStyle name="Millares [0] 3" xfId="289" xr:uid="{00000000-0005-0000-0000-00006D000000}"/>
    <cellStyle name="Millares [0] 3 2" xfId="389" xr:uid="{00000000-0005-0000-0000-00006E000000}"/>
    <cellStyle name="Millares [0] 4" xfId="372" xr:uid="{00000000-0005-0000-0000-00006F000000}"/>
    <cellStyle name="Millares [0] 5" xfId="397" xr:uid="{00000000-0005-0000-0000-000070000000}"/>
    <cellStyle name="Millares [2]" xfId="34" xr:uid="{00000000-0005-0000-0000-000071000000}"/>
    <cellStyle name="Millares [2] 2" xfId="200" xr:uid="{00000000-0005-0000-0000-000072000000}"/>
    <cellStyle name="Millares 10" xfId="35" xr:uid="{00000000-0005-0000-0000-000073000000}"/>
    <cellStyle name="Millares 10 2" xfId="36" xr:uid="{00000000-0005-0000-0000-000074000000}"/>
    <cellStyle name="Millares 10 2 2" xfId="297" xr:uid="{00000000-0005-0000-0000-000075000000}"/>
    <cellStyle name="Millares 10 3" xfId="296" xr:uid="{00000000-0005-0000-0000-000076000000}"/>
    <cellStyle name="Millares 11" xfId="37" xr:uid="{00000000-0005-0000-0000-000077000000}"/>
    <cellStyle name="Millares 11 2" xfId="201" xr:uid="{00000000-0005-0000-0000-000078000000}"/>
    <cellStyle name="Millares 11 3" xfId="298" xr:uid="{00000000-0005-0000-0000-000079000000}"/>
    <cellStyle name="Millares 12" xfId="123" xr:uid="{00000000-0005-0000-0000-00007A000000}"/>
    <cellStyle name="Millares 12 2" xfId="356" xr:uid="{00000000-0005-0000-0000-00007B000000}"/>
    <cellStyle name="Millares 13" xfId="132" xr:uid="{00000000-0005-0000-0000-00007C000000}"/>
    <cellStyle name="Millares 13 2" xfId="360" xr:uid="{00000000-0005-0000-0000-00007D000000}"/>
    <cellStyle name="Millares 14" xfId="396" xr:uid="{00000000-0005-0000-0000-00007E000000}"/>
    <cellStyle name="Millares 15" xfId="392" xr:uid="{00000000-0005-0000-0000-00007F000000}"/>
    <cellStyle name="Millares 16" xfId="411" xr:uid="{00000000-0005-0000-0000-000080000000}"/>
    <cellStyle name="Millares 17" xfId="400" xr:uid="{00000000-0005-0000-0000-000081000000}"/>
    <cellStyle name="Millares 18" xfId="410" xr:uid="{00000000-0005-0000-0000-000082000000}"/>
    <cellStyle name="Millares 19" xfId="395" xr:uid="{00000000-0005-0000-0000-000083000000}"/>
    <cellStyle name="Millares 2" xfId="38" xr:uid="{00000000-0005-0000-0000-000084000000}"/>
    <cellStyle name="Millares 2 2" xfId="39" xr:uid="{00000000-0005-0000-0000-000085000000}"/>
    <cellStyle name="Millares 2 2 2" xfId="299" xr:uid="{00000000-0005-0000-0000-000086000000}"/>
    <cellStyle name="Millares 2 2 3" xfId="398" xr:uid="{00000000-0005-0000-0000-000087000000}"/>
    <cellStyle name="Millares 2 3" xfId="40" xr:uid="{00000000-0005-0000-0000-000088000000}"/>
    <cellStyle name="Millares 2 3 2" xfId="290" xr:uid="{00000000-0005-0000-0000-000089000000}"/>
    <cellStyle name="Millares 2 4" xfId="202" xr:uid="{00000000-0005-0000-0000-00008A000000}"/>
    <cellStyle name="Millares 2 5" xfId="41" xr:uid="{00000000-0005-0000-0000-00008B000000}"/>
    <cellStyle name="Millares 2 5 2" xfId="300" xr:uid="{00000000-0005-0000-0000-00008C000000}"/>
    <cellStyle name="Millares 2 6" xfId="258" xr:uid="{00000000-0005-0000-0000-00008D000000}"/>
    <cellStyle name="Millares 2_APU´S_NO_PREVISTOS (1)" xfId="203" xr:uid="{00000000-0005-0000-0000-00008E000000}"/>
    <cellStyle name="Millares 20" xfId="409" xr:uid="{00000000-0005-0000-0000-00008F000000}"/>
    <cellStyle name="Millares 21" xfId="394" xr:uid="{00000000-0005-0000-0000-000090000000}"/>
    <cellStyle name="Millares 3" xfId="42" xr:uid="{00000000-0005-0000-0000-000091000000}"/>
    <cellStyle name="Millares 3 2" xfId="43" xr:uid="{00000000-0005-0000-0000-000092000000}"/>
    <cellStyle name="Millares 3 2 2" xfId="302" xr:uid="{00000000-0005-0000-0000-000093000000}"/>
    <cellStyle name="Millares 3 3" xfId="44" xr:uid="{00000000-0005-0000-0000-000094000000}"/>
    <cellStyle name="Millares 3 3 2" xfId="303" xr:uid="{00000000-0005-0000-0000-000095000000}"/>
    <cellStyle name="Millares 3 4" xfId="45" xr:uid="{00000000-0005-0000-0000-000096000000}"/>
    <cellStyle name="Millares 3 4 2" xfId="304" xr:uid="{00000000-0005-0000-0000-000097000000}"/>
    <cellStyle name="Millares 3 5" xfId="46" xr:uid="{00000000-0005-0000-0000-000098000000}"/>
    <cellStyle name="Millares 3 5 2" xfId="305" xr:uid="{00000000-0005-0000-0000-000099000000}"/>
    <cellStyle name="Millares 3 6" xfId="301" xr:uid="{00000000-0005-0000-0000-00009A000000}"/>
    <cellStyle name="Millares 3 7" xfId="399" xr:uid="{00000000-0005-0000-0000-00009B000000}"/>
    <cellStyle name="Millares 4" xfId="47" xr:uid="{00000000-0005-0000-0000-00009C000000}"/>
    <cellStyle name="Millares 4 2" xfId="48" xr:uid="{00000000-0005-0000-0000-00009D000000}"/>
    <cellStyle name="Millares 4 3" xfId="204" xr:uid="{00000000-0005-0000-0000-00009E000000}"/>
    <cellStyle name="Millares 4 4" xfId="306" xr:uid="{00000000-0005-0000-0000-00009F000000}"/>
    <cellStyle name="Millares 4_APU´S_NO_PREVISTOS (1)" xfId="205" xr:uid="{00000000-0005-0000-0000-0000A0000000}"/>
    <cellStyle name="Millares 5" xfId="49" xr:uid="{00000000-0005-0000-0000-0000A1000000}"/>
    <cellStyle name="Millares 5 2" xfId="206" xr:uid="{00000000-0005-0000-0000-0000A2000000}"/>
    <cellStyle name="Millares 5 3" xfId="307" xr:uid="{00000000-0005-0000-0000-0000A3000000}"/>
    <cellStyle name="Millares 6" xfId="50" xr:uid="{00000000-0005-0000-0000-0000A4000000}"/>
    <cellStyle name="Millares 6 2" xfId="51" xr:uid="{00000000-0005-0000-0000-0000A5000000}"/>
    <cellStyle name="Millares 6 2 2" xfId="309" xr:uid="{00000000-0005-0000-0000-0000A6000000}"/>
    <cellStyle name="Millares 6 3" xfId="308" xr:uid="{00000000-0005-0000-0000-0000A7000000}"/>
    <cellStyle name="Millares 7" xfId="52" xr:uid="{00000000-0005-0000-0000-0000A8000000}"/>
    <cellStyle name="Millares 7 2" xfId="53" xr:uid="{00000000-0005-0000-0000-0000A9000000}"/>
    <cellStyle name="Millares 7 2 2" xfId="54" xr:uid="{00000000-0005-0000-0000-0000AA000000}"/>
    <cellStyle name="Millares 7 2 2 2" xfId="312" xr:uid="{00000000-0005-0000-0000-0000AB000000}"/>
    <cellStyle name="Millares 7 2 3" xfId="311" xr:uid="{00000000-0005-0000-0000-0000AC000000}"/>
    <cellStyle name="Millares 7 3" xfId="310" xr:uid="{00000000-0005-0000-0000-0000AD000000}"/>
    <cellStyle name="Millares 8" xfId="55" xr:uid="{00000000-0005-0000-0000-0000AE000000}"/>
    <cellStyle name="Millares 8 2" xfId="56" xr:uid="{00000000-0005-0000-0000-0000AF000000}"/>
    <cellStyle name="Millares 8 2 2" xfId="314" xr:uid="{00000000-0005-0000-0000-0000B0000000}"/>
    <cellStyle name="Millares 8 3" xfId="313" xr:uid="{00000000-0005-0000-0000-0000B1000000}"/>
    <cellStyle name="Millares 9" xfId="57" xr:uid="{00000000-0005-0000-0000-0000B2000000}"/>
    <cellStyle name="Millares 9 2" xfId="58" xr:uid="{00000000-0005-0000-0000-0000B3000000}"/>
    <cellStyle name="Millares 9 2 2" xfId="316" xr:uid="{00000000-0005-0000-0000-0000B4000000}"/>
    <cellStyle name="Millares 9 3" xfId="315" xr:uid="{00000000-0005-0000-0000-0000B5000000}"/>
    <cellStyle name="Millares_FORMULARIO 4 - M-OFERENTE PPTA ECONOMICA 2" xfId="260" xr:uid="{00000000-0005-0000-0000-0000B6000000}"/>
    <cellStyle name="MILLONES" xfId="207" xr:uid="{00000000-0005-0000-0000-0000B7000000}"/>
    <cellStyle name="MILLONES 2" xfId="208" xr:uid="{00000000-0005-0000-0000-0000B8000000}"/>
    <cellStyle name="MILLONES_PRESUPUESTO FASE III ABR-2015 Rev3" xfId="209" xr:uid="{00000000-0005-0000-0000-0000B9000000}"/>
    <cellStyle name="Moneda" xfId="265" builtinId="4"/>
    <cellStyle name="Moneda [0] 2" xfId="284" xr:uid="{00000000-0005-0000-0000-0000BB000000}"/>
    <cellStyle name="Moneda [0] 2 2" xfId="387" xr:uid="{00000000-0005-0000-0000-0000BC000000}"/>
    <cellStyle name="Moneda 10" xfId="371" xr:uid="{00000000-0005-0000-0000-0000BD000000}"/>
    <cellStyle name="Moneda 10 2" xfId="59" xr:uid="{00000000-0005-0000-0000-0000BE000000}"/>
    <cellStyle name="Moneda 11" xfId="391" xr:uid="{00000000-0005-0000-0000-0000BF000000}"/>
    <cellStyle name="Moneda 2" xfId="60" xr:uid="{00000000-0005-0000-0000-0000C0000000}"/>
    <cellStyle name="Moneda 2 10" xfId="210" xr:uid="{00000000-0005-0000-0000-0000C1000000}"/>
    <cellStyle name="Moneda 2 11" xfId="211" xr:uid="{00000000-0005-0000-0000-0000C2000000}"/>
    <cellStyle name="Moneda 2 12" xfId="212" xr:uid="{00000000-0005-0000-0000-0000C3000000}"/>
    <cellStyle name="Moneda 2 13" xfId="259" xr:uid="{00000000-0005-0000-0000-0000C4000000}"/>
    <cellStyle name="Moneda 2 2" xfId="61" xr:uid="{00000000-0005-0000-0000-0000C5000000}"/>
    <cellStyle name="Moneda 2 2 2" xfId="62" xr:uid="{00000000-0005-0000-0000-0000C6000000}"/>
    <cellStyle name="Moneda 2 2 2 2" xfId="63" xr:uid="{00000000-0005-0000-0000-0000C7000000}"/>
    <cellStyle name="Moneda 2 2 2 2 2" xfId="127" xr:uid="{00000000-0005-0000-0000-0000C8000000}"/>
    <cellStyle name="Moneda 2 2 2 3" xfId="317" xr:uid="{00000000-0005-0000-0000-0000C9000000}"/>
    <cellStyle name="Moneda 2 2 3" xfId="64" xr:uid="{00000000-0005-0000-0000-0000CA000000}"/>
    <cellStyle name="Moneda 2 2 3 2" xfId="318" xr:uid="{00000000-0005-0000-0000-0000CB000000}"/>
    <cellStyle name="Moneda 2 2 4" xfId="65" xr:uid="{00000000-0005-0000-0000-0000CC000000}"/>
    <cellStyle name="Moneda 2 2 4 2" xfId="319" xr:uid="{00000000-0005-0000-0000-0000CD000000}"/>
    <cellStyle name="Moneda 2 2 5" xfId="66" xr:uid="{00000000-0005-0000-0000-0000CE000000}"/>
    <cellStyle name="Moneda 2 2 5 2" xfId="320" xr:uid="{00000000-0005-0000-0000-0000CF000000}"/>
    <cellStyle name="Moneda 2 2_APU´S_NO_PREVISTOS (1)" xfId="213" xr:uid="{00000000-0005-0000-0000-0000D0000000}"/>
    <cellStyle name="Moneda 2 3" xfId="67" xr:uid="{00000000-0005-0000-0000-0000D1000000}"/>
    <cellStyle name="Moneda 2 3 2" xfId="321" xr:uid="{00000000-0005-0000-0000-0000D2000000}"/>
    <cellStyle name="Moneda 2 4" xfId="214" xr:uid="{00000000-0005-0000-0000-0000D3000000}"/>
    <cellStyle name="Moneda 2 5" xfId="215" xr:uid="{00000000-0005-0000-0000-0000D4000000}"/>
    <cellStyle name="Moneda 2 6" xfId="216" xr:uid="{00000000-0005-0000-0000-0000D5000000}"/>
    <cellStyle name="Moneda 2 7" xfId="217" xr:uid="{00000000-0005-0000-0000-0000D6000000}"/>
    <cellStyle name="Moneda 2 8" xfId="218" xr:uid="{00000000-0005-0000-0000-0000D7000000}"/>
    <cellStyle name="Moneda 2 9" xfId="219" xr:uid="{00000000-0005-0000-0000-0000D8000000}"/>
    <cellStyle name="Moneda 2_APU´S_NO_PREVISTOS (1)" xfId="220" xr:uid="{00000000-0005-0000-0000-0000D9000000}"/>
    <cellStyle name="Moneda 3" xfId="68" xr:uid="{00000000-0005-0000-0000-0000DA000000}"/>
    <cellStyle name="Moneda 3 2" xfId="322" xr:uid="{00000000-0005-0000-0000-0000DB000000}"/>
    <cellStyle name="Moneda 3 3" xfId="401" xr:uid="{00000000-0005-0000-0000-0000DC000000}"/>
    <cellStyle name="Moneda 4" xfId="221" xr:uid="{00000000-0005-0000-0000-0000DD000000}"/>
    <cellStyle name="Moneda 5" xfId="263" xr:uid="{00000000-0005-0000-0000-0000DE000000}"/>
    <cellStyle name="Moneda 5 2" xfId="369" xr:uid="{00000000-0005-0000-0000-0000DF000000}"/>
    <cellStyle name="Moneda 6" xfId="268" xr:uid="{00000000-0005-0000-0000-0000E0000000}"/>
    <cellStyle name="Moneda 6 2" xfId="374" xr:uid="{00000000-0005-0000-0000-0000E1000000}"/>
    <cellStyle name="Moneda 7" xfId="275" xr:uid="{00000000-0005-0000-0000-0000E2000000}"/>
    <cellStyle name="Moneda 7 2" xfId="378" xr:uid="{00000000-0005-0000-0000-0000E3000000}"/>
    <cellStyle name="Moneda 8" xfId="291" xr:uid="{00000000-0005-0000-0000-0000E4000000}"/>
    <cellStyle name="Moneda 9" xfId="292" xr:uid="{00000000-0005-0000-0000-0000E5000000}"/>
    <cellStyle name="Moneda 9 2" xfId="390" xr:uid="{00000000-0005-0000-0000-0000E6000000}"/>
    <cellStyle name="Monetario0" xfId="222" xr:uid="{00000000-0005-0000-0000-0000E7000000}"/>
    <cellStyle name="Neutral" xfId="69" builtinId="28" customBuiltin="1"/>
    <cellStyle name="Neutral 2" xfId="70" xr:uid="{00000000-0005-0000-0000-0000E9000000}"/>
    <cellStyle name="Neutral 3" xfId="223" xr:uid="{00000000-0005-0000-0000-0000EA000000}"/>
    <cellStyle name="No. punto" xfId="224" xr:uid="{00000000-0005-0000-0000-0000EB000000}"/>
    <cellStyle name="No. punto 2" xfId="225" xr:uid="{00000000-0005-0000-0000-0000EC000000}"/>
    <cellStyle name="Normal" xfId="0" builtinId="0"/>
    <cellStyle name="Normal 10" xfId="253" xr:uid="{00000000-0005-0000-0000-0000EE000000}"/>
    <cellStyle name="Normal 10 2" xfId="362" xr:uid="{00000000-0005-0000-0000-0000EF000000}"/>
    <cellStyle name="Normal 11" xfId="254" xr:uid="{00000000-0005-0000-0000-0000F0000000}"/>
    <cellStyle name="Normal 11 2" xfId="269" xr:uid="{00000000-0005-0000-0000-0000F1000000}"/>
    <cellStyle name="Normal 11 2 2" xfId="375" xr:uid="{00000000-0005-0000-0000-0000F2000000}"/>
    <cellStyle name="Normal 11 2 3" xfId="402" xr:uid="{00000000-0005-0000-0000-0000F3000000}"/>
    <cellStyle name="Normal 11 3" xfId="278" xr:uid="{00000000-0005-0000-0000-0000F4000000}"/>
    <cellStyle name="Normal 11 3 2" xfId="381" xr:uid="{00000000-0005-0000-0000-0000F5000000}"/>
    <cellStyle name="Normal 11 4" xfId="280" xr:uid="{00000000-0005-0000-0000-0000F6000000}"/>
    <cellStyle name="Normal 11 4 2" xfId="383" xr:uid="{00000000-0005-0000-0000-0000F7000000}"/>
    <cellStyle name="Normal 11 5" xfId="282" xr:uid="{00000000-0005-0000-0000-0000F8000000}"/>
    <cellStyle name="Normal 11 5 2" xfId="385" xr:uid="{00000000-0005-0000-0000-0000F9000000}"/>
    <cellStyle name="Normal 11 6" xfId="363" xr:uid="{00000000-0005-0000-0000-0000FA000000}"/>
    <cellStyle name="Normal 12" xfId="267" xr:uid="{00000000-0005-0000-0000-0000FB000000}"/>
    <cellStyle name="Normal 12 2" xfId="285" xr:uid="{00000000-0005-0000-0000-0000FC000000}"/>
    <cellStyle name="Normal 12 2 2" xfId="388" xr:uid="{00000000-0005-0000-0000-0000FD000000}"/>
    <cellStyle name="Normal 12 3" xfId="373" xr:uid="{00000000-0005-0000-0000-0000FE000000}"/>
    <cellStyle name="Normal 13" xfId="274" xr:uid="{00000000-0005-0000-0000-0000FF000000}"/>
    <cellStyle name="Normal 13 2" xfId="377" xr:uid="{00000000-0005-0000-0000-000000010000}"/>
    <cellStyle name="Normal 14" xfId="277" xr:uid="{00000000-0005-0000-0000-000001010000}"/>
    <cellStyle name="Normal 14 2" xfId="380" xr:uid="{00000000-0005-0000-0000-000002010000}"/>
    <cellStyle name="Normal 15" xfId="279" xr:uid="{00000000-0005-0000-0000-000003010000}"/>
    <cellStyle name="Normal 15 2" xfId="382" xr:uid="{00000000-0005-0000-0000-000004010000}"/>
    <cellStyle name="Normal 16" xfId="281" xr:uid="{00000000-0005-0000-0000-000005010000}"/>
    <cellStyle name="Normal 16 2" xfId="384" xr:uid="{00000000-0005-0000-0000-000006010000}"/>
    <cellStyle name="Normal 17" xfId="283" xr:uid="{00000000-0005-0000-0000-000007010000}"/>
    <cellStyle name="Normal 17 2" xfId="386" xr:uid="{00000000-0005-0000-0000-000008010000}"/>
    <cellStyle name="Normal 2" xfId="71" xr:uid="{00000000-0005-0000-0000-000009010000}"/>
    <cellStyle name="Normal 2 10" xfId="72" xr:uid="{00000000-0005-0000-0000-00000A010000}"/>
    <cellStyle name="Normal 2 10 2" xfId="73" xr:uid="{00000000-0005-0000-0000-00000B010000}"/>
    <cellStyle name="Normal 2 10 2 2" xfId="133" xr:uid="{00000000-0005-0000-0000-00000C010000}"/>
    <cellStyle name="Normal 2 10 3" xfId="124" xr:uid="{00000000-0005-0000-0000-00000D010000}"/>
    <cellStyle name="Normal 2 11" xfId="74" xr:uid="{00000000-0005-0000-0000-00000E010000}"/>
    <cellStyle name="Normal 2 11 2" xfId="323" xr:uid="{00000000-0005-0000-0000-00000F010000}"/>
    <cellStyle name="Normal 2 12" xfId="75" xr:uid="{00000000-0005-0000-0000-000010010000}"/>
    <cellStyle name="Normal 2 12 2" xfId="324" xr:uid="{00000000-0005-0000-0000-000011010000}"/>
    <cellStyle name="Normal 2 13" xfId="76" xr:uid="{00000000-0005-0000-0000-000012010000}"/>
    <cellStyle name="Normal 2 13 2" xfId="325" xr:uid="{00000000-0005-0000-0000-000013010000}"/>
    <cellStyle name="Normal 2 14" xfId="403" xr:uid="{00000000-0005-0000-0000-000014010000}"/>
    <cellStyle name="Normal 2 2" xfId="77" xr:uid="{00000000-0005-0000-0000-000015010000}"/>
    <cellStyle name="Normal 2 2 2" xfId="226" xr:uid="{00000000-0005-0000-0000-000016010000}"/>
    <cellStyle name="Normal 2 2 3" xfId="227" xr:uid="{00000000-0005-0000-0000-000017010000}"/>
    <cellStyle name="Normal 2 2 4" xfId="404" xr:uid="{00000000-0005-0000-0000-000018010000}"/>
    <cellStyle name="Normal 2 3" xfId="78" xr:uid="{00000000-0005-0000-0000-000019010000}"/>
    <cellStyle name="Normal 2 3 2" xfId="228" xr:uid="{00000000-0005-0000-0000-00001A010000}"/>
    <cellStyle name="Normal 2 3 3" xfId="326" xr:uid="{00000000-0005-0000-0000-00001B010000}"/>
    <cellStyle name="Normal 2 4" xfId="79" xr:uid="{00000000-0005-0000-0000-00001C010000}"/>
    <cellStyle name="Normal 2 4 2" xfId="327" xr:uid="{00000000-0005-0000-0000-00001D010000}"/>
    <cellStyle name="Normal 2 5" xfId="80" xr:uid="{00000000-0005-0000-0000-00001E010000}"/>
    <cellStyle name="Normal 2 5 2" xfId="328" xr:uid="{00000000-0005-0000-0000-00001F010000}"/>
    <cellStyle name="Normal 2 6" xfId="81" xr:uid="{00000000-0005-0000-0000-000020010000}"/>
    <cellStyle name="Normal 2 6 2" xfId="329" xr:uid="{00000000-0005-0000-0000-000021010000}"/>
    <cellStyle name="Normal 2 7" xfId="82" xr:uid="{00000000-0005-0000-0000-000022010000}"/>
    <cellStyle name="Normal 2 7 2" xfId="330" xr:uid="{00000000-0005-0000-0000-000023010000}"/>
    <cellStyle name="Normal 2 8" xfId="83" xr:uid="{00000000-0005-0000-0000-000024010000}"/>
    <cellStyle name="Normal 2 8 2" xfId="331" xr:uid="{00000000-0005-0000-0000-000025010000}"/>
    <cellStyle name="Normal 2 9" xfId="84" xr:uid="{00000000-0005-0000-0000-000026010000}"/>
    <cellStyle name="Normal 2 9 2" xfId="332" xr:uid="{00000000-0005-0000-0000-000027010000}"/>
    <cellStyle name="Normal 2_APU NO PREVISTOS MTTO" xfId="85" xr:uid="{00000000-0005-0000-0000-000028010000}"/>
    <cellStyle name="Normal 23" xfId="293" xr:uid="{00000000-0005-0000-0000-000029010000}"/>
    <cellStyle name="Normal 29" xfId="86" xr:uid="{00000000-0005-0000-0000-00002A010000}"/>
    <cellStyle name="Normal 29 2" xfId="333" xr:uid="{00000000-0005-0000-0000-00002B010000}"/>
    <cellStyle name="Normal 3" xfId="87" xr:uid="{00000000-0005-0000-0000-00002C010000}"/>
    <cellStyle name="Normal 3 11" xfId="128" xr:uid="{00000000-0005-0000-0000-00002D010000}"/>
    <cellStyle name="Normal 3 11 2" xfId="257" xr:uid="{00000000-0005-0000-0000-00002E010000}"/>
    <cellStyle name="Normal 3 11 2 2" xfId="366" xr:uid="{00000000-0005-0000-0000-00002F010000}"/>
    <cellStyle name="Normal 3 11 3" xfId="262" xr:uid="{00000000-0005-0000-0000-000030010000}"/>
    <cellStyle name="Normal 3 11 3 2" xfId="368" xr:uid="{00000000-0005-0000-0000-000031010000}"/>
    <cellStyle name="Normal 3 11 4" xfId="358" xr:uid="{00000000-0005-0000-0000-000032010000}"/>
    <cellStyle name="Normal 3 2" xfId="88" xr:uid="{00000000-0005-0000-0000-000033010000}"/>
    <cellStyle name="Normal 3 2 2" xfId="126" xr:uid="{00000000-0005-0000-0000-000034010000}"/>
    <cellStyle name="Normal 3 3" xfId="229" xr:uid="{00000000-0005-0000-0000-000035010000}"/>
    <cellStyle name="Normal 3 3 2" xfId="361" xr:uid="{00000000-0005-0000-0000-000036010000}"/>
    <cellStyle name="Normal 3 4" xfId="256" xr:uid="{00000000-0005-0000-0000-000037010000}"/>
    <cellStyle name="Normal 3 4 2" xfId="365" xr:uid="{00000000-0005-0000-0000-000038010000}"/>
    <cellStyle name="Normal 3 5" xfId="261" xr:uid="{00000000-0005-0000-0000-000039010000}"/>
    <cellStyle name="Normal 3 5 2" xfId="367" xr:uid="{00000000-0005-0000-0000-00003A010000}"/>
    <cellStyle name="Normal 3 6" xfId="334" xr:uid="{00000000-0005-0000-0000-00003B010000}"/>
    <cellStyle name="Normal 3_APU´S_NO_PREVISTOS (1)" xfId="230" xr:uid="{00000000-0005-0000-0000-00003C010000}"/>
    <cellStyle name="Normal 4" xfId="89" xr:uid="{00000000-0005-0000-0000-00003D010000}"/>
    <cellStyle name="Normal 4 2" xfId="90" xr:uid="{00000000-0005-0000-0000-00003E010000}"/>
    <cellStyle name="Normal 4 2 2" xfId="231" xr:uid="{00000000-0005-0000-0000-00003F010000}"/>
    <cellStyle name="Normal 4 2 3" xfId="406" xr:uid="{00000000-0005-0000-0000-000040010000}"/>
    <cellStyle name="Normal 4 3" xfId="272" xr:uid="{00000000-0005-0000-0000-000041010000}"/>
    <cellStyle name="Normal 4 4" xfId="405" xr:uid="{00000000-0005-0000-0000-000042010000}"/>
    <cellStyle name="Normal 5" xfId="131" xr:uid="{00000000-0005-0000-0000-000043010000}"/>
    <cellStyle name="Normal 5 2" xfId="359" xr:uid="{00000000-0005-0000-0000-000044010000}"/>
    <cellStyle name="Normal 5 3" xfId="407" xr:uid="{00000000-0005-0000-0000-000045010000}"/>
    <cellStyle name="Normal 6" xfId="232" xr:uid="{00000000-0005-0000-0000-000046010000}"/>
    <cellStyle name="Normal 6 2" xfId="233" xr:uid="{00000000-0005-0000-0000-000047010000}"/>
    <cellStyle name="Normal 7" xfId="234" xr:uid="{00000000-0005-0000-0000-000048010000}"/>
    <cellStyle name="Normal 7 2" xfId="294" xr:uid="{00000000-0005-0000-0000-000049010000}"/>
    <cellStyle name="Normal 8" xfId="235" xr:uid="{00000000-0005-0000-0000-00004A010000}"/>
    <cellStyle name="Normal 9" xfId="236" xr:uid="{00000000-0005-0000-0000-00004B010000}"/>
    <cellStyle name="Normal 9 2" xfId="130" xr:uid="{00000000-0005-0000-0000-00004C010000}"/>
    <cellStyle name="Normal_PTO OFICIAL PREPLIEGO (CORREGIDO) 2" xfId="129" xr:uid="{00000000-0005-0000-0000-00004D010000}"/>
    <cellStyle name="Notas 2" xfId="91" xr:uid="{00000000-0005-0000-0000-00004E010000}"/>
    <cellStyle name="Notas 2 2" xfId="335" xr:uid="{00000000-0005-0000-0000-00004F010000}"/>
    <cellStyle name="Notas 3" xfId="237" xr:uid="{00000000-0005-0000-0000-000050010000}"/>
    <cellStyle name="Percent" xfId="238" xr:uid="{00000000-0005-0000-0000-000051010000}"/>
    <cellStyle name="Porcentaje" xfId="93" builtinId="5"/>
    <cellStyle name="Porcentaje 2" xfId="239" xr:uid="{00000000-0005-0000-0000-000053010000}"/>
    <cellStyle name="Porcentaje 2 2" xfId="273" xr:uid="{00000000-0005-0000-0000-000054010000}"/>
    <cellStyle name="Porcentaje 3" xfId="92" xr:uid="{00000000-0005-0000-0000-000055010000}"/>
    <cellStyle name="Porcentaje 4" xfId="240" xr:uid="{00000000-0005-0000-0000-000056010000}"/>
    <cellStyle name="Porcentaje 5" xfId="241" xr:uid="{00000000-0005-0000-0000-000057010000}"/>
    <cellStyle name="Porcentaje 5 2" xfId="242" xr:uid="{00000000-0005-0000-0000-000058010000}"/>
    <cellStyle name="Porcentaje 6" xfId="255" xr:uid="{00000000-0005-0000-0000-000059010000}"/>
    <cellStyle name="Porcentaje 6 2" xfId="364" xr:uid="{00000000-0005-0000-0000-00005A010000}"/>
    <cellStyle name="Porcentaje 7" xfId="270" xr:uid="{00000000-0005-0000-0000-00005B010000}"/>
    <cellStyle name="Porcentaje 7 2" xfId="376" xr:uid="{00000000-0005-0000-0000-00005C010000}"/>
    <cellStyle name="Porcentaje 8" xfId="276" xr:uid="{00000000-0005-0000-0000-00005D010000}"/>
    <cellStyle name="Porcentaje 8 2" xfId="379" xr:uid="{00000000-0005-0000-0000-00005E010000}"/>
    <cellStyle name="Porcentaje 9" xfId="408" xr:uid="{00000000-0005-0000-0000-00005F010000}"/>
    <cellStyle name="Porcentual 2" xfId="94" xr:uid="{00000000-0005-0000-0000-000060010000}"/>
    <cellStyle name="Porcentual 2 10" xfId="95" xr:uid="{00000000-0005-0000-0000-000061010000}"/>
    <cellStyle name="Porcentual 2 10 2" xfId="96" xr:uid="{00000000-0005-0000-0000-000062010000}"/>
    <cellStyle name="Porcentual 2 10 2 2" xfId="338" xr:uid="{00000000-0005-0000-0000-000063010000}"/>
    <cellStyle name="Porcentual 2 10 3" xfId="337" xr:uid="{00000000-0005-0000-0000-000064010000}"/>
    <cellStyle name="Porcentual 2 11" xfId="97" xr:uid="{00000000-0005-0000-0000-000065010000}"/>
    <cellStyle name="Porcentual 2 11 2" xfId="339" xr:uid="{00000000-0005-0000-0000-000066010000}"/>
    <cellStyle name="Porcentual 2 12" xfId="98" xr:uid="{00000000-0005-0000-0000-000067010000}"/>
    <cellStyle name="Porcentual 2 12 2" xfId="340" xr:uid="{00000000-0005-0000-0000-000068010000}"/>
    <cellStyle name="Porcentual 2 13" xfId="336" xr:uid="{00000000-0005-0000-0000-000069010000}"/>
    <cellStyle name="Porcentual 2 2" xfId="99" xr:uid="{00000000-0005-0000-0000-00006A010000}"/>
    <cellStyle name="Porcentual 2 2 2" xfId="341" xr:uid="{00000000-0005-0000-0000-00006B010000}"/>
    <cellStyle name="Porcentual 2 3" xfId="100" xr:uid="{00000000-0005-0000-0000-00006C010000}"/>
    <cellStyle name="Porcentual 2 3 2" xfId="342" xr:uid="{00000000-0005-0000-0000-00006D010000}"/>
    <cellStyle name="Porcentual 2 4" xfId="101" xr:uid="{00000000-0005-0000-0000-00006E010000}"/>
    <cellStyle name="Porcentual 2 4 2" xfId="343" xr:uid="{00000000-0005-0000-0000-00006F010000}"/>
    <cellStyle name="Porcentual 2 5" xfId="102" xr:uid="{00000000-0005-0000-0000-000070010000}"/>
    <cellStyle name="Porcentual 2 5 2" xfId="344" xr:uid="{00000000-0005-0000-0000-000071010000}"/>
    <cellStyle name="Porcentual 2 6" xfId="103" xr:uid="{00000000-0005-0000-0000-000072010000}"/>
    <cellStyle name="Porcentual 2 6 2" xfId="345" xr:uid="{00000000-0005-0000-0000-000073010000}"/>
    <cellStyle name="Porcentual 2 7" xfId="104" xr:uid="{00000000-0005-0000-0000-000074010000}"/>
    <cellStyle name="Porcentual 2 7 2" xfId="346" xr:uid="{00000000-0005-0000-0000-000075010000}"/>
    <cellStyle name="Porcentual 2 8" xfId="105" xr:uid="{00000000-0005-0000-0000-000076010000}"/>
    <cellStyle name="Porcentual 2 8 2" xfId="347" xr:uid="{00000000-0005-0000-0000-000077010000}"/>
    <cellStyle name="Porcentual 2 9" xfId="106" xr:uid="{00000000-0005-0000-0000-000078010000}"/>
    <cellStyle name="Porcentual 2 9 2" xfId="348" xr:uid="{00000000-0005-0000-0000-000079010000}"/>
    <cellStyle name="Porcentual 3" xfId="107" xr:uid="{00000000-0005-0000-0000-00007A010000}"/>
    <cellStyle name="Porcentual 3 2" xfId="349" xr:uid="{00000000-0005-0000-0000-00007B010000}"/>
    <cellStyle name="Porcentual 4" xfId="108" xr:uid="{00000000-0005-0000-0000-00007C010000}"/>
    <cellStyle name="Porcentual 4 2" xfId="109" xr:uid="{00000000-0005-0000-0000-00007D010000}"/>
    <cellStyle name="Porcentual 4 2 2" xfId="351" xr:uid="{00000000-0005-0000-0000-00007E010000}"/>
    <cellStyle name="Porcentual 4 3" xfId="350" xr:uid="{00000000-0005-0000-0000-00007F010000}"/>
    <cellStyle name="Porcentual 5" xfId="110" xr:uid="{00000000-0005-0000-0000-000080010000}"/>
    <cellStyle name="Porcentual 5 2" xfId="243" xr:uid="{00000000-0005-0000-0000-000081010000}"/>
    <cellStyle name="Porcentual 5 3" xfId="352" xr:uid="{00000000-0005-0000-0000-000082010000}"/>
    <cellStyle name="Porcentual 6" xfId="111" xr:uid="{00000000-0005-0000-0000-000083010000}"/>
    <cellStyle name="Porcentual 6 2" xfId="112" xr:uid="{00000000-0005-0000-0000-000084010000}"/>
    <cellStyle name="Porcentual 6 2 2" xfId="354" xr:uid="{00000000-0005-0000-0000-000085010000}"/>
    <cellStyle name="Porcentual 6 3" xfId="353" xr:uid="{00000000-0005-0000-0000-000086010000}"/>
    <cellStyle name="Porcentual 7" xfId="113" xr:uid="{00000000-0005-0000-0000-000087010000}"/>
    <cellStyle name="Porcentual 7 2" xfId="355" xr:uid="{00000000-0005-0000-0000-000088010000}"/>
    <cellStyle name="Porcentual 8" xfId="125" xr:uid="{00000000-0005-0000-0000-000089010000}"/>
    <cellStyle name="Porcentual 8 2" xfId="357" xr:uid="{00000000-0005-0000-0000-00008A010000}"/>
    <cellStyle name="resaltado" xfId="244" xr:uid="{00000000-0005-0000-0000-00008B010000}"/>
    <cellStyle name="Salida 2" xfId="114" xr:uid="{00000000-0005-0000-0000-00008C010000}"/>
    <cellStyle name="Salida 3" xfId="245" xr:uid="{00000000-0005-0000-0000-00008D010000}"/>
    <cellStyle name="Texto de advertencia 2" xfId="115" xr:uid="{00000000-0005-0000-0000-00008E010000}"/>
    <cellStyle name="Texto de advertencia 3" xfId="246" xr:uid="{00000000-0005-0000-0000-00008F010000}"/>
    <cellStyle name="Texto explicativo 2" xfId="116" xr:uid="{00000000-0005-0000-0000-000090010000}"/>
    <cellStyle name="Texto explicativo 3" xfId="247" xr:uid="{00000000-0005-0000-0000-000091010000}"/>
    <cellStyle name="Título 1 2" xfId="117" xr:uid="{00000000-0005-0000-0000-000092010000}"/>
    <cellStyle name="Título 1 3" xfId="248" xr:uid="{00000000-0005-0000-0000-000093010000}"/>
    <cellStyle name="Título 2 2" xfId="118" xr:uid="{00000000-0005-0000-0000-000094010000}"/>
    <cellStyle name="Título 2 3" xfId="249" xr:uid="{00000000-0005-0000-0000-000095010000}"/>
    <cellStyle name="Título 3 2" xfId="119" xr:uid="{00000000-0005-0000-0000-000096010000}"/>
    <cellStyle name="Título 3 3" xfId="250" xr:uid="{00000000-0005-0000-0000-000097010000}"/>
    <cellStyle name="Título 4" xfId="120" xr:uid="{00000000-0005-0000-0000-000098010000}"/>
    <cellStyle name="Título 5" xfId="251" xr:uid="{00000000-0005-0000-0000-000099010000}"/>
    <cellStyle name="Total" xfId="121" builtinId="25" customBuiltin="1"/>
    <cellStyle name="Total 2" xfId="122" xr:uid="{00000000-0005-0000-0000-00009B010000}"/>
    <cellStyle name="Total 3" xfId="252" xr:uid="{00000000-0005-0000-0000-00009C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file:///C:\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Documents%20and%20Settings\Administrador\Mis%20documentos\VICTOR%20M.%20DURAN%20S\ARCHIVOS%20ITANSUCA\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40318_ECP-GEA-F-23_Solicitud_de_Contratacion_o_Comp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DoMendez\Escritorio\Avance%20HDT\1%20Avances\Soporte%20Dougl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Documents%20and%20Settings\ISP\Mis%20documentos\Dise&#241;o\Dise&#241;o%20Basico\Memorias\Dise&#241;o%20pueta%20a%20tier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DISTRITO\Publico\Comite%20Abr-25-08\GRM-SOL-RO-F3-XXX-08%20Mejoramiento%20Confiabilidad%20Unidades%20Bombeo\DSD%20Mejoramiento%20Confiabilidad%20Unidades%20de%20Bombeo%20S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Users\GLENN%20ESCORCIA\AppData\Local\Microsoft\Windows\Temporary%20Internet%20Files\Content.Outlook\IJGC4PT9\ANALISIS%20CAPACIDAD%20FINANCI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ingeneria%20tello\853%20BACKUP%20ING.%20DE%20DETALLE\11.%20Presupuesto%20Total\Documentos\11%20Detalle\PRESUPUESTO%20TELLO%20CON%20AJUST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VICTOR\VICTOR%20M.%20DURAN%20S\ARHIVOS%20IEB%20S.A\PERSONAL\NOMINAS\CONTRUIR%20S.A\NOMINA%20CONVENCIO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Documents%20and%20Settings\usurio\Escritorio\Jose%20luis\Domingo%2006-05%20Memory\cca\InformeEjecutivoU-200_ViscoT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OFERTAS\7422\DPTO\CIVIL\7422CWX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file:///C:\Arquitectura\Trabajos\Alcadia%20de%20Manizales\Obras%20Publicas\Parques\20200910_Parque%20Nogales\Pliegos%20Nogales\Documents%20and%20Settings\alejandrora\Configuraci&#243;n%20local\Archivos%20temporales%20de%20Internet\Content.Outlook\F0XXD406\Copia%20de%20BASE%20DE%20DATOS%20A?75AE2244" TargetMode="External"/><Relationship Id="rId1" Type="http://schemas.openxmlformats.org/officeDocument/2006/relationships/externalLinkPath" Target="file:///\\75AE2244\Copia%20de%20BASE%20DE%20DATOS%20A"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Users\David\Documents\OBRAS%20PU&#769;BLICAS%202019\Pc_85\compartid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GROUPS\DOCUME~1\e0227748\CONFIG~1\Temp\Instrucciones%20de%20trabajo%20SAS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Users\Hp%20Laptop\Desktop\ADM\DOCUMENTOS\Base%20de%20Datos%20Crystal%20Feb%20202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Users\Hp%20Laptop\Desktop\ADM\Base%20de%20Datos%20Crystal%20Feb%20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RESISTENCIA_"/>
      <sheetName val="Memorias"/>
      <sheetName val="CANOBRA"/>
      <sheetName val="INCREMENTOS"/>
      <sheetName val="LISTMATE"/>
      <sheetName val="CONSTANTES"/>
      <sheetName val="LISTAS"/>
      <sheetName val="CONSTANTES_"/>
      <sheetName val="41"/>
      <sheetName val="PRESU"/>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sap"/>
      <sheetName val="P2"/>
      <sheetName val="P1"/>
      <sheetName val="31-05-18"/>
      <sheetName val="F-7857-308"/>
      <sheetName val="Equipo Menor"/>
      <sheetName val="ALQUILADO F-7857-308 "/>
      <sheetName val="Real Para tarifas"/>
      <sheetName val="ó&gt;"/>
      <sheetName val="_x0000_㈀㰰⌀_x0000_㈀㰮⌀_x0000_䰀଒v_x0000__x0000__x0000_頀"/>
      <sheetName val="Paral. 1"/>
      <sheetName val="Paral. 2"/>
      <sheetName val="Paral. 3"/>
      <sheetName val="Paral.4"/>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ó&gt;????j0$?#???j_$?#???LÓu????"/>
      <sheetName val="CORTE DE OBRA N° 1"/>
      <sheetName val="memoria"/>
      <sheetName val="memoria 1"/>
      <sheetName val="Skid Lifting Lug"/>
      <sheetName val="CABLE CONTROL"/>
      <sheetName val="Datos_CO"/>
      <sheetName val="CCONC"/>
      <sheetName val="ACTA PROVEEDORES"/>
      <sheetName val="ACTA INICIO"/>
      <sheetName val="ACTA PARCIAL"/>
      <sheetName val="ACTA TERMINACION"/>
      <sheetName val="&quot;PAGA&quo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ESUPUESTOS-R_x0000_耽1._x0000__x0000_㙊辎簎䣼ꦱ_xdb30_疏揤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ow r="5">
          <cell r="B5">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ow r="2">
          <cell r="A2">
            <v>0</v>
          </cell>
        </row>
      </sheetData>
      <sheetData sheetId="1085"/>
      <sheetData sheetId="1086">
        <row r="2">
          <cell r="A2">
            <v>0</v>
          </cell>
        </row>
      </sheetData>
      <sheetData sheetId="1087"/>
      <sheetData sheetId="1088"/>
      <sheetData sheetId="1089"/>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ow r="2">
          <cell r="A2">
            <v>0</v>
          </cell>
        </row>
      </sheetData>
      <sheetData sheetId="1110" refreshError="1"/>
      <sheetData sheetId="1111"/>
      <sheetData sheetId="1112">
        <row r="2">
          <cell r="A2">
            <v>0</v>
          </cell>
        </row>
      </sheetData>
      <sheetData sheetId="1113"/>
      <sheetData sheetId="1114">
        <row r="2">
          <cell r="A2">
            <v>0</v>
          </cell>
        </row>
      </sheetData>
      <sheetData sheetId="1115"/>
      <sheetData sheetId="1116">
        <row r="2">
          <cell r="A2">
            <v>0</v>
          </cell>
        </row>
      </sheetData>
      <sheetData sheetId="1117"/>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sheetData sheetId="1124"/>
      <sheetData sheetId="1125"/>
      <sheetData sheetId="1126"/>
      <sheetData sheetId="1127">
        <row r="2">
          <cell r="A2">
            <v>0</v>
          </cell>
        </row>
      </sheetData>
      <sheetData sheetId="1128"/>
      <sheetData sheetId="1129">
        <row r="2">
          <cell r="A2">
            <v>0</v>
          </cell>
        </row>
      </sheetData>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row r="2">
          <cell r="A2">
            <v>0</v>
          </cell>
        </row>
      </sheetData>
      <sheetData sheetId="1187">
        <row r="2">
          <cell r="A2">
            <v>0</v>
          </cell>
        </row>
      </sheetData>
      <sheetData sheetId="1188">
        <row r="2">
          <cell r="A2">
            <v>0</v>
          </cell>
        </row>
      </sheetData>
      <sheetData sheetId="1189">
        <row r="2">
          <cell r="A2">
            <v>0</v>
          </cell>
        </row>
      </sheetData>
      <sheetData sheetId="1190"/>
      <sheetData sheetId="1191"/>
      <sheetData sheetId="1192">
        <row r="2">
          <cell r="A2">
            <v>0</v>
          </cell>
        </row>
      </sheetData>
      <sheetData sheetId="1193"/>
      <sheetData sheetId="1194"/>
      <sheetData sheetId="1195"/>
      <sheetData sheetId="1196"/>
      <sheetData sheetId="1197"/>
      <sheetData sheetId="1198"/>
      <sheetData sheetId="1199"/>
      <sheetData sheetId="1200"/>
      <sheetData sheetId="1201"/>
      <sheetData sheetId="1202">
        <row r="2">
          <cell r="A2">
            <v>0</v>
          </cell>
        </row>
      </sheetData>
      <sheetData sheetId="1203">
        <row r="2">
          <cell r="A2">
            <v>0</v>
          </cell>
        </row>
      </sheetData>
      <sheetData sheetId="1204">
        <row r="2">
          <cell r="A2">
            <v>0</v>
          </cell>
        </row>
      </sheetData>
      <sheetData sheetId="1205">
        <row r="2">
          <cell r="A2">
            <v>0</v>
          </cell>
        </row>
      </sheetData>
      <sheetData sheetId="1206"/>
      <sheetData sheetId="1207">
        <row r="2">
          <cell r="A2">
            <v>0</v>
          </cell>
        </row>
      </sheetData>
      <sheetData sheetId="1208"/>
      <sheetData sheetId="1209"/>
      <sheetData sheetId="1210">
        <row r="2">
          <cell r="A2">
            <v>0</v>
          </cell>
        </row>
      </sheetData>
      <sheetData sheetId="1211">
        <row r="2">
          <cell r="A2">
            <v>0</v>
          </cell>
        </row>
      </sheetData>
      <sheetData sheetId="1212">
        <row r="2">
          <cell r="A2">
            <v>0</v>
          </cell>
        </row>
      </sheetData>
      <sheetData sheetId="1213">
        <row r="2">
          <cell r="A2">
            <v>0</v>
          </cell>
        </row>
      </sheetData>
      <sheetData sheetId="1214"/>
      <sheetData sheetId="1215"/>
      <sheetData sheetId="1216"/>
      <sheetData sheetId="1217"/>
      <sheetData sheetId="1218"/>
      <sheetData sheetId="1219"/>
      <sheetData sheetId="1220"/>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5">
          <cell r="B5" t="str">
            <v>T1</v>
          </cell>
        </row>
      </sheetData>
      <sheetData sheetId="1345">
        <row r="2">
          <cell r="B2">
            <v>100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sheetData sheetId="1355"/>
      <sheetData sheetId="1356">
        <row r="5">
          <cell r="B5" t="str">
            <v>T1</v>
          </cell>
        </row>
      </sheetData>
      <sheetData sheetId="1357">
        <row r="2">
          <cell r="B2">
            <v>100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row r="2">
          <cell r="A2">
            <v>0</v>
          </cell>
        </row>
      </sheetData>
      <sheetData sheetId="1419">
        <row r="2">
          <cell r="A2">
            <v>0</v>
          </cell>
        </row>
      </sheetData>
      <sheetData sheetId="1420">
        <row r="2">
          <cell r="A2">
            <v>0</v>
          </cell>
        </row>
      </sheetData>
      <sheetData sheetId="1421">
        <row r="2">
          <cell r="A2">
            <v>0</v>
          </cell>
        </row>
      </sheetData>
      <sheetData sheetId="1422"/>
      <sheetData sheetId="1423"/>
      <sheetData sheetId="1424">
        <row r="2">
          <cell r="A2">
            <v>0</v>
          </cell>
        </row>
      </sheetData>
      <sheetData sheetId="1425"/>
      <sheetData sheetId="1426"/>
      <sheetData sheetId="1427"/>
      <sheetData sheetId="1428"/>
      <sheetData sheetId="1429"/>
      <sheetData sheetId="1430"/>
      <sheetData sheetId="1431"/>
      <sheetData sheetId="1432"/>
      <sheetData sheetId="1433"/>
      <sheetData sheetId="1434">
        <row r="2">
          <cell r="A2">
            <v>0</v>
          </cell>
        </row>
      </sheetData>
      <sheetData sheetId="1435">
        <row r="2">
          <cell r="A2">
            <v>0</v>
          </cell>
        </row>
      </sheetData>
      <sheetData sheetId="1436">
        <row r="2">
          <cell r="A2">
            <v>0</v>
          </cell>
        </row>
      </sheetData>
      <sheetData sheetId="1437">
        <row r="2">
          <cell r="A2">
            <v>0</v>
          </cell>
        </row>
      </sheetData>
      <sheetData sheetId="1438"/>
      <sheetData sheetId="1439">
        <row r="2">
          <cell r="A2">
            <v>0</v>
          </cell>
        </row>
      </sheetData>
      <sheetData sheetId="1440"/>
      <sheetData sheetId="1441"/>
      <sheetData sheetId="1442">
        <row r="2">
          <cell r="A2">
            <v>0</v>
          </cell>
        </row>
      </sheetData>
      <sheetData sheetId="1443">
        <row r="2">
          <cell r="A2">
            <v>0</v>
          </cell>
        </row>
      </sheetData>
      <sheetData sheetId="1444">
        <row r="2">
          <cell r="A2">
            <v>0</v>
          </cell>
        </row>
      </sheetData>
      <sheetData sheetId="1445">
        <row r="2">
          <cell r="A2">
            <v>0</v>
          </cell>
        </row>
      </sheetData>
      <sheetData sheetId="1446"/>
      <sheetData sheetId="1447"/>
      <sheetData sheetId="1448"/>
      <sheetData sheetId="1449"/>
      <sheetData sheetId="1450"/>
      <sheetData sheetId="1451"/>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sheetData sheetId="1517"/>
      <sheetData sheetId="1518"/>
      <sheetData sheetId="1519"/>
      <sheetData sheetId="1520"/>
      <sheetData sheetId="1521">
        <row r="2">
          <cell r="A2">
            <v>0</v>
          </cell>
        </row>
      </sheetData>
      <sheetData sheetId="1522">
        <row r="2">
          <cell r="A2">
            <v>0</v>
          </cell>
        </row>
      </sheetData>
      <sheetData sheetId="1523">
        <row r="2">
          <cell r="A2">
            <v>0</v>
          </cell>
        </row>
      </sheetData>
      <sheetData sheetId="1524">
        <row r="2">
          <cell r="A2">
            <v>0</v>
          </cell>
        </row>
      </sheetData>
      <sheetData sheetId="1525"/>
      <sheetData sheetId="1526"/>
      <sheetData sheetId="1527">
        <row r="2">
          <cell r="A2">
            <v>0</v>
          </cell>
        </row>
      </sheetData>
      <sheetData sheetId="1528"/>
      <sheetData sheetId="1529"/>
      <sheetData sheetId="1530"/>
      <sheetData sheetId="1531"/>
      <sheetData sheetId="1532"/>
      <sheetData sheetId="1533"/>
      <sheetData sheetId="1534"/>
      <sheetData sheetId="1535"/>
      <sheetData sheetId="1536"/>
      <sheetData sheetId="1537">
        <row r="2">
          <cell r="A2">
            <v>0</v>
          </cell>
        </row>
      </sheetData>
      <sheetData sheetId="1538">
        <row r="2">
          <cell r="A2">
            <v>0</v>
          </cell>
        </row>
      </sheetData>
      <sheetData sheetId="1539">
        <row r="2">
          <cell r="A2">
            <v>0</v>
          </cell>
        </row>
      </sheetData>
      <sheetData sheetId="1540">
        <row r="2">
          <cell r="A2">
            <v>0</v>
          </cell>
        </row>
      </sheetData>
      <sheetData sheetId="1541"/>
      <sheetData sheetId="1542">
        <row r="2">
          <cell r="A2">
            <v>0</v>
          </cell>
        </row>
      </sheetData>
      <sheetData sheetId="1543"/>
      <sheetData sheetId="1544"/>
      <sheetData sheetId="1545">
        <row r="2">
          <cell r="A2">
            <v>0</v>
          </cell>
        </row>
      </sheetData>
      <sheetData sheetId="1546">
        <row r="2">
          <cell r="A2">
            <v>0</v>
          </cell>
        </row>
      </sheetData>
      <sheetData sheetId="1547">
        <row r="2">
          <cell r="A2">
            <v>0</v>
          </cell>
        </row>
      </sheetData>
      <sheetData sheetId="1548">
        <row r="2">
          <cell r="A2">
            <v>0</v>
          </cell>
        </row>
      </sheetData>
      <sheetData sheetId="1549"/>
      <sheetData sheetId="1550"/>
      <sheetData sheetId="1551"/>
      <sheetData sheetId="1552"/>
      <sheetData sheetId="1553"/>
      <sheetData sheetId="1554"/>
      <sheetData sheetId="1555"/>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5">
          <cell r="B5" t="str">
            <v>T1</v>
          </cell>
        </row>
      </sheetData>
      <sheetData sheetId="1680">
        <row r="2">
          <cell r="B2">
            <v>100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sheetData sheetId="1690"/>
      <sheetData sheetId="1691">
        <row r="5">
          <cell r="B5" t="str">
            <v>T1</v>
          </cell>
        </row>
      </sheetData>
      <sheetData sheetId="1692">
        <row r="2">
          <cell r="B2">
            <v>100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row r="2">
          <cell r="A2">
            <v>0</v>
          </cell>
        </row>
      </sheetData>
      <sheetData sheetId="1712">
        <row r="2">
          <cell r="B2">
            <v>0</v>
          </cell>
        </row>
      </sheetData>
      <sheetData sheetId="1713">
        <row r="2">
          <cell r="A2">
            <v>0</v>
          </cell>
        </row>
      </sheetData>
      <sheetData sheetId="1714"/>
      <sheetData sheetId="1715">
        <row r="2">
          <cell r="A2">
            <v>0</v>
          </cell>
        </row>
      </sheetData>
      <sheetData sheetId="1716"/>
      <sheetData sheetId="1717"/>
      <sheetData sheetId="1718">
        <row r="2">
          <cell r="A2">
            <v>0</v>
          </cell>
        </row>
      </sheetData>
      <sheetData sheetId="1719"/>
      <sheetData sheetId="1720">
        <row r="2">
          <cell r="A2">
            <v>0</v>
          </cell>
        </row>
      </sheetData>
      <sheetData sheetId="1721"/>
      <sheetData sheetId="1722"/>
      <sheetData sheetId="1723"/>
      <sheetData sheetId="1724"/>
      <sheetData sheetId="1725"/>
      <sheetData sheetId="1726" refreshError="1"/>
      <sheetData sheetId="1727"/>
      <sheetData sheetId="1728">
        <row r="2">
          <cell r="A2">
            <v>0</v>
          </cell>
        </row>
      </sheetData>
      <sheetData sheetId="1729"/>
      <sheetData sheetId="1730"/>
      <sheetData sheetId="1731"/>
      <sheetData sheetId="1732"/>
      <sheetData sheetId="1733">
        <row r="2">
          <cell r="B2" t="str">
            <v>Patrimonio
neto
personal</v>
          </cell>
        </row>
      </sheetData>
      <sheetData sheetId="1734"/>
      <sheetData sheetId="1735" refreshError="1"/>
      <sheetData sheetId="1736" refreshError="1"/>
      <sheetData sheetId="1737" refreshError="1"/>
      <sheetData sheetId="1738" refreshError="1"/>
      <sheetData sheetId="1739" refreshError="1"/>
      <sheetData sheetId="1740"/>
      <sheetData sheetId="1741"/>
      <sheetData sheetId="1742" refreshError="1"/>
      <sheetData sheetId="1743" refreshError="1"/>
      <sheetData sheetId="1744"/>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sheetData sheetId="1758"/>
      <sheetData sheetId="1759"/>
      <sheetData sheetId="1760"/>
      <sheetData sheetId="1761"/>
      <sheetData sheetId="1762"/>
      <sheetData sheetId="1763"/>
      <sheetData sheetId="1764"/>
      <sheetData sheetId="1765" refreshError="1"/>
      <sheetData sheetId="1766" refreshError="1"/>
      <sheetData sheetId="1767"/>
      <sheetData sheetId="1768"/>
      <sheetData sheetId="1769" refreshError="1"/>
      <sheetData sheetId="1770" refreshError="1"/>
      <sheetData sheetId="177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sheetData sheetId="1781"/>
      <sheetData sheetId="1782"/>
      <sheetData sheetId="1783"/>
      <sheetData sheetId="1784"/>
      <sheetData sheetId="1785"/>
      <sheetData sheetId="1786"/>
      <sheetData sheetId="1787"/>
      <sheetData sheetId="1788"/>
      <sheetData sheetId="1789" refreshError="1"/>
      <sheetData sheetId="1790" refreshError="1"/>
      <sheetData sheetId="1791" refreshError="1"/>
      <sheetData sheetId="1792" refreshError="1"/>
      <sheetData sheetId="1793" refreshError="1"/>
      <sheetData sheetId="1794" refreshError="1"/>
      <sheetData sheetId="1795"/>
      <sheetData sheetId="1796"/>
      <sheetData sheetId="1797"/>
      <sheetData sheetId="1798">
        <row r="2">
          <cell r="A2">
            <v>0</v>
          </cell>
        </row>
      </sheetData>
      <sheetData sheetId="1799"/>
      <sheetData sheetId="1800"/>
      <sheetData sheetId="1801"/>
      <sheetData sheetId="1802"/>
      <sheetData sheetId="1803" refreshError="1"/>
      <sheetData sheetId="1804" refreshError="1"/>
      <sheetData sheetId="1805" refreshError="1"/>
      <sheetData sheetId="1806" refreshError="1"/>
      <sheetData sheetId="1807" refreshError="1"/>
      <sheetData sheetId="1808" refreshError="1"/>
      <sheetData sheetId="1809">
        <row r="2">
          <cell r="B2">
            <v>0</v>
          </cell>
        </row>
      </sheetData>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refreshError="1"/>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Modelo financiero"/>
      <sheetName val="EST0798.XLS"/>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 val="ANALISI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ilado"/>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SUM"/>
      <sheetName val="INST"/>
      <sheetName val="\a  aaInformación GRUPO 4\A MIn"/>
      <sheetName val="ACTA DE MODIFICACION  (2)"/>
      <sheetName val="Seguim-16"/>
      <sheetName val="Informacion"/>
      <sheetName val="INDICMICROEMP"/>
      <sheetName val="a"/>
      <sheetName val="armada"/>
      <sheetName val="RESUMEN ITEMS (2)"/>
      <sheetName val="RESUMEN ITEMS"/>
      <sheetName val="OBRAS"/>
      <sheetName val="drenaje"/>
      <sheetName val="protec"/>
      <sheetName val="ubicacion"/>
      <sheetName val="contenido"/>
      <sheetName val="PORTADAS"/>
      <sheetName val="OBRAS PUENTE ARMADA2"/>
      <sheetName val="Programado$"/>
      <sheetName val="Programado%"/>
      <sheetName val="Ejecutado$"/>
      <sheetName val="Ejecutado%"/>
      <sheetName val="Pta a tierra"/>
      <sheetName val="Cronograma Descansos"/>
      <sheetName val="Cronograma descansos  - Trafos "/>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row r="1">
          <cell r="A1" t="str">
            <v>INSTITUTO NACIONAL DE VIAS</v>
          </cell>
        </row>
      </sheetData>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ow r="1">
          <cell r="A1" t="str">
            <v>ABRAZADERA DE SALIDA TIPO 1</v>
          </cell>
        </row>
      </sheetData>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ow r="1">
          <cell r="A1" t="str">
            <v>INSTITUTO NACIONAL DE VIAS</v>
          </cell>
        </row>
      </sheetData>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1">
          <cell r="A1" t="str">
            <v>ITEM</v>
          </cell>
        </row>
      </sheetData>
      <sheetData sheetId="2998">
        <row r="1">
          <cell r="A1" t="str">
            <v>EQUIPO</v>
          </cell>
        </row>
      </sheetData>
      <sheetData sheetId="2999">
        <row r="1">
          <cell r="A1" t="str">
            <v>ADMINISTRACION</v>
          </cell>
        </row>
      </sheetData>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ow r="1">
          <cell r="A1" t="str">
            <v>ITEM</v>
          </cell>
        </row>
      </sheetData>
      <sheetData sheetId="3038">
        <row r="1">
          <cell r="A1" t="str">
            <v>EQUIPO</v>
          </cell>
        </row>
      </sheetData>
      <sheetData sheetId="3039">
        <row r="1">
          <cell r="A1" t="str">
            <v>ADMINISTRACION</v>
          </cell>
        </row>
      </sheetData>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sheetData sheetId="3149"/>
      <sheetData sheetId="3150" refreshError="1"/>
      <sheetData sheetId="3151"/>
      <sheetData sheetId="3152" refreshError="1"/>
      <sheetData sheetId="3153"/>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sheetData sheetId="3193"/>
      <sheetData sheetId="3194"/>
      <sheetData sheetId="3195"/>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sheetData sheetId="3215"/>
      <sheetData sheetId="3216"/>
      <sheetData sheetId="3217"/>
      <sheetData sheetId="3218"/>
      <sheetData sheetId="3219"/>
      <sheetData sheetId="3220"/>
      <sheetData sheetId="3221"/>
      <sheetData sheetId="3222"/>
      <sheetData sheetId="3223"/>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sheetData sheetId="3262"/>
      <sheetData sheetId="3263"/>
      <sheetData sheetId="3264">
        <row r="1">
          <cell r="A1" t="str">
            <v>ITEM</v>
          </cell>
        </row>
      </sheetData>
      <sheetData sheetId="3265">
        <row r="1">
          <cell r="A1" t="str">
            <v>EQUIPO</v>
          </cell>
        </row>
      </sheetData>
      <sheetData sheetId="3266">
        <row r="1">
          <cell r="A1" t="str">
            <v>ADMINISTRACION</v>
          </cell>
        </row>
      </sheetData>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refreshError="1"/>
      <sheetData sheetId="3290" refreshError="1"/>
      <sheetData sheetId="3291"/>
      <sheetData sheetId="3292"/>
      <sheetData sheetId="3293"/>
      <sheetData sheetId="3294"/>
      <sheetData sheetId="3295"/>
      <sheetData sheetId="3296"/>
      <sheetData sheetId="3297"/>
      <sheetData sheetId="3298"/>
      <sheetData sheetId="3299">
        <row r="1">
          <cell r="A1" t="str">
            <v>ITEM</v>
          </cell>
        </row>
      </sheetData>
      <sheetData sheetId="3300">
        <row r="1">
          <cell r="A1" t="str">
            <v>EQUIPO</v>
          </cell>
        </row>
      </sheetData>
      <sheetData sheetId="3301">
        <row r="1">
          <cell r="A1" t="str">
            <v>ADMINISTRACION</v>
          </cell>
        </row>
      </sheetData>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refreshError="1"/>
      <sheetData sheetId="3342" refreshError="1"/>
      <sheetData sheetId="3343"/>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sheetData sheetId="3379"/>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sheetData sheetId="3460"/>
      <sheetData sheetId="3461" refreshError="1"/>
      <sheetData sheetId="3462" refreshError="1"/>
      <sheetData sheetId="3463"/>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sheetData sheetId="3503"/>
      <sheetData sheetId="3504"/>
      <sheetData sheetId="3505"/>
      <sheetData sheetId="3506"/>
      <sheetData sheetId="3507"/>
      <sheetData sheetId="3508"/>
      <sheetData sheetId="3509"/>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efreshError="1"/>
      <sheetData sheetId="3546" refreshError="1"/>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row r="1">
          <cell r="A1" t="str">
            <v>INSTITUTO NACIONAL DE VIAS</v>
          </cell>
        </row>
      </sheetData>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row r="1">
          <cell r="A1" t="str">
            <v>INSTITUTO NACIONAL DE VIAS</v>
          </cell>
        </row>
      </sheetData>
      <sheetData sheetId="3605"/>
      <sheetData sheetId="3606"/>
      <sheetData sheetId="3607"/>
      <sheetData sheetId="3608"/>
      <sheetData sheetId="3609"/>
      <sheetData sheetId="3610"/>
      <sheetData sheetId="361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sheetData sheetId="3665" refreshError="1"/>
      <sheetData sheetId="3666" refreshError="1"/>
      <sheetData sheetId="3667" refreshError="1"/>
      <sheetData sheetId="3668" refreshError="1"/>
      <sheetData sheetId="3669" refreshError="1"/>
      <sheetData sheetId="3670"/>
      <sheetData sheetId="3671"/>
      <sheetData sheetId="3672"/>
      <sheetData sheetId="3673"/>
      <sheetData sheetId="3674"/>
      <sheetData sheetId="3675"/>
      <sheetData sheetId="3676"/>
      <sheetData sheetId="3677"/>
      <sheetData sheetId="3678"/>
      <sheetData sheetId="3679"/>
      <sheetData sheetId="3680" refreshError="1"/>
      <sheetData sheetId="3681" refreshError="1"/>
      <sheetData sheetId="3682"/>
      <sheetData sheetId="3683" refreshError="1"/>
      <sheetData sheetId="3684" refreshError="1"/>
      <sheetData sheetId="3685" refreshError="1"/>
      <sheetData sheetId="3686"/>
      <sheetData sheetId="3687" refreshError="1"/>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sheetData sheetId="3848"/>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sheetData sheetId="3902" refreshError="1"/>
      <sheetData sheetId="3903" refreshError="1"/>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row r="5">
          <cell r="E5" t="str">
            <v>CANTIDAD</v>
          </cell>
        </row>
      </sheetData>
      <sheetData sheetId="4155">
        <row r="5">
          <cell r="E5" t="str">
            <v>CANTIDAD</v>
          </cell>
        </row>
      </sheetData>
      <sheetData sheetId="4156">
        <row r="5">
          <cell r="E5" t="str">
            <v>CANTIDAD</v>
          </cell>
        </row>
      </sheetData>
      <sheetData sheetId="4157">
        <row r="5">
          <cell r="E5" t="str">
            <v>CANTIDAD</v>
          </cell>
        </row>
      </sheetData>
      <sheetData sheetId="4158">
        <row r="5">
          <cell r="E5" t="str">
            <v>CANTIDAD</v>
          </cell>
        </row>
      </sheetData>
      <sheetData sheetId="4159">
        <row r="5">
          <cell r="E5" t="str">
            <v>CANTIDAD</v>
          </cell>
        </row>
      </sheetData>
      <sheetData sheetId="4160">
        <row r="5">
          <cell r="E5" t="str">
            <v>CANTIDAD</v>
          </cell>
        </row>
      </sheetData>
      <sheetData sheetId="4161">
        <row r="5">
          <cell r="E5" t="str">
            <v>CANTIDAD</v>
          </cell>
        </row>
      </sheetData>
      <sheetData sheetId="4162">
        <row r="5">
          <cell r="E5" t="str">
            <v>CANTIDAD</v>
          </cell>
        </row>
      </sheetData>
      <sheetData sheetId="4163">
        <row r="5">
          <cell r="E5" t="str">
            <v>CANTIDAD</v>
          </cell>
        </row>
      </sheetData>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row r="16">
          <cell r="A16" t="str">
            <v>ABONO 10-30-10</v>
          </cell>
        </row>
      </sheetData>
      <sheetData sheetId="4395"/>
      <sheetData sheetId="4396"/>
      <sheetData sheetId="4397" refreshError="1"/>
      <sheetData sheetId="4398" refreshError="1"/>
      <sheetData sheetId="4399" refreshError="1"/>
      <sheetData sheetId="4400" refreshError="1"/>
      <sheetData sheetId="4401" refreshError="1"/>
      <sheetData sheetId="4402" refreshError="1"/>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sheetData sheetId="4573" refreshError="1"/>
      <sheetData sheetId="4574" refreshError="1"/>
      <sheetData sheetId="4575"/>
      <sheetData sheetId="4576" refreshError="1"/>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sheetData sheetId="4625" refreshError="1"/>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refreshError="1"/>
      <sheetData sheetId="4662" refreshError="1"/>
      <sheetData sheetId="4663" refreshError="1"/>
      <sheetData sheetId="4664"/>
      <sheetData sheetId="4665"/>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sheetData sheetId="4677" refreshError="1"/>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refreshError="1"/>
      <sheetData sheetId="4691" refreshError="1"/>
      <sheetData sheetId="4692" refreshError="1"/>
      <sheetData sheetId="4693" refreshError="1"/>
      <sheetData sheetId="4694" refreshError="1"/>
      <sheetData sheetId="4695"/>
      <sheetData sheetId="4696"/>
      <sheetData sheetId="4697"/>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sheetData sheetId="4722" refreshError="1"/>
      <sheetData sheetId="4723"/>
      <sheetData sheetId="4724" refreshError="1"/>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refreshError="1"/>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sheetData sheetId="4869"/>
      <sheetData sheetId="4870"/>
      <sheetData sheetId="4871"/>
      <sheetData sheetId="4872"/>
      <sheetData sheetId="4873" refreshError="1"/>
      <sheetData sheetId="4874" refreshError="1"/>
      <sheetData sheetId="4875" refreshError="1"/>
      <sheetData sheetId="4876" refreshError="1"/>
      <sheetData sheetId="4877" refreshError="1"/>
      <sheetData sheetId="4878"/>
      <sheetData sheetId="4879"/>
      <sheetData sheetId="488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6"/>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Hoja1 (2)"/>
      <sheetName val="Hoja1 (3)"/>
      <sheetName val="precios-básicos2002"/>
      <sheetName val="APUs"/>
      <sheetName val="#REF"/>
      <sheetName val="_aCCIDENTES_DE_1995___1996_xl_2"/>
      <sheetName val="_aCCIDENTES_DE_1995___1996_xl_3"/>
      <sheetName val="_aCCIDENTES_DE_1995___1996_xl_4"/>
      <sheetName val="_aCCIDENTES_DE_1995___1996_xl_5"/>
      <sheetName val="_aCCIDENTES_DE_1995___1996_x_11"/>
      <sheetName val="_aCCIDENTES_DE_1995___1996_xl_7"/>
      <sheetName val="_aCCIDENTES_DE_1995___1996_xl_8"/>
      <sheetName val="_aCCIDENTES_DE_1995___1996_x_10"/>
      <sheetName val="_aCCIDENTES_DE_1995___1996_xl_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_22"/>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G.G"/>
      <sheetName val="MURO PR25+221-235"/>
      <sheetName val="MURO PR25+261-267"/>
      <sheetName val="Hoja2"/>
      <sheetName val="_aCCIDENTES_DE_1995___1996_x_28"/>
      <sheetName val="_aCCIDENTES_DE_1995___1996_x_23"/>
      <sheetName val="_aCCIDENTES_DE_1995___1996_x_24"/>
      <sheetName val="//d.docs.live.net/a  aaInformac"/>
      <sheetName val="HISTORICOS FUEL OIL EXP"/>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_25"/>
      <sheetName val="_aCCIDENTES_DE_1995___1996_x_26"/>
      <sheetName val="_aCCIDENTES_DE_1995___1996_x_2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 sheetId="528" refreshError="1"/>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sheetData sheetId="546"/>
      <sheetData sheetId="547" refreshError="1"/>
      <sheetData sheetId="548" refreshError="1"/>
      <sheetData sheetId="549" refreshError="1"/>
      <sheetData sheetId="550" refreshError="1"/>
      <sheetData sheetId="551" refreshError="1"/>
      <sheetData sheetId="552" refreshError="1"/>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refreshError="1"/>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2">
          <cell r="C2">
            <v>0.2</v>
          </cell>
        </row>
      </sheetData>
      <sheetData sheetId="42" refreshError="1">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 val="Res-Accide-10"/>
      <sheetName val="Datos Básicos"/>
      <sheetName val="SALARIOS"/>
      <sheetName val="SUB APU"/>
      <sheetName val="INV"/>
      <sheetName val="AASHTO"/>
      <sheetName val="PESOS"/>
      <sheetName val="[aCCIDENTES DE 1995 - 1996.xls]"/>
      <sheetName val="Formulario N° 4"/>
      <sheetName val="EQUIPO"/>
      <sheetName val="Base Muestra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efreshError="1">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M.O."/>
      <sheetName val="[a  aaInformación]//cceficiente"/>
      <sheetName val="[a  aaInformación]__cceficien_3"/>
      <sheetName val="[a  aaInformación]__cceficien_2"/>
      <sheetName val="[a  aaInformación]__cceficien_4"/>
      <sheetName val="[a  aaInformación]__cceficien_5"/>
      <sheetName val="[a  aaInformación]__cceficien_9"/>
      <sheetName val="[a  aaInformación]__cceficien_6"/>
      <sheetName val="[a  aaInformación]__cceficien_7"/>
      <sheetName val="[a  aaInformación]__cceficien_8"/>
      <sheetName val="[a  aaInformación]__cceficie_13"/>
      <sheetName val="[a  aaInformación]__cceficie_12"/>
      <sheetName val="[a  aaInformación]__cceficie_10"/>
      <sheetName val="[a  aaInformación]__cceficie_1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row r="1">
          <cell r="A1" t="str">
            <v>Despreciable N</v>
          </cell>
        </row>
      </sheetData>
      <sheetData sheetId="1" refreshError="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equipos"/>
      <sheetName val="indice alfabetico"/>
      <sheetName val="materiales"/>
      <sheetName val="otros"/>
      <sheetName val="strsumm0"/>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DATOS"/>
      <sheetName val="precios-básicos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2">
          <cell r="R2">
            <v>0</v>
          </cell>
        </row>
      </sheetData>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efreshError="1">
        <row r="1">
          <cell r="D1">
            <v>39489</v>
          </cell>
          <cell r="I1">
            <v>39494</v>
          </cell>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I5">
            <v>0</v>
          </cell>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I18">
            <v>114859.10769230771</v>
          </cell>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I19">
            <v>0</v>
          </cell>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I21">
            <v>6528600</v>
          </cell>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I41">
            <v>6643459.1076923078</v>
          </cell>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I42">
            <v>43851354.646153852</v>
          </cell>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I44">
            <v>8.9947682183602832E-3</v>
          </cell>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I45">
            <v>5.9371596138307774E-2</v>
          </cell>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efreshError="1">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refreshError="1"/>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FLUJOS"/>
      <sheetName val="Civil work"/>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sheetData sheetId="105" refreshError="1"/>
      <sheetData sheetId="10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Summary"/>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efreshError="1">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row r="3">
          <cell r="D3" t="str">
            <v>DOCUMENTO CDP</v>
          </cell>
        </row>
      </sheetData>
      <sheetData sheetId="6" refreshError="1">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efreshError="1">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efreshError="1">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row r="3">
          <cell r="B3" t="str">
            <v>INFORME EJECUTIVO</v>
          </cell>
        </row>
      </sheetData>
      <sheetData sheetId="7" refreshError="1">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row r="6">
          <cell r="A6" t="str">
            <v>ADMINISTRACION</v>
          </cell>
        </row>
      </sheetData>
      <sheetData sheetId="1" refreshError="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efreshError="1">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efreshError="1">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7">
          <cell r="A27" t="str">
            <v>Compactador manual de rodillo</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2">
          <cell r="A62" t="str">
            <v>Montacargas</v>
          </cell>
        </row>
        <row r="63">
          <cell r="A63" t="str">
            <v>CORTADOR</v>
          </cell>
        </row>
        <row r="64">
          <cell r="A64" t="str">
            <v>SOLDADOR</v>
          </cell>
        </row>
        <row r="65">
          <cell r="A65" t="str">
            <v>PINTOR</v>
          </cell>
        </row>
        <row r="66">
          <cell r="A66" t="str">
            <v>LAMINADOR</v>
          </cell>
        </row>
        <row r="67">
          <cell r="A67" t="str">
            <v>SERIGRAFISTA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PREACTA"/>
      <sheetName val="General"/>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row r="40">
          <cell r="N40">
            <v>0.12</v>
          </cell>
        </row>
      </sheetData>
      <sheetData sheetId="11" refreshError="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EMPRESA"/>
      <sheetName val="DATOS CONTRATO"/>
      <sheetName val="LIQ-NOM"/>
      <sheetName val="NOMINA-1"/>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1">
          <cell r="A1">
            <v>0</v>
          </cell>
        </row>
      </sheetData>
      <sheetData sheetId="56"/>
      <sheetData sheetId="57"/>
      <sheetData sheetId="58"/>
      <sheetData sheetId="59"/>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BASE"/>
      <sheetName val="1_Preliminares"/>
      <sheetName val="M.Obra"/>
      <sheetName val="ManoDeObra"/>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refreshError="1"/>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refreshError="1"/>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
    </sheetNames>
    <definedNames>
      <definedName name="Loan_Start" refersTo="#¡REF!"/>
    </definedNames>
    <sheetDataSet>
      <sheetData sheetId="0" refreshError="1"/>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inst"/>
      <sheetName val="UNITARIOS"/>
      <sheetName val="THE"/>
      <sheetName val="ATHE"/>
      <sheetName val="2,2,6,1 Pilotes 0,30"/>
      <sheetName val="5. ELECTRICO"/>
      <sheetName val="NARIÑO"/>
      <sheetName val="SALARIOS"/>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APU NO PREVISTO"/>
      <sheetName val="PPTA (3)"/>
      <sheetName val="PPTA (2)"/>
      <sheetName val="PPTA"/>
      <sheetName val="Requisición1"/>
      <sheetName val="OBRAS S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ow r="48">
          <cell r="E48">
            <v>0</v>
          </cell>
        </row>
      </sheetData>
      <sheetData sheetId="144"/>
      <sheetData sheetId="145"/>
      <sheetData sheetId="146" refreshError="1"/>
      <sheetData sheetId="147"/>
      <sheetData sheetId="148"/>
      <sheetData sheetId="149"/>
      <sheetData sheetId="150"/>
      <sheetData sheetId="151"/>
      <sheetData sheetId="152" refreshError="1"/>
      <sheetData sheetId="153"/>
      <sheetData sheetId="154" refreshError="1"/>
      <sheetData sheetId="155"/>
      <sheetData sheetId="156"/>
      <sheetData sheetId="157"/>
      <sheetData sheetId="158"/>
      <sheetData sheetId="159"/>
      <sheetData sheetId="160" refreshError="1"/>
      <sheetData sheetId="161" refreshError="1"/>
      <sheetData sheetId="162"/>
      <sheetData sheetId="163">
        <row r="48">
          <cell r="E48">
            <v>0</v>
          </cell>
        </row>
      </sheetData>
      <sheetData sheetId="164"/>
      <sheetData sheetId="165"/>
      <sheetData sheetId="166" refreshError="1"/>
      <sheetData sheetId="16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redes"/>
      <sheetName val="PRECIOS"/>
      <sheetName val="Cuadro p. Capital Vs estimado"/>
      <sheetName val="PROGR_2"/>
      <sheetName val="A__P__U_"/>
      <sheetName val="ACTA_DE_MODIFICACION__(2)"/>
      <sheetName val="PROGR_3"/>
      <sheetName val="A__P__U_1"/>
      <sheetName val="ACTA_DE_MODIFICACION__(2)1"/>
      <sheetName val="glvc"/>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refreshError="1"/>
      <sheetData sheetId="3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row r="17">
          <cell r="G17" t="str">
            <v>HAZARDS</v>
          </cell>
        </row>
      </sheetData>
      <sheetData sheetId="1" refreshError="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4"/>
      <sheetData sheetId="5"/>
      <sheetData sheetId="6"/>
      <sheetData sheetId="7"/>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17"/>
  <sheetViews>
    <sheetView showGridLines="0" tabSelected="1" view="pageBreakPreview" topLeftCell="A51" zoomScale="60" zoomScaleNormal="100" workbookViewId="0">
      <selection activeCell="J31" sqref="J31"/>
    </sheetView>
  </sheetViews>
  <sheetFormatPr baseColWidth="10" defaultColWidth="11.42578125" defaultRowHeight="16.5"/>
  <cols>
    <col min="1" max="1" width="3.42578125" style="2" customWidth="1"/>
    <col min="2" max="2" width="5.7109375" style="2" bestFit="1" customWidth="1"/>
    <col min="3" max="3" width="12.28515625" style="2" bestFit="1" customWidth="1"/>
    <col min="4" max="4" width="74.140625" style="2" bestFit="1" customWidth="1"/>
    <col min="5" max="5" width="6.7109375" style="2" customWidth="1"/>
    <col min="6" max="6" width="12.28515625" style="93" customWidth="1"/>
    <col min="7" max="7" width="14.28515625" style="2" bestFit="1" customWidth="1"/>
    <col min="8" max="8" width="19.7109375" style="2" customWidth="1"/>
    <col min="9" max="9" width="3.140625" style="2" customWidth="1"/>
    <col min="10" max="10" width="20.5703125" style="2" bestFit="1" customWidth="1"/>
    <col min="11" max="11" width="16.28515625" style="2" bestFit="1" customWidth="1"/>
    <col min="12" max="12" width="19.7109375" style="2" bestFit="1" customWidth="1"/>
    <col min="13" max="13" width="13" style="2" bestFit="1" customWidth="1"/>
    <col min="14" max="16384" width="11.42578125" style="2"/>
  </cols>
  <sheetData>
    <row r="1" spans="1:12" ht="17.25" thickBot="1">
      <c r="A1" s="1"/>
      <c r="B1" s="1"/>
      <c r="C1" s="1"/>
      <c r="D1" s="1"/>
      <c r="E1" s="1"/>
      <c r="F1" s="80"/>
      <c r="G1" s="1"/>
      <c r="H1" s="1"/>
      <c r="I1" s="1"/>
    </row>
    <row r="2" spans="1:12" ht="17.25" thickBot="1">
      <c r="A2" s="1"/>
      <c r="B2" s="381" t="s">
        <v>0</v>
      </c>
      <c r="C2" s="382"/>
      <c r="D2" s="382"/>
      <c r="E2" s="382"/>
      <c r="F2" s="382"/>
      <c r="G2" s="382"/>
      <c r="H2" s="383"/>
      <c r="I2" s="18"/>
    </row>
    <row r="3" spans="1:12" ht="17.25" thickBot="1">
      <c r="A3" s="1"/>
      <c r="B3" s="384" t="s">
        <v>1</v>
      </c>
      <c r="C3" s="385"/>
      <c r="D3" s="385"/>
      <c r="E3" s="385"/>
      <c r="F3" s="385"/>
      <c r="G3" s="385"/>
      <c r="H3" s="386"/>
      <c r="I3" s="18"/>
    </row>
    <row r="4" spans="1:12" ht="28.9" customHeight="1" thickBot="1">
      <c r="A4" s="1"/>
      <c r="B4" s="387" t="s">
        <v>377</v>
      </c>
      <c r="C4" s="388"/>
      <c r="D4" s="388"/>
      <c r="E4" s="388"/>
      <c r="F4" s="388"/>
      <c r="G4" s="388"/>
      <c r="H4" s="389"/>
      <c r="I4" s="18"/>
    </row>
    <row r="5" spans="1:12" ht="17.25" thickBot="1">
      <c r="A5" s="1"/>
      <c r="B5" s="154"/>
      <c r="C5" s="155" t="s">
        <v>2</v>
      </c>
      <c r="D5" s="156" t="s">
        <v>3</v>
      </c>
      <c r="E5" s="151" t="s">
        <v>31</v>
      </c>
      <c r="F5" s="151" t="s">
        <v>4</v>
      </c>
      <c r="G5" s="152" t="s">
        <v>5</v>
      </c>
      <c r="H5" s="153" t="s">
        <v>6</v>
      </c>
      <c r="I5" s="18"/>
    </row>
    <row r="6" spans="1:12" ht="17.25" thickBot="1">
      <c r="A6" s="1"/>
      <c r="B6" s="3"/>
      <c r="C6" s="335" t="str">
        <f>+APU!A4</f>
        <v>001</v>
      </c>
      <c r="D6" s="5" t="str">
        <f>+APU!C4</f>
        <v>PRELIMINARES</v>
      </c>
      <c r="E6" s="5"/>
      <c r="F6" s="4"/>
      <c r="G6" s="5"/>
      <c r="H6" s="6"/>
      <c r="I6" s="18"/>
      <c r="K6" s="81"/>
      <c r="L6" s="19"/>
    </row>
    <row r="7" spans="1:12">
      <c r="A7" s="1"/>
      <c r="B7" s="73"/>
      <c r="C7" s="74" t="str">
        <f>+APU!A7</f>
        <v>001.043</v>
      </c>
      <c r="D7" s="7" t="str">
        <f>+APU!C7</f>
        <v>ROCERIA Y LIMPIEZA</v>
      </c>
      <c r="E7" s="75" t="str">
        <f>+APU!E7</f>
        <v>M2</v>
      </c>
      <c r="F7" s="28">
        <v>7</v>
      </c>
      <c r="G7" s="118">
        <f>+APU!$J$7</f>
        <v>3428</v>
      </c>
      <c r="H7" s="119">
        <f>ROUND(G7*F7,0)</f>
        <v>23996</v>
      </c>
      <c r="I7" s="18"/>
    </row>
    <row r="8" spans="1:12" ht="17.25" thickBot="1">
      <c r="A8" s="1"/>
      <c r="B8" s="366" t="s">
        <v>7</v>
      </c>
      <c r="C8" s="367"/>
      <c r="D8" s="368"/>
      <c r="E8" s="8"/>
      <c r="F8" s="29"/>
      <c r="G8" s="9"/>
      <c r="H8" s="10">
        <f>+H7</f>
        <v>23996</v>
      </c>
      <c r="I8" s="18"/>
      <c r="J8" s="19"/>
      <c r="K8" s="19"/>
      <c r="L8" s="115"/>
    </row>
    <row r="9" spans="1:12" ht="17.25" thickBot="1">
      <c r="A9" s="1"/>
      <c r="B9" s="3"/>
      <c r="C9" s="4" t="str">
        <f>+APU!A13</f>
        <v>002</v>
      </c>
      <c r="D9" s="5" t="str">
        <f>+APU!C13</f>
        <v>MOVIMIENTO DE TIERRAS</v>
      </c>
      <c r="E9" s="5"/>
      <c r="F9" s="4"/>
      <c r="G9" s="5"/>
      <c r="H9" s="6"/>
      <c r="I9" s="18"/>
      <c r="K9" s="81"/>
      <c r="L9" s="19"/>
    </row>
    <row r="10" spans="1:12">
      <c r="A10" s="1"/>
      <c r="B10" s="73"/>
      <c r="C10" s="74" t="str">
        <f>+APU!A16</f>
        <v>002.032</v>
      </c>
      <c r="D10" s="7" t="str">
        <f>+APU!C16</f>
        <v>RETIRO DE MATERIAL SOBRANTE EN VOLQUETA, CARGUE MANUAL</v>
      </c>
      <c r="E10" s="75" t="str">
        <f>+APU!E16</f>
        <v>M3</v>
      </c>
      <c r="F10" s="28">
        <v>12</v>
      </c>
      <c r="G10" s="118">
        <f>+APU!$J$16</f>
        <v>60395</v>
      </c>
      <c r="H10" s="119">
        <f>ROUND(G10*F10,0)</f>
        <v>724740</v>
      </c>
      <c r="I10" s="18"/>
    </row>
    <row r="11" spans="1:12">
      <c r="A11" s="1"/>
      <c r="B11" s="73"/>
      <c r="C11" s="350" t="s">
        <v>590</v>
      </c>
      <c r="D11" s="7" t="str">
        <f>+APU!C22</f>
        <v>EXCAVACION MANUAL</v>
      </c>
      <c r="E11" s="75" t="str">
        <f>+APU!E22</f>
        <v>M3</v>
      </c>
      <c r="F11" s="28">
        <f>70*0.2*0.6</f>
        <v>8.4</v>
      </c>
      <c r="G11" s="118">
        <f>+APU!J22</f>
        <v>30238</v>
      </c>
      <c r="H11" s="76">
        <f>ROUND(G11*F11,0)</f>
        <v>253999</v>
      </c>
      <c r="I11" s="18"/>
    </row>
    <row r="12" spans="1:12" ht="17.25" thickBot="1">
      <c r="A12" s="1"/>
      <c r="B12" s="366" t="s">
        <v>7</v>
      </c>
      <c r="C12" s="367"/>
      <c r="D12" s="368"/>
      <c r="E12" s="8"/>
      <c r="F12" s="29"/>
      <c r="G12" s="9"/>
      <c r="H12" s="10">
        <f>SUM(H10:H11)</f>
        <v>978739</v>
      </c>
      <c r="I12" s="18"/>
      <c r="J12" s="19"/>
      <c r="K12" s="19"/>
      <c r="L12" s="115"/>
    </row>
    <row r="13" spans="1:12" ht="17.25" thickBot="1">
      <c r="A13" s="1"/>
      <c r="B13" s="3"/>
      <c r="C13" s="335" t="str">
        <f>+APU!A64</f>
        <v>005</v>
      </c>
      <c r="D13" s="5" t="str">
        <f>+APU!C64</f>
        <v>ESTRUCTURAS EN CONCRETO, METALICAS Y DE MADERA</v>
      </c>
      <c r="E13" s="5"/>
      <c r="F13" s="4"/>
      <c r="G13" s="5"/>
      <c r="H13" s="6"/>
      <c r="I13" s="18"/>
      <c r="K13" s="81"/>
      <c r="L13" s="19"/>
    </row>
    <row r="14" spans="1:12" ht="25.5">
      <c r="A14" s="1"/>
      <c r="B14" s="73"/>
      <c r="C14" s="74" t="str">
        <f>+APU!A91</f>
        <v>005.056</v>
      </c>
      <c r="D14" s="7" t="str">
        <f>+APU!C91</f>
        <v>SUMINISTRO, TRANSPORTE E INSTALACION JUNTA DE DILATACION PARA PLACA CONTRAPISO (Inlcuye sellante)</v>
      </c>
      <c r="E14" s="75" t="str">
        <f>+APU!E91</f>
        <v>ML</v>
      </c>
      <c r="F14" s="28">
        <v>16</v>
      </c>
      <c r="G14" s="118">
        <f>+APU!$J$91</f>
        <v>21617</v>
      </c>
      <c r="H14" s="119">
        <f>ROUND(G14*F14,0)</f>
        <v>345872</v>
      </c>
      <c r="I14" s="18"/>
    </row>
    <row r="15" spans="1:12" ht="25.5">
      <c r="A15" s="1"/>
      <c r="B15" s="73"/>
      <c r="C15" s="74" t="str">
        <f>+APU!A67</f>
        <v>005.011</v>
      </c>
      <c r="D15" s="7" t="str">
        <f>+APU!C67</f>
        <v xml:space="preserve">SUMINISTRO, TRANSPORTE E INSTALACION PLACA CONTRAPISO CONCRETO 3000 PSI  E=0.10 m </v>
      </c>
      <c r="E15" s="75" t="str">
        <f>+APU!E67</f>
        <v>M2</v>
      </c>
      <c r="F15" s="28">
        <f>+F81</f>
        <v>25</v>
      </c>
      <c r="G15" s="118">
        <f>+APU!J67</f>
        <v>138017</v>
      </c>
      <c r="H15" s="76">
        <f t="shared" ref="H15:H17" si="0">ROUND(G15*F15,0)</f>
        <v>3450425</v>
      </c>
      <c r="I15" s="18"/>
      <c r="J15" s="353"/>
    </row>
    <row r="16" spans="1:12">
      <c r="A16" s="1"/>
      <c r="B16" s="73"/>
      <c r="C16" s="350" t="s">
        <v>605</v>
      </c>
      <c r="D16" s="7" t="str">
        <f>+APU!C99</f>
        <v>SUMINISTRO, TRANSPORTE E INSTALACION CINTA SIKA PVC V - 10 PARA JUNTAS</v>
      </c>
      <c r="E16" s="75" t="str">
        <f>+APU!E99</f>
        <v>ML</v>
      </c>
      <c r="F16" s="28">
        <f>+F62</f>
        <v>21</v>
      </c>
      <c r="G16" s="118">
        <f>+APU!$J$99</f>
        <v>40035</v>
      </c>
      <c r="H16" s="76">
        <f t="shared" si="0"/>
        <v>840735</v>
      </c>
      <c r="I16" s="18"/>
    </row>
    <row r="17" spans="1:13" ht="38.25">
      <c r="A17" s="1"/>
      <c r="B17" s="73"/>
      <c r="C17" s="350" t="s">
        <v>597</v>
      </c>
      <c r="D17" s="7" t="str">
        <f>+APU!C107</f>
        <v>SUMINISTRO, TRANSPORTE E INSTALACION MALLA ELECTROSOLDADA M-442 Q-9 DIAMETRO 7,50 MM C/.10 M EN AMBOS SENTIDOS. PESO 7 KG/M2. INCLUYE ALAMBRE NEGRO, COLOCACIÓN Y TRASLAPO.</v>
      </c>
      <c r="E17" s="75" t="str">
        <f>+APU!E107</f>
        <v>M2</v>
      </c>
      <c r="F17" s="28">
        <f>+F15</f>
        <v>25</v>
      </c>
      <c r="G17" s="118">
        <f>+APU!$J$107</f>
        <v>54398</v>
      </c>
      <c r="H17" s="76">
        <f t="shared" si="0"/>
        <v>1359950</v>
      </c>
      <c r="I17" s="18"/>
    </row>
    <row r="18" spans="1:13" ht="17.25" thickBot="1">
      <c r="A18" s="1"/>
      <c r="B18" s="366" t="s">
        <v>7</v>
      </c>
      <c r="C18" s="367"/>
      <c r="D18" s="368"/>
      <c r="E18" s="8"/>
      <c r="F18" s="29"/>
      <c r="G18" s="9"/>
      <c r="H18" s="10">
        <f>SUM(H14:H17)</f>
        <v>5996982</v>
      </c>
      <c r="I18" s="18"/>
      <c r="J18" s="19"/>
      <c r="K18" s="19"/>
      <c r="L18" s="115"/>
    </row>
    <row r="19" spans="1:13" ht="17.25" thickBot="1">
      <c r="A19" s="1"/>
      <c r="B19" s="3"/>
      <c r="C19" s="335" t="str">
        <f>+APU!A128</f>
        <v>007</v>
      </c>
      <c r="D19" s="5" t="str">
        <f>+APU!C128</f>
        <v>INSTALACIONES HIDRAULICAS</v>
      </c>
      <c r="E19" s="5"/>
      <c r="F19" s="4"/>
      <c r="G19" s="5"/>
      <c r="H19" s="6"/>
      <c r="I19" s="18"/>
      <c r="K19" s="81"/>
      <c r="L19" s="19"/>
    </row>
    <row r="20" spans="1:13">
      <c r="A20" s="1"/>
      <c r="B20" s="73"/>
      <c r="C20" s="74" t="str">
        <f>+APU!A154</f>
        <v>007.120</v>
      </c>
      <c r="D20" s="7" t="str">
        <f>+APU!C154</f>
        <v>SONDEO DE TUBERÍAS Y BAJANTES DE AGUAS LLUVIA</v>
      </c>
      <c r="E20" s="75" t="str">
        <f>+APU!E154</f>
        <v>ML</v>
      </c>
      <c r="F20" s="28">
        <f>3*20</f>
        <v>60</v>
      </c>
      <c r="G20" s="118">
        <f>+APU!$J$154</f>
        <v>7855</v>
      </c>
      <c r="H20" s="119">
        <f>ROUND(G20*F20,0)</f>
        <v>471300</v>
      </c>
      <c r="I20" s="18"/>
    </row>
    <row r="21" spans="1:13" ht="17.25" thickBot="1">
      <c r="A21" s="1"/>
      <c r="B21" s="366" t="s">
        <v>7</v>
      </c>
      <c r="C21" s="367"/>
      <c r="D21" s="368"/>
      <c r="E21" s="8"/>
      <c r="F21" s="29"/>
      <c r="G21" s="9"/>
      <c r="H21" s="10">
        <f>+H20</f>
        <v>471300</v>
      </c>
      <c r="I21" s="18"/>
      <c r="J21" s="19"/>
      <c r="K21" s="19"/>
      <c r="L21" s="115"/>
    </row>
    <row r="22" spans="1:13" ht="17.25" thickBot="1">
      <c r="A22" s="1"/>
      <c r="B22" s="3"/>
      <c r="C22" s="335" t="str">
        <f>+APU!A175</f>
        <v>08B</v>
      </c>
      <c r="D22" s="5" t="str">
        <f>+APU!C175</f>
        <v>INSTALACIONES ELECTRICAS - REDES INTERNAS</v>
      </c>
      <c r="E22" s="5"/>
      <c r="F22" s="4"/>
      <c r="G22" s="5"/>
      <c r="H22" s="6"/>
      <c r="I22" s="18"/>
      <c r="K22" s="81"/>
      <c r="L22" s="19"/>
    </row>
    <row r="23" spans="1:13">
      <c r="A23" s="1"/>
      <c r="B23" s="73"/>
      <c r="C23" s="74" t="str">
        <f>+APU!A187</f>
        <v>08B.311</v>
      </c>
      <c r="D23" s="7" t="str">
        <f>+APU!C187</f>
        <v>DESMONTE Y RETIRO DE REDES ELÉCTRICAS PARÁSITAS. INCLUYE ANDAMIO CERTIFICADO</v>
      </c>
      <c r="E23" s="75" t="str">
        <f>+APU!E187</f>
        <v>ML</v>
      </c>
      <c r="F23" s="28">
        <v>40</v>
      </c>
      <c r="G23" s="118">
        <f>+APU!$J$187</f>
        <v>9055</v>
      </c>
      <c r="H23" s="119">
        <f>ROUND(G23*F23,0)</f>
        <v>362200</v>
      </c>
      <c r="I23" s="18"/>
    </row>
    <row r="24" spans="1:13" ht="17.25" thickBot="1">
      <c r="A24" s="1"/>
      <c r="B24" s="366" t="s">
        <v>7</v>
      </c>
      <c r="C24" s="367"/>
      <c r="D24" s="368"/>
      <c r="E24" s="8"/>
      <c r="F24" s="29"/>
      <c r="G24" s="9"/>
      <c r="H24" s="10">
        <f>+H23</f>
        <v>362200</v>
      </c>
      <c r="I24" s="18"/>
      <c r="J24" s="19"/>
      <c r="K24" s="19"/>
      <c r="L24" s="115"/>
    </row>
    <row r="25" spans="1:13" ht="17.25" thickBot="1">
      <c r="A25" s="1"/>
      <c r="B25" s="3"/>
      <c r="C25" s="4" t="str">
        <f>+APU!A194</f>
        <v>009</v>
      </c>
      <c r="D25" s="5" t="str">
        <f>+APU!C194</f>
        <v>REVOQUES-RESANES</v>
      </c>
      <c r="E25" s="5"/>
      <c r="F25" s="4"/>
      <c r="G25" s="5"/>
      <c r="H25" s="6"/>
      <c r="I25" s="18"/>
      <c r="J25" s="83"/>
      <c r="K25" s="84"/>
      <c r="L25" s="82"/>
      <c r="M25" s="81"/>
    </row>
    <row r="26" spans="1:13" ht="25.5">
      <c r="A26" s="1"/>
      <c r="B26" s="73"/>
      <c r="C26" s="74" t="str">
        <f>+APU!A197</f>
        <v>009.005</v>
      </c>
      <c r="D26" s="7" t="str">
        <f>+APU!C197</f>
        <v>SUMINISTRO,TRANSPORTE E INSTALACION REVOQUE LISO MUROS 1:3  IMPERMEABILIZADO (INCLUYE FILOS Y DILATACIONES) PARA ALTURAS MENORES A 3 METROS</v>
      </c>
      <c r="E26" s="75" t="str">
        <f>+APU!E197</f>
        <v>M2</v>
      </c>
      <c r="F26" s="28">
        <v>318.86588059701489</v>
      </c>
      <c r="G26" s="118">
        <f>+APU!$J$197</f>
        <v>56251</v>
      </c>
      <c r="H26" s="119">
        <f t="shared" ref="H26:H28" si="1">ROUND(G26*F26,0)</f>
        <v>17936525</v>
      </c>
      <c r="I26" s="18"/>
      <c r="J26" s="83"/>
      <c r="K26" s="84"/>
      <c r="L26" s="82"/>
      <c r="M26" s="81"/>
    </row>
    <row r="27" spans="1:13" ht="25.5">
      <c r="A27" s="1"/>
      <c r="B27" s="73"/>
      <c r="C27" s="74" t="str">
        <f>+APU!A206</f>
        <v>009.006</v>
      </c>
      <c r="D27" s="7" t="str">
        <f>+APU!C206</f>
        <v>SUMINISTRO,TRANSPORTE E INSTALACION REVOQUE LISO MUROS 1:3  IMPERMEABILIZADO (INCLUYE FILOS Y DILATACIONES) ANCHO &lt; 0.50 M.</v>
      </c>
      <c r="E27" s="75" t="str">
        <f>+APU!E206</f>
        <v>ML</v>
      </c>
      <c r="F27" s="28">
        <f>+CALCULOS!G28*0.15</f>
        <v>122.67</v>
      </c>
      <c r="G27" s="118">
        <f>+APU!$J$206</f>
        <v>32319</v>
      </c>
      <c r="H27" s="76">
        <f t="shared" si="1"/>
        <v>3964572</v>
      </c>
      <c r="I27" s="18"/>
      <c r="J27" s="83"/>
      <c r="K27" s="84"/>
      <c r="L27" s="82"/>
      <c r="M27" s="81"/>
    </row>
    <row r="28" spans="1:13" ht="25.5">
      <c r="A28" s="1"/>
      <c r="B28" s="73"/>
      <c r="C28" s="74" t="str">
        <f>+APU!A215</f>
        <v>009.022</v>
      </c>
      <c r="D28" s="7" t="str">
        <f>+APU!C215</f>
        <v>SUMINISTRO, TRANSPORTE E INSTALACION CARTERA VENTANAS EN MORTERO 1:3 ANCHO 15-20 CMS.</v>
      </c>
      <c r="E28" s="75" t="str">
        <f>+APU!E215</f>
        <v>ML</v>
      </c>
      <c r="F28" s="28">
        <v>10</v>
      </c>
      <c r="G28" s="118">
        <f>+APU!$J$215</f>
        <v>33004</v>
      </c>
      <c r="H28" s="76">
        <f t="shared" si="1"/>
        <v>330040</v>
      </c>
      <c r="I28" s="18"/>
      <c r="J28" s="83"/>
      <c r="K28" s="84"/>
      <c r="L28" s="82"/>
      <c r="M28" s="81"/>
    </row>
    <row r="29" spans="1:13" ht="17.25" thickBot="1">
      <c r="A29" s="1"/>
      <c r="B29" s="366" t="s">
        <v>7</v>
      </c>
      <c r="C29" s="367"/>
      <c r="D29" s="368"/>
      <c r="E29" s="8"/>
      <c r="F29" s="29"/>
      <c r="G29" s="9"/>
      <c r="H29" s="10">
        <f>SUM(H26:H28)</f>
        <v>22231137</v>
      </c>
      <c r="I29" s="18"/>
      <c r="J29" s="19"/>
      <c r="K29" s="19"/>
      <c r="L29" s="115"/>
      <c r="M29" s="81"/>
    </row>
    <row r="30" spans="1:13" ht="17.25" thickBot="1">
      <c r="A30" s="1"/>
      <c r="B30" s="3"/>
      <c r="C30" s="4" t="str">
        <f>+APU!A229</f>
        <v>010</v>
      </c>
      <c r="D30" s="5" t="str">
        <f>+APU!C229</f>
        <v>CUBIERTAS</v>
      </c>
      <c r="E30" s="5"/>
      <c r="F30" s="4"/>
      <c r="G30" s="5"/>
      <c r="H30" s="6"/>
      <c r="I30" s="18"/>
      <c r="J30" s="83"/>
      <c r="K30" s="84"/>
      <c r="L30" s="82"/>
      <c r="M30" s="81"/>
    </row>
    <row r="31" spans="1:13" ht="38.25">
      <c r="A31" s="1"/>
      <c r="B31" s="73"/>
      <c r="C31" s="74" t="str">
        <f>+APU!A232</f>
        <v>010.013</v>
      </c>
      <c r="D31" s="7" t="str">
        <f>+APU!C232</f>
        <v>SUMINISTRO, TRANSPORTE E INSTALACION IMPERMEABILIZACION Tipo Manto Morter Plas AL-80 de 3.5 mm con foil de aluminio o Similar. INCLUYE (Canales y/o cubiertas planas, incluye media cañas, remates, pintura bituminosa)</v>
      </c>
      <c r="E31" s="75" t="str">
        <f>+APU!E232</f>
        <v>M2</v>
      </c>
      <c r="F31" s="28">
        <f>+CALCULOS!G3</f>
        <v>161.47</v>
      </c>
      <c r="G31" s="118">
        <f>+APU!$J$232</f>
        <v>63141</v>
      </c>
      <c r="H31" s="119">
        <f>ROUND(G31*F31,0)</f>
        <v>10195377</v>
      </c>
      <c r="I31" s="18"/>
      <c r="J31" s="352"/>
      <c r="K31" s="84"/>
      <c r="L31" s="82"/>
      <c r="M31" s="81"/>
    </row>
    <row r="32" spans="1:13">
      <c r="A32" s="1"/>
      <c r="B32" s="73"/>
      <c r="C32" s="74"/>
      <c r="D32" s="7" t="str">
        <f>+APU!C256</f>
        <v>RECORRIDO DE CUBIERTA (SIN REEMPLAZO DE TEJAS)</v>
      </c>
      <c r="E32" s="75" t="str">
        <f>+APU!E256</f>
        <v>m2</v>
      </c>
      <c r="F32" s="28">
        <f>+CALCULOS!$G$10</f>
        <v>547.02250000000004</v>
      </c>
      <c r="G32" s="118">
        <f>+APU!$J$256</f>
        <v>9542</v>
      </c>
      <c r="H32" s="76">
        <f>ROUND(G32*F32,0)</f>
        <v>5219689</v>
      </c>
      <c r="I32" s="18"/>
      <c r="J32" s="83"/>
      <c r="K32" s="84"/>
      <c r="L32" s="82"/>
      <c r="M32" s="81"/>
    </row>
    <row r="33" spans="1:13" ht="25.5">
      <c r="A33" s="1"/>
      <c r="B33" s="73"/>
      <c r="C33" s="74" t="str">
        <f>+APU!A243</f>
        <v>010.023</v>
      </c>
      <c r="D33" s="7" t="str">
        <f>+APU!C243</f>
        <v>SUMINISTRO, TRANSPORTE E INSTALACION FLANCHE EN LAMINA GALVANIZADA Cal .20 d/ 1.00 m. (Suministro e instalación con wash primer + esmalte + anclaje a muro + silicona)</v>
      </c>
      <c r="E33" s="75" t="str">
        <f>+APU!E243</f>
        <v>ML</v>
      </c>
      <c r="F33" s="28">
        <v>140</v>
      </c>
      <c r="G33" s="118">
        <f>+APU!$J$243</f>
        <v>80067</v>
      </c>
      <c r="H33" s="76">
        <f>ROUND(G33*F33,0)</f>
        <v>11209380</v>
      </c>
      <c r="I33" s="18"/>
      <c r="J33" s="83"/>
      <c r="K33" s="84"/>
      <c r="L33" s="82"/>
      <c r="M33" s="81"/>
    </row>
    <row r="34" spans="1:13" ht="17.25" thickBot="1">
      <c r="A34" s="1"/>
      <c r="B34" s="366" t="s">
        <v>7</v>
      </c>
      <c r="C34" s="367"/>
      <c r="D34" s="368"/>
      <c r="E34" s="8"/>
      <c r="F34" s="29"/>
      <c r="G34" s="9"/>
      <c r="H34" s="10">
        <f>SUM(H31:H33)</f>
        <v>26624446</v>
      </c>
      <c r="I34" s="18"/>
      <c r="J34" s="19"/>
      <c r="K34" s="19"/>
      <c r="L34" s="115"/>
      <c r="M34" s="81"/>
    </row>
    <row r="35" spans="1:13" ht="17.25" thickBot="1">
      <c r="A35" s="1"/>
      <c r="B35" s="3"/>
      <c r="C35" s="4" t="str">
        <f>+APU!A263</f>
        <v>011</v>
      </c>
      <c r="D35" s="5" t="str">
        <f>+APU!C263</f>
        <v>CIELO RASOS</v>
      </c>
      <c r="E35" s="5"/>
      <c r="F35" s="4"/>
      <c r="G35" s="5"/>
      <c r="H35" s="6"/>
      <c r="I35" s="18"/>
      <c r="J35" s="83"/>
      <c r="K35" s="84"/>
      <c r="L35" s="82"/>
      <c r="M35" s="81"/>
    </row>
    <row r="36" spans="1:13" ht="38.25">
      <c r="A36" s="1"/>
      <c r="B36" s="73"/>
      <c r="C36" s="74" t="str">
        <f>+APU!A266</f>
        <v>011.009</v>
      </c>
      <c r="D36" s="7" t="str">
        <f>+APU!C266</f>
        <v>SUMINISTRO, TRANSPORTE E INSTALACIÓN DE CIELO RASO EN LÁMINAS DE PVC A TODO COSTO. INCLUYE ESTRUCTURA METÁLICA, PERIMETRALES Y HASTA 2 CAJAS DE INSPECCION DE 0.60 X 0.60 CADA 30 M2. TEXTURA SEGÚN DISEÑO</v>
      </c>
      <c r="E36" s="344" t="str">
        <f>+APU!E266</f>
        <v>M2</v>
      </c>
      <c r="F36" s="28">
        <f>+CALCULOS!$G$21</f>
        <v>136.32000000000002</v>
      </c>
      <c r="G36" s="118">
        <f>+APU!$J$266</f>
        <v>86678</v>
      </c>
      <c r="H36" s="76">
        <f>ROUND(G36*F36,0)</f>
        <v>11815945</v>
      </c>
      <c r="I36" s="18"/>
      <c r="J36" s="83"/>
      <c r="K36" s="84"/>
      <c r="L36" s="82"/>
      <c r="M36" s="81"/>
    </row>
    <row r="37" spans="1:13" ht="17.25" thickBot="1">
      <c r="A37" s="1"/>
      <c r="B37" s="366" t="s">
        <v>7</v>
      </c>
      <c r="C37" s="367"/>
      <c r="D37" s="368"/>
      <c r="E37" s="8"/>
      <c r="F37" s="29"/>
      <c r="G37" s="9"/>
      <c r="H37" s="10">
        <f>SUM(H35:H36)</f>
        <v>11815945</v>
      </c>
      <c r="I37" s="18"/>
      <c r="J37" s="19"/>
      <c r="K37" s="19"/>
      <c r="L37" s="115"/>
      <c r="M37" s="81"/>
    </row>
    <row r="38" spans="1:13" ht="17.25" thickBot="1">
      <c r="A38" s="1"/>
      <c r="B38" s="3"/>
      <c r="C38" s="335" t="str">
        <f>+APU!A269</f>
        <v>012</v>
      </c>
      <c r="D38" s="5" t="str">
        <f>+APU!C269</f>
        <v>PISOS - ACABADOS</v>
      </c>
      <c r="E38" s="5"/>
      <c r="F38" s="4"/>
      <c r="G38" s="5"/>
      <c r="H38" s="6"/>
      <c r="I38" s="18"/>
      <c r="J38" s="83"/>
      <c r="K38" s="84"/>
      <c r="L38" s="82"/>
      <c r="M38" s="81"/>
    </row>
    <row r="39" spans="1:13" ht="38.25">
      <c r="A39" s="1"/>
      <c r="B39" s="73"/>
      <c r="C39" s="74" t="str">
        <f>+APU!A272</f>
        <v>012.007</v>
      </c>
      <c r="D39" s="7" t="str">
        <f>+APU!C272</f>
        <v>SUMINISTRO, TRANSPORTE E INSTALACION CERAMICA PISO ANTIQUE TIPO ALFA O SIMILAR. COLOR BEIGE O BLANCO SEGÚN DISEÑO (INCLUYE BOQUILLA.). INCLUYE MORTERO DE PEGA Y/O NIVELACIÓN.</v>
      </c>
      <c r="E39" s="75" t="str">
        <f>+APU!E272</f>
        <v>M2</v>
      </c>
      <c r="F39" s="28">
        <f>+F80</f>
        <v>12</v>
      </c>
      <c r="G39" s="118">
        <f>+APU!$J$272</f>
        <v>117869</v>
      </c>
      <c r="H39" s="76">
        <f>ROUND(G39*F39,0)</f>
        <v>1414428</v>
      </c>
      <c r="I39" s="18"/>
      <c r="J39" s="83"/>
      <c r="K39" s="84"/>
      <c r="L39" s="82"/>
      <c r="M39" s="81"/>
    </row>
    <row r="40" spans="1:13" ht="38.25">
      <c r="A40" s="1"/>
      <c r="B40" s="73"/>
      <c r="C40" s="350" t="s">
        <v>570</v>
      </c>
      <c r="D40" s="7" t="str">
        <f>+APU!C284</f>
        <v>SUMINISTRO, TRANSPORTE E INSTALACION GUARDAESCOBA CERAMICA TIPO ANTIQUE H = 10 CM. TIPO ALFA O SIMILAR. COLOR BEIGE O BLANCO SEGÚN DISEÑO (INCLUYE BOQUILLA.). INCLUYE MORTERO DE PEGA Y/O NIVELACIÓN</v>
      </c>
      <c r="E40" s="75" t="str">
        <f>+APU!E284</f>
        <v>ML</v>
      </c>
      <c r="F40" s="28">
        <f>+F85</f>
        <v>15.5</v>
      </c>
      <c r="G40" s="118">
        <f>+APU!$J$284</f>
        <v>35150</v>
      </c>
      <c r="H40" s="76">
        <f>ROUND(G40*F40,0)</f>
        <v>544825</v>
      </c>
      <c r="I40" s="18"/>
      <c r="J40" s="83"/>
      <c r="K40" s="84"/>
      <c r="L40" s="82"/>
      <c r="M40" s="81"/>
    </row>
    <row r="41" spans="1:13" ht="38.25">
      <c r="A41" s="1"/>
      <c r="B41" s="73"/>
      <c r="C41" s="74" t="str">
        <f>+APU!A314</f>
        <v>012.078</v>
      </c>
      <c r="D41" s="7" t="str">
        <f>+APU!C314</f>
        <v>SUMINISTRO, TRANSPORTE E INSTALACIÓN DE CINTA-ANTIDESLIZANTE COLOR NEGRA 48MM, PARA PISOS, ESCALAS, RAMPAS Y ACCESOS INCLUYE ( TODOS LOS ACCESORIOS PARA SU CORRECTA INSTALACION,SEGÚN DISEÑO)</v>
      </c>
      <c r="E41" s="75" t="str">
        <f>+APU!E314</f>
        <v>ML</v>
      </c>
      <c r="F41" s="28">
        <v>10</v>
      </c>
      <c r="G41" s="118">
        <f>+APU!$J$314</f>
        <v>24961</v>
      </c>
      <c r="H41" s="76">
        <f>ROUND(G41*F41,0)</f>
        <v>249610</v>
      </c>
      <c r="I41" s="18"/>
      <c r="J41" s="83"/>
      <c r="K41" s="84"/>
      <c r="L41" s="82"/>
      <c r="M41" s="81"/>
    </row>
    <row r="42" spans="1:13" ht="17.25" thickBot="1">
      <c r="A42" s="1"/>
      <c r="B42" s="366" t="s">
        <v>7</v>
      </c>
      <c r="C42" s="367"/>
      <c r="D42" s="368"/>
      <c r="E42" s="8"/>
      <c r="F42" s="29"/>
      <c r="G42" s="9"/>
      <c r="H42" s="10">
        <f>SUM(H39:H41)</f>
        <v>2208863</v>
      </c>
      <c r="I42" s="18"/>
      <c r="J42" s="19"/>
      <c r="K42" s="19"/>
      <c r="L42" s="115"/>
      <c r="M42" s="81"/>
    </row>
    <row r="43" spans="1:13" ht="17.25" thickBot="1">
      <c r="A43" s="1"/>
      <c r="B43" s="3"/>
      <c r="C43" s="335" t="str">
        <f>+APU!A321</f>
        <v>014</v>
      </c>
      <c r="D43" s="5" t="str">
        <f>+APU!C321</f>
        <v>VIDRIOS Y ESPEJOS</v>
      </c>
      <c r="E43" s="5"/>
      <c r="F43" s="4"/>
      <c r="G43" s="5"/>
      <c r="H43" s="6"/>
      <c r="I43" s="18"/>
      <c r="J43" s="83"/>
      <c r="K43" s="84"/>
      <c r="L43" s="82"/>
      <c r="M43" s="81"/>
    </row>
    <row r="44" spans="1:13">
      <c r="A44" s="1"/>
      <c r="B44" s="73"/>
      <c r="C44" s="74" t="str">
        <f>+APU!A324</f>
        <v>014.003</v>
      </c>
      <c r="D44" s="7" t="str">
        <f>+APU!C324</f>
        <v>REINSTALACIÓN DE VIDRIO TRASLUCIDO 4 MM</v>
      </c>
      <c r="E44" s="75" t="str">
        <f>+APU!E324</f>
        <v>M2</v>
      </c>
      <c r="F44" s="28">
        <f>+F75</f>
        <v>10</v>
      </c>
      <c r="G44" s="118">
        <f>+APU!$J$324</f>
        <v>11523</v>
      </c>
      <c r="H44" s="119">
        <f t="shared" ref="H44" si="2">ROUND(G44*F44,0)</f>
        <v>115230</v>
      </c>
      <c r="I44" s="18"/>
      <c r="J44" s="83"/>
      <c r="K44" s="84"/>
      <c r="L44" s="82"/>
      <c r="M44" s="81"/>
    </row>
    <row r="45" spans="1:13" ht="17.25" thickBot="1">
      <c r="A45" s="1"/>
      <c r="B45" s="366" t="s">
        <v>7</v>
      </c>
      <c r="C45" s="367"/>
      <c r="D45" s="368"/>
      <c r="E45" s="8"/>
      <c r="F45" s="29"/>
      <c r="G45" s="9"/>
      <c r="H45" s="10">
        <f>SUM(H44)</f>
        <v>115230</v>
      </c>
      <c r="I45" s="18"/>
      <c r="J45" s="19"/>
      <c r="K45" s="19"/>
      <c r="L45" s="115"/>
      <c r="M45" s="81"/>
    </row>
    <row r="46" spans="1:13" ht="17.25" thickBot="1">
      <c r="A46" s="1"/>
      <c r="B46" s="3"/>
      <c r="C46" s="335" t="s">
        <v>486</v>
      </c>
      <c r="D46" s="5" t="str">
        <f>+APU!C330</f>
        <v>APARATOS SANITARIOS</v>
      </c>
      <c r="E46" s="5"/>
      <c r="F46" s="4"/>
      <c r="G46" s="5"/>
      <c r="H46" s="6"/>
      <c r="I46" s="18"/>
      <c r="J46" s="83"/>
      <c r="K46" s="84"/>
      <c r="L46" s="82"/>
      <c r="M46" s="81"/>
    </row>
    <row r="47" spans="1:13" ht="51">
      <c r="A47" s="1"/>
      <c r="B47" s="73"/>
      <c r="C47" s="74" t="s">
        <v>479</v>
      </c>
      <c r="D47" s="7" t="str">
        <f>+APU!C333</f>
        <v>SUMINISTRO, TRANSPORTE E INSTALACION COMBO Tipo AVANTI Color Blanco Ref. 30336100K Tipo Corona o Similar. (Incluye Sanitario Redondo Avanti con tapa y tanque, lavamanos de pedestal avanti accesorios de conexión e instalación.) más Conjunto Grifería Lavamanos Prysma 4" con sifón botella, desague sencillo y grapas.</v>
      </c>
      <c r="E47" s="75" t="str">
        <f>+APU!E333</f>
        <v>UND</v>
      </c>
      <c r="F47" s="28">
        <v>4</v>
      </c>
      <c r="G47" s="118">
        <f>+APU!$J$333</f>
        <v>925190</v>
      </c>
      <c r="H47" s="119">
        <f t="shared" ref="H47" si="3">ROUND(G47*F47,0)</f>
        <v>3700760</v>
      </c>
      <c r="I47" s="18"/>
      <c r="J47" s="83"/>
      <c r="K47" s="84"/>
      <c r="L47" s="82"/>
      <c r="M47" s="81"/>
    </row>
    <row r="48" spans="1:13" ht="17.25" thickBot="1">
      <c r="A48" s="1"/>
      <c r="B48" s="366" t="s">
        <v>7</v>
      </c>
      <c r="C48" s="367"/>
      <c r="D48" s="368"/>
      <c r="E48" s="8"/>
      <c r="F48" s="29"/>
      <c r="G48" s="9"/>
      <c r="H48" s="10">
        <f>SUM(H47)</f>
        <v>3700760</v>
      </c>
      <c r="I48" s="18"/>
      <c r="J48" s="19"/>
      <c r="K48" s="19"/>
      <c r="L48" s="115"/>
      <c r="M48" s="81"/>
    </row>
    <row r="49" spans="1:13" ht="17.25" thickBot="1">
      <c r="A49" s="1"/>
      <c r="B49" s="3"/>
      <c r="C49" s="335" t="str">
        <f>+APU!A341</f>
        <v>017</v>
      </c>
      <c r="D49" s="5" t="str">
        <f>+APU!C341</f>
        <v>CARPINTERIA METALICA</v>
      </c>
      <c r="E49" s="5"/>
      <c r="F49" s="4"/>
      <c r="G49" s="5"/>
      <c r="H49" s="6"/>
      <c r="I49" s="18"/>
      <c r="J49" s="83"/>
      <c r="K49" s="84"/>
      <c r="M49" s="85"/>
    </row>
    <row r="50" spans="1:13" ht="63.75">
      <c r="A50" s="1"/>
      <c r="B50" s="73"/>
      <c r="C50" s="146" t="str">
        <f>+APU!A344</f>
        <v>017.028</v>
      </c>
      <c r="D50" s="147" t="str">
        <f>+APU!C344</f>
        <v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v>
      </c>
      <c r="E50" s="148" t="str">
        <f>+APU!E344</f>
        <v>M2</v>
      </c>
      <c r="F50" s="149">
        <v>6</v>
      </c>
      <c r="G50" s="118">
        <f>+APU!J344</f>
        <v>400572</v>
      </c>
      <c r="H50" s="76">
        <f t="shared" ref="H50" si="4">ROUND(G50*F50,0)</f>
        <v>2403432</v>
      </c>
      <c r="I50" s="18"/>
      <c r="J50" s="83"/>
      <c r="K50" s="84"/>
      <c r="M50" s="85"/>
    </row>
    <row r="51" spans="1:13" ht="17.25" thickBot="1">
      <c r="A51" s="1"/>
      <c r="B51" s="366" t="s">
        <v>7</v>
      </c>
      <c r="C51" s="367"/>
      <c r="D51" s="368"/>
      <c r="E51" s="8"/>
      <c r="F51" s="29"/>
      <c r="G51" s="9"/>
      <c r="H51" s="10">
        <f>SUM(H50)</f>
        <v>2403432</v>
      </c>
      <c r="I51" s="18"/>
      <c r="J51" s="19"/>
      <c r="K51" s="19"/>
      <c r="L51" s="115"/>
      <c r="M51" s="81"/>
    </row>
    <row r="52" spans="1:13" ht="17.25" thickBot="1">
      <c r="A52" s="1"/>
      <c r="B52" s="3"/>
      <c r="C52" s="4" t="str">
        <f>+APU!A347</f>
        <v>019</v>
      </c>
      <c r="D52" s="5" t="str">
        <f>+APU!C347</f>
        <v>PINTURA</v>
      </c>
      <c r="E52" s="5"/>
      <c r="F52" s="4"/>
      <c r="G52" s="5"/>
      <c r="H52" s="6"/>
      <c r="I52" s="18"/>
      <c r="J52" s="83"/>
      <c r="K52" s="84"/>
      <c r="M52" s="85"/>
    </row>
    <row r="53" spans="1:13" ht="38.25">
      <c r="A53" s="1"/>
      <c r="B53" s="73"/>
      <c r="C53" s="350" t="s">
        <v>611</v>
      </c>
      <c r="D53" s="7" t="str">
        <f>+APU!C361</f>
        <v>SUMINISTRO, TRANSPORTE E INSTALACION ESTUCO Y VINILO 3 MANOS SOBRE MURO EXTERIOR (INCLUYE ESTUCO, 1 MANO EN PINTURA TIPO 2  Y DOS MANOS EN PINTURA TIPO 1, FILOS Y DILATACIONES). COLOR SEGÚN DISEÑO POR M2</v>
      </c>
      <c r="E53" s="75" t="str">
        <f>+APU!E361</f>
        <v>M2</v>
      </c>
      <c r="F53" s="28">
        <f>+F26</f>
        <v>318.86588059701489</v>
      </c>
      <c r="G53" s="118">
        <f>+APU!J361</f>
        <v>32715</v>
      </c>
      <c r="H53" s="76">
        <f t="shared" ref="H53:H59" si="5">ROUND(G53*F53,0)</f>
        <v>10431697</v>
      </c>
      <c r="I53" s="18"/>
    </row>
    <row r="54" spans="1:13" ht="38.25">
      <c r="A54" s="1"/>
      <c r="B54" s="73"/>
      <c r="C54" s="350" t="s">
        <v>615</v>
      </c>
      <c r="D54" s="7" t="str">
        <f>+APU!C373</f>
        <v>SUMINISTRO, TRANSPORTE E INSTALACION ESTUCO Y VINILO 3 MANOS SOBRE MURO EXTERIOR (INCLUYE ESTUCO, 1 MANO EN PINTURA TIPO 2 Y DOS MANOS EN PINTURA TIPO 1, FILOS Y DILATACIONES). COLOR SEGÚN DISEÑO POR ML</v>
      </c>
      <c r="E54" s="75" t="str">
        <f>+APU!E373</f>
        <v>ML</v>
      </c>
      <c r="F54" s="28">
        <f>+F27</f>
        <v>122.67</v>
      </c>
      <c r="G54" s="118">
        <f>+APU!$J$373</f>
        <v>20217</v>
      </c>
      <c r="H54" s="76">
        <f t="shared" si="5"/>
        <v>2480019</v>
      </c>
      <c r="I54" s="18"/>
    </row>
    <row r="55" spans="1:13" ht="38.25">
      <c r="A55" s="1"/>
      <c r="B55" s="73"/>
      <c r="C55" s="146" t="str">
        <f>+APU!A396</f>
        <v>019.006</v>
      </c>
      <c r="D55" s="147" t="str">
        <f>+APU!C396</f>
        <v>SUMINISTRO, TRANSPORTE E INSTALACION PINTURA SOBRE REVOQUE VINILO 3 MANOS SOBRE MURO (INCLUYE 1 MANO EN PINTURA TIPO 2  Y DOS MANOS EN PINTURA TIPO 1, FILOS Y DILATACIONES). COLOR SEGÚN DISEÑO POR ML</v>
      </c>
      <c r="E55" s="148" t="str">
        <f>+APU!E396</f>
        <v>ML</v>
      </c>
      <c r="F55" s="149">
        <f>+CALCULOS!G28-F54</f>
        <v>695.13000000000011</v>
      </c>
      <c r="G55" s="118">
        <f>+APU!$J$396</f>
        <v>17046</v>
      </c>
      <c r="H55" s="76">
        <f t="shared" si="5"/>
        <v>11849186</v>
      </c>
      <c r="I55" s="18"/>
      <c r="J55" s="83"/>
      <c r="K55" s="84"/>
      <c r="M55" s="85"/>
    </row>
    <row r="56" spans="1:13" ht="38.25">
      <c r="A56" s="1"/>
      <c r="B56" s="73"/>
      <c r="C56" s="146" t="str">
        <f>+APU!A385</f>
        <v>019.005</v>
      </c>
      <c r="D56" s="147" t="str">
        <f>+APU!C385</f>
        <v>SUMINISTRO, TRANSPORTE E INSTALACION PINTURA SOBRE REVOQUE VINILO 3 MANOS SOBRE MURO (INCLUYE 1 MANO EN PINTURA TIPO 2  Y DOS MANOS EN PINTURA TIPO 1, FILOS Y DILATACIONES).COLOR SEGÚN DISEÑO POR M2</v>
      </c>
      <c r="E56" s="148" t="str">
        <f>+APU!E385</f>
        <v>M2</v>
      </c>
      <c r="F56" s="149">
        <f>+CALCULOS!$G$46</f>
        <v>221.87260000000001</v>
      </c>
      <c r="G56" s="118">
        <f>+APU!$J$385</f>
        <v>29774</v>
      </c>
      <c r="H56" s="76">
        <f>ROUND(G56*F56,0)</f>
        <v>6606035</v>
      </c>
      <c r="I56" s="18"/>
      <c r="J56" s="83"/>
      <c r="K56" s="84"/>
      <c r="M56" s="85"/>
    </row>
    <row r="57" spans="1:13" ht="25.5">
      <c r="A57" s="1"/>
      <c r="B57" s="73"/>
      <c r="C57" s="74" t="str">
        <f>+APU!A419</f>
        <v>019.023</v>
      </c>
      <c r="D57" s="7" t="str">
        <f>+APU!C419</f>
        <v>SUMINISTRO TRANSPORTE E INSTALACION ESTUCO Y PINTURA ACRILTEX PARA BAÑO Y COCINA</v>
      </c>
      <c r="E57" s="338" t="s">
        <v>34</v>
      </c>
      <c r="F57" s="77">
        <v>50</v>
      </c>
      <c r="G57" s="118">
        <f>+APU!$J$419</f>
        <v>46764</v>
      </c>
      <c r="H57" s="76">
        <f t="shared" si="5"/>
        <v>2338200</v>
      </c>
      <c r="I57" s="18"/>
      <c r="J57" s="83"/>
      <c r="K57" s="84"/>
      <c r="M57" s="85"/>
    </row>
    <row r="58" spans="1:13" ht="25.5">
      <c r="A58" s="1"/>
      <c r="B58" s="73"/>
      <c r="C58" s="74" t="str">
        <f>+APU!A428</f>
        <v>019.027</v>
      </c>
      <c r="D58" s="7" t="str">
        <f>+APU!C428</f>
        <v>SUMINISTRO, TRANSPORTE E INSTALACION VINILO 3 MANOS BAJO CUBIERTA AC. COLOR SEGÚN DISEÑO.</v>
      </c>
      <c r="E58" s="75" t="str">
        <f>+APU!E428</f>
        <v>M2</v>
      </c>
      <c r="F58" s="77">
        <f>+F31</f>
        <v>161.47</v>
      </c>
      <c r="G58" s="118">
        <f>+APU!$J$428</f>
        <v>33042</v>
      </c>
      <c r="H58" s="76">
        <f t="shared" si="5"/>
        <v>5335292</v>
      </c>
      <c r="I58" s="18"/>
      <c r="J58" s="86"/>
      <c r="K58" s="84"/>
      <c r="M58" s="85"/>
    </row>
    <row r="59" spans="1:13">
      <c r="A59" s="1"/>
      <c r="B59" s="73"/>
      <c r="C59" s="146" t="str">
        <f>+APU!A438</f>
        <v>019.030</v>
      </c>
      <c r="D59" s="147" t="str">
        <f>+APU!C438</f>
        <v>SUMINISTRO E INSTALACIÓN PINTURA ESMALTE PARA CABINAS SANITARIAS EN LÁMINA</v>
      </c>
      <c r="E59" s="148" t="str">
        <f>+APU!E438</f>
        <v>M2</v>
      </c>
      <c r="F59" s="149">
        <f>1.5*2*6+1*2*3*2</f>
        <v>30</v>
      </c>
      <c r="G59" s="118">
        <f>+APU!$J$438</f>
        <v>36153</v>
      </c>
      <c r="H59" s="76">
        <f t="shared" si="5"/>
        <v>1084590</v>
      </c>
      <c r="I59" s="18"/>
      <c r="J59" s="83"/>
      <c r="K59" s="84"/>
      <c r="M59" s="85"/>
    </row>
    <row r="60" spans="1:13" ht="17.25" thickBot="1">
      <c r="A60" s="1"/>
      <c r="B60" s="366" t="s">
        <v>7</v>
      </c>
      <c r="C60" s="367"/>
      <c r="D60" s="368"/>
      <c r="E60" s="11"/>
      <c r="F60" s="30"/>
      <c r="G60" s="12"/>
      <c r="H60" s="10">
        <f>SUM(H52:H59)</f>
        <v>40125019</v>
      </c>
      <c r="I60" s="18"/>
      <c r="J60" s="19"/>
      <c r="K60" s="19"/>
      <c r="L60" s="115"/>
      <c r="M60" s="85"/>
    </row>
    <row r="61" spans="1:13" ht="17.25" thickBot="1">
      <c r="A61" s="1"/>
      <c r="B61" s="3"/>
      <c r="C61" s="335" t="s">
        <v>328</v>
      </c>
      <c r="D61" s="5" t="str">
        <f>+APU!C456</f>
        <v>OBRAS EXTERIORES</v>
      </c>
      <c r="E61" s="5"/>
      <c r="F61" s="4"/>
      <c r="G61" s="5"/>
      <c r="H61" s="6"/>
      <c r="I61" s="18"/>
      <c r="J61" s="83"/>
      <c r="K61" s="84"/>
      <c r="L61" s="82"/>
      <c r="M61" s="81"/>
    </row>
    <row r="62" spans="1:13">
      <c r="A62" s="1"/>
      <c r="B62" s="73"/>
      <c r="C62" s="350" t="s">
        <v>601</v>
      </c>
      <c r="D62" s="7" t="str">
        <f>+APU!C469</f>
        <v>CORTE MECANIZADO DE ANDEN EN CONCRETO 0,03 MM</v>
      </c>
      <c r="E62" s="75" t="str">
        <f>+APU!E469</f>
        <v>ML</v>
      </c>
      <c r="F62" s="28">
        <f>0.6*35</f>
        <v>21</v>
      </c>
      <c r="G62" s="118">
        <f>+APU!J469</f>
        <v>10482</v>
      </c>
      <c r="H62" s="76">
        <f t="shared" ref="H62:H63" si="6">ROUND(G62*F62,0)</f>
        <v>220122</v>
      </c>
      <c r="I62" s="18"/>
    </row>
    <row r="63" spans="1:13" ht="25.5">
      <c r="A63" s="1"/>
      <c r="B63" s="73"/>
      <c r="C63" s="350" t="s">
        <v>572</v>
      </c>
      <c r="D63" s="7" t="str">
        <f>+APU!C476</f>
        <v>SUMINISTRO, TRANSPORTE E INSTALACION ANDEN CONCRETO 3000 PSI  E= 0.08M.  ACABADO:  ESCOBIADO</v>
      </c>
      <c r="E63" s="75" t="str">
        <f>+APU!E476</f>
        <v>M2</v>
      </c>
      <c r="F63" s="28">
        <f>70*0.6</f>
        <v>42</v>
      </c>
      <c r="G63" s="118">
        <f>+APU!J476</f>
        <v>111021</v>
      </c>
      <c r="H63" s="76">
        <f t="shared" si="6"/>
        <v>4662882</v>
      </c>
      <c r="I63" s="18"/>
      <c r="J63" s="83"/>
      <c r="K63" s="84"/>
      <c r="L63" s="82"/>
      <c r="M63" s="81"/>
    </row>
    <row r="64" spans="1:13" ht="17.25" thickBot="1">
      <c r="A64" s="1"/>
      <c r="B64" s="366" t="s">
        <v>7</v>
      </c>
      <c r="C64" s="367"/>
      <c r="D64" s="368"/>
      <c r="E64" s="8"/>
      <c r="F64" s="29"/>
      <c r="G64" s="9"/>
      <c r="H64" s="10">
        <f>SUM(H62:H63)</f>
        <v>4883004</v>
      </c>
      <c r="I64" s="18"/>
      <c r="J64" s="19"/>
      <c r="K64" s="19"/>
      <c r="L64" s="115"/>
      <c r="M64" s="81"/>
    </row>
    <row r="65" spans="1:13" ht="17.25" thickBot="1">
      <c r="A65" s="1"/>
      <c r="B65" s="13"/>
      <c r="C65" s="335" t="str">
        <f>+APU!A486</f>
        <v>022</v>
      </c>
      <c r="D65" s="5" t="str">
        <f>+APU!C486</f>
        <v>ASEO GENERAL Y LIMPIEZA</v>
      </c>
      <c r="E65" s="5"/>
      <c r="F65" s="4"/>
      <c r="G65" s="5"/>
      <c r="H65" s="14"/>
      <c r="I65" s="18"/>
      <c r="J65" s="86"/>
    </row>
    <row r="66" spans="1:13">
      <c r="A66" s="1"/>
      <c r="B66" s="73"/>
      <c r="C66" s="74" t="str">
        <f>+APU!A489</f>
        <v>022.011</v>
      </c>
      <c r="D66" s="15" t="str">
        <f>+APU!C489</f>
        <v>SUMINISTRO, TRANSPORTE DE HIDROLAVADO PARA PISOS</v>
      </c>
      <c r="E66" s="78" t="str">
        <f>+APU!E489</f>
        <v>M2</v>
      </c>
      <c r="F66" s="79">
        <v>50</v>
      </c>
      <c r="G66" s="118">
        <f>+APU!$J$489</f>
        <v>10509</v>
      </c>
      <c r="H66" s="76">
        <f>ROUND(G66*F66,0)</f>
        <v>525450</v>
      </c>
      <c r="I66" s="18"/>
      <c r="J66" s="86"/>
    </row>
    <row r="67" spans="1:13">
      <c r="A67" s="1"/>
      <c r="B67" s="73"/>
      <c r="C67" s="74" t="str">
        <f>+APU!A496</f>
        <v>022.012</v>
      </c>
      <c r="D67" s="15" t="str">
        <f>+APU!C496</f>
        <v>ASEO GENERAL</v>
      </c>
      <c r="E67" s="78" t="str">
        <f>+APU!E496</f>
        <v>M2</v>
      </c>
      <c r="F67" s="79">
        <v>550</v>
      </c>
      <c r="G67" s="118">
        <f>+APU!$J$496</f>
        <v>4192</v>
      </c>
      <c r="H67" s="76">
        <f>ROUND(G67*F67,0)</f>
        <v>2305600</v>
      </c>
      <c r="I67" s="18"/>
      <c r="J67" s="86"/>
    </row>
    <row r="68" spans="1:13" ht="17.25" thickBot="1">
      <c r="A68" s="1"/>
      <c r="B68" s="366" t="s">
        <v>7</v>
      </c>
      <c r="C68" s="367"/>
      <c r="D68" s="368"/>
      <c r="E68" s="11"/>
      <c r="F68" s="31"/>
      <c r="G68" s="16"/>
      <c r="H68" s="17">
        <f>SUM(H65:H67)</f>
        <v>2831050</v>
      </c>
      <c r="I68" s="18"/>
      <c r="J68" s="19"/>
      <c r="K68" s="19"/>
      <c r="L68" s="115"/>
      <c r="M68" s="85"/>
    </row>
    <row r="69" spans="1:13" ht="17.25" thickBot="1">
      <c r="A69" s="1"/>
      <c r="B69" s="13"/>
      <c r="C69" s="351" t="s">
        <v>584</v>
      </c>
      <c r="D69" s="5" t="str">
        <f>+APU!C499</f>
        <v>VIAS</v>
      </c>
      <c r="E69" s="5"/>
      <c r="F69" s="4"/>
      <c r="G69" s="5"/>
      <c r="H69" s="14"/>
      <c r="I69" s="18"/>
      <c r="J69" s="86"/>
    </row>
    <row r="70" spans="1:13">
      <c r="A70" s="1"/>
      <c r="B70" s="73"/>
      <c r="C70" s="350" t="s">
        <v>578</v>
      </c>
      <c r="D70" s="15" t="str">
        <f>+APU!C502</f>
        <v xml:space="preserve">SUMINISTRO, TRANSPORTE E INSTALACION AFIRMADO PARA ANDENES </v>
      </c>
      <c r="E70" s="78" t="str">
        <f>+APU!E502</f>
        <v>M3</v>
      </c>
      <c r="F70" s="79">
        <f>70*0.6*0.1</f>
        <v>4.2</v>
      </c>
      <c r="G70" s="118">
        <f>+APU!J502</f>
        <v>198607</v>
      </c>
      <c r="H70" s="76">
        <f>ROUND(G70*F70,0)</f>
        <v>834149</v>
      </c>
      <c r="I70" s="18"/>
      <c r="J70" s="86"/>
    </row>
    <row r="71" spans="1:13" ht="17.25" thickBot="1">
      <c r="A71" s="1"/>
      <c r="B71" s="366" t="s">
        <v>7</v>
      </c>
      <c r="C71" s="367"/>
      <c r="D71" s="368"/>
      <c r="E71" s="11"/>
      <c r="F71" s="31"/>
      <c r="G71" s="16"/>
      <c r="H71" s="17">
        <f>SUM(H69:H70)</f>
        <v>834149</v>
      </c>
      <c r="I71" s="18"/>
      <c r="J71" s="19"/>
      <c r="K71" s="19"/>
      <c r="L71" s="115"/>
      <c r="M71" s="85"/>
    </row>
    <row r="72" spans="1:13" ht="17.25" thickBot="1">
      <c r="A72" s="1"/>
      <c r="B72" s="13"/>
      <c r="C72" s="4" t="str">
        <f>+APU!A522</f>
        <v>028</v>
      </c>
      <c r="D72" s="5" t="str">
        <f>+APU!C522</f>
        <v>DESMONTES</v>
      </c>
      <c r="E72" s="5"/>
      <c r="F72" s="4"/>
      <c r="G72" s="5"/>
      <c r="H72" s="14"/>
      <c r="I72" s="18"/>
      <c r="J72" s="86"/>
      <c r="K72" s="84"/>
      <c r="M72" s="85"/>
    </row>
    <row r="73" spans="1:13">
      <c r="A73" s="1"/>
      <c r="B73" s="73"/>
      <c r="C73" s="336" t="s">
        <v>209</v>
      </c>
      <c r="D73" s="15" t="str">
        <f>+APU!C525</f>
        <v xml:space="preserve">DESMONTE APARATOS SANITARIOS </v>
      </c>
      <c r="E73" s="78" t="str">
        <f>+APU!E525</f>
        <v>UND</v>
      </c>
      <c r="F73" s="150">
        <v>4</v>
      </c>
      <c r="G73" s="118">
        <f>+APU!$J$525</f>
        <v>71486</v>
      </c>
      <c r="H73" s="76">
        <f t="shared" ref="H73:H75" si="7">ROUND(G73*F73,0)</f>
        <v>285944</v>
      </c>
      <c r="I73" s="18"/>
      <c r="J73" s="86"/>
      <c r="K73" s="84"/>
      <c r="M73" s="85"/>
    </row>
    <row r="74" spans="1:13">
      <c r="A74" s="1"/>
      <c r="B74" s="73"/>
      <c r="C74" s="146" t="str">
        <f>+APU!A532</f>
        <v>028.007</v>
      </c>
      <c r="D74" s="15" t="str">
        <f>+APU!C532</f>
        <v xml:space="preserve">DESMONTE CUBIERTA </v>
      </c>
      <c r="E74" s="78" t="str">
        <f>+APU!E532</f>
        <v>M2</v>
      </c>
      <c r="F74" s="150">
        <f>+F93</f>
        <v>109.40450000000001</v>
      </c>
      <c r="G74" s="118">
        <f>+APU!$J$532</f>
        <v>15865</v>
      </c>
      <c r="H74" s="76">
        <f t="shared" si="7"/>
        <v>1735702</v>
      </c>
      <c r="I74" s="18"/>
      <c r="J74" s="86"/>
      <c r="K74" s="84"/>
      <c r="M74" s="85"/>
    </row>
    <row r="75" spans="1:13">
      <c r="A75" s="1"/>
      <c r="B75" s="73"/>
      <c r="C75" s="146" t="str">
        <f>+APU!A563</f>
        <v>028.018</v>
      </c>
      <c r="D75" s="15" t="str">
        <f>+APU!C563</f>
        <v>DESMONTE DE VIDRIO</v>
      </c>
      <c r="E75" s="78" t="str">
        <f>+APU!E563</f>
        <v>M2</v>
      </c>
      <c r="F75" s="150">
        <v>10</v>
      </c>
      <c r="G75" s="118">
        <f>+APU!$J$563</f>
        <v>6334</v>
      </c>
      <c r="H75" s="76">
        <f t="shared" si="7"/>
        <v>63340</v>
      </c>
      <c r="I75" s="18"/>
      <c r="J75" s="86"/>
      <c r="K75" s="84"/>
      <c r="M75" s="85"/>
    </row>
    <row r="76" spans="1:13">
      <c r="A76" s="1"/>
      <c r="B76" s="73"/>
      <c r="C76" s="146" t="str">
        <f>+APU!A569</f>
        <v>028.076</v>
      </c>
      <c r="D76" s="345" t="str">
        <f>+APU!C569</f>
        <v>DESMONTE MANTO IMPERMEABLIZANTE</v>
      </c>
      <c r="E76" s="78" t="str">
        <f>+APU!E569</f>
        <v>M2</v>
      </c>
      <c r="F76" s="150">
        <f>+F31</f>
        <v>161.47</v>
      </c>
      <c r="G76" s="118">
        <f>+APU!$J$569</f>
        <v>19666</v>
      </c>
      <c r="H76" s="76">
        <f t="shared" ref="H76:H77" si="8">ROUND(G76*F76,0)</f>
        <v>3175469</v>
      </c>
      <c r="I76" s="18"/>
      <c r="J76" s="86"/>
      <c r="K76" s="84"/>
      <c r="M76" s="85"/>
    </row>
    <row r="77" spans="1:13">
      <c r="A77" s="1"/>
      <c r="B77" s="73"/>
      <c r="C77" s="348" t="s">
        <v>235</v>
      </c>
      <c r="D77" s="345" t="str">
        <f>+APU!C577</f>
        <v>DESMONTE DE FLANCHE (DESARROLLO ENTRE 0 Y 1,2 METROS)</v>
      </c>
      <c r="E77" s="78" t="str">
        <f>+APU!E577</f>
        <v>ML</v>
      </c>
      <c r="F77" s="150">
        <f>+$F$33</f>
        <v>140</v>
      </c>
      <c r="G77" s="118">
        <f>+APU!$J$577</f>
        <v>5420</v>
      </c>
      <c r="H77" s="76">
        <f t="shared" si="8"/>
        <v>758800</v>
      </c>
      <c r="I77" s="18"/>
      <c r="J77" s="86"/>
      <c r="K77" s="84"/>
      <c r="M77" s="85"/>
    </row>
    <row r="78" spans="1:13" ht="17.25" thickBot="1">
      <c r="A78" s="1"/>
      <c r="B78" s="366" t="s">
        <v>7</v>
      </c>
      <c r="C78" s="367"/>
      <c r="D78" s="368"/>
      <c r="E78" s="11"/>
      <c r="F78" s="31"/>
      <c r="G78" s="16"/>
      <c r="H78" s="17">
        <f>SUM(H73:H77)</f>
        <v>6019255</v>
      </c>
      <c r="I78" s="18"/>
      <c r="J78" s="19"/>
      <c r="K78" s="19"/>
      <c r="L78" s="115"/>
      <c r="M78" s="85"/>
    </row>
    <row r="79" spans="1:13" ht="17.25" thickBot="1">
      <c r="A79" s="1"/>
      <c r="B79" s="13"/>
      <c r="C79" s="4" t="str">
        <f>+APU!A584</f>
        <v>029</v>
      </c>
      <c r="D79" s="5" t="str">
        <f>+APU!C584</f>
        <v>DEMOLICIONES</v>
      </c>
      <c r="E79" s="5"/>
      <c r="F79" s="4"/>
      <c r="G79" s="5"/>
      <c r="H79" s="14"/>
      <c r="I79" s="18"/>
      <c r="J79" s="86"/>
    </row>
    <row r="80" spans="1:13">
      <c r="A80" s="1"/>
      <c r="B80" s="73"/>
      <c r="C80" s="74" t="str">
        <f>+APU!A587</f>
        <v>029.003</v>
      </c>
      <c r="D80" s="15" t="str">
        <f>+APU!C587</f>
        <v>DEMOLICION ENCHAPE DE PISOS (INCLUYE RETIRO)</v>
      </c>
      <c r="E80" s="78" t="str">
        <f>+APU!E587</f>
        <v>M2</v>
      </c>
      <c r="F80" s="79">
        <v>12</v>
      </c>
      <c r="G80" s="118">
        <f>+APU!$J$587</f>
        <v>11964</v>
      </c>
      <c r="H80" s="76">
        <f t="shared" ref="H80:H85" si="9">ROUND(G80*F80,0)</f>
        <v>143568</v>
      </c>
      <c r="I80" s="18"/>
      <c r="J80" s="86"/>
    </row>
    <row r="81" spans="1:13">
      <c r="A81" s="1"/>
      <c r="B81" s="73"/>
      <c r="C81" s="74" t="str">
        <f>+APU!A601</f>
        <v>029.016</v>
      </c>
      <c r="D81" s="15" t="str">
        <f>+APU!C601</f>
        <v>DEMOLICION PLACA DE CONTRAPISO HASTA E=0.30 M (INCLUYE RETIRO)</v>
      </c>
      <c r="E81" s="78" t="str">
        <f>+APU!E601</f>
        <v>M2</v>
      </c>
      <c r="F81" s="79">
        <v>25</v>
      </c>
      <c r="G81" s="118">
        <f>+APU!$J$601</f>
        <v>38766</v>
      </c>
      <c r="H81" s="76">
        <f t="shared" si="9"/>
        <v>969150</v>
      </c>
      <c r="I81" s="18"/>
      <c r="J81" s="86"/>
    </row>
    <row r="82" spans="1:13">
      <c r="A82" s="1"/>
      <c r="B82" s="73"/>
      <c r="C82" s="74" t="str">
        <f>+APU!A609</f>
        <v>029.017</v>
      </c>
      <c r="D82" s="15" t="str">
        <f>+APU!C609</f>
        <v xml:space="preserve">DEMOLICION MORTEROS Y REVOQUE </v>
      </c>
      <c r="E82" s="78" t="str">
        <f>+APU!E609</f>
        <v>M2</v>
      </c>
      <c r="F82" s="79">
        <f>+F26+F27</f>
        <v>441.53588059701491</v>
      </c>
      <c r="G82" s="118">
        <f>+APU!$J$609</f>
        <v>9939</v>
      </c>
      <c r="H82" s="76">
        <f t="shared" si="9"/>
        <v>4388425</v>
      </c>
      <c r="I82" s="18"/>
      <c r="J82" s="86"/>
    </row>
    <row r="83" spans="1:13">
      <c r="A83" s="1"/>
      <c r="B83" s="73"/>
      <c r="C83" s="146" t="str">
        <f>+APU!A616</f>
        <v>029.074</v>
      </c>
      <c r="D83" s="15" t="str">
        <f>+APU!C616</f>
        <v>DEMOLICION MURO MAMPOSTERIA DE LADRILLO O BLOQUE</v>
      </c>
      <c r="E83" s="78" t="str">
        <f>+APU!E616</f>
        <v>M2</v>
      </c>
      <c r="F83" s="79">
        <f>+F50</f>
        <v>6</v>
      </c>
      <c r="G83" s="118">
        <f>+APU!$J$616</f>
        <v>33191</v>
      </c>
      <c r="H83" s="76">
        <f t="shared" si="9"/>
        <v>199146</v>
      </c>
      <c r="I83" s="18"/>
      <c r="J83" s="86"/>
    </row>
    <row r="84" spans="1:13">
      <c r="A84" s="1"/>
      <c r="B84" s="73"/>
      <c r="C84" s="74" t="str">
        <f>+APU!A622</f>
        <v>029.075</v>
      </c>
      <c r="D84" s="15" t="str">
        <f>+APU!C622</f>
        <v>DEMOLICION LAVAMANOS CORRIDO HASTA H=1.0 M. (INCLUYE RETIRO)</v>
      </c>
      <c r="E84" s="78" t="str">
        <f>+APU!E622</f>
        <v>ML</v>
      </c>
      <c r="F84" s="79">
        <v>3</v>
      </c>
      <c r="G84" s="118">
        <f>+APU!$J$622</f>
        <v>41952</v>
      </c>
      <c r="H84" s="76">
        <f t="shared" si="9"/>
        <v>125856</v>
      </c>
      <c r="I84" s="18"/>
      <c r="J84" s="86"/>
    </row>
    <row r="85" spans="1:13">
      <c r="A85" s="1"/>
      <c r="B85" s="73"/>
      <c r="C85" s="348" t="s">
        <v>568</v>
      </c>
      <c r="D85" s="345" t="str">
        <f>+APU!C636</f>
        <v>DEMOLICIÓN DE GUARDAESCOBA EN CERÁMICA O SIMILAR (NO INCLUYE RETIRO)</v>
      </c>
      <c r="E85" s="78" t="str">
        <f>+APU!E636</f>
        <v>ML</v>
      </c>
      <c r="F85" s="150">
        <v>15.5</v>
      </c>
      <c r="G85" s="118">
        <f>+APU!$J$636</f>
        <v>4495</v>
      </c>
      <c r="H85" s="76">
        <f t="shared" si="9"/>
        <v>69673</v>
      </c>
      <c r="I85" s="18"/>
      <c r="J85" s="86"/>
      <c r="K85" s="84"/>
      <c r="M85" s="85"/>
    </row>
    <row r="86" spans="1:13" ht="17.25" thickBot="1">
      <c r="A86" s="1"/>
      <c r="B86" s="366" t="s">
        <v>7</v>
      </c>
      <c r="C86" s="367"/>
      <c r="D86" s="368"/>
      <c r="E86" s="11"/>
      <c r="F86" s="31"/>
      <c r="G86" s="16"/>
      <c r="H86" s="17">
        <f>SUM(H80:H85)</f>
        <v>5895818</v>
      </c>
      <c r="I86" s="18"/>
      <c r="J86" s="19"/>
      <c r="K86" s="19"/>
      <c r="L86" s="115"/>
      <c r="M86" s="85"/>
    </row>
    <row r="87" spans="1:13" ht="17.25" thickBot="1">
      <c r="A87" s="1"/>
      <c r="B87" s="3"/>
      <c r="C87" s="4" t="str">
        <f>+APU!A641</f>
        <v>030</v>
      </c>
      <c r="D87" s="5" t="str">
        <f>+APU!C641</f>
        <v>JORNALES</v>
      </c>
      <c r="E87" s="5"/>
      <c r="F87" s="4"/>
      <c r="G87" s="5"/>
      <c r="H87" s="6"/>
      <c r="I87" s="18"/>
      <c r="J87" s="86"/>
      <c r="K87" s="84"/>
      <c r="L87" s="83"/>
      <c r="M87" s="85"/>
    </row>
    <row r="88" spans="1:13">
      <c r="A88" s="1"/>
      <c r="B88" s="73"/>
      <c r="C88" s="74" t="str">
        <f>+APU!A644</f>
        <v>030.002</v>
      </c>
      <c r="D88" s="7" t="str">
        <f>+APU!C644</f>
        <v>JORNAL AYUDANTE</v>
      </c>
      <c r="E88" s="75" t="str">
        <f>+APU!E644</f>
        <v>DIA</v>
      </c>
      <c r="F88" s="77">
        <v>15</v>
      </c>
      <c r="G88" s="118">
        <f>+APU!$J$644</f>
        <v>102503</v>
      </c>
      <c r="H88" s="76">
        <f>ROUND(G88*F88,0)</f>
        <v>1537545</v>
      </c>
      <c r="I88" s="18"/>
      <c r="J88" s="86"/>
      <c r="K88" s="84"/>
      <c r="L88" s="83"/>
      <c r="M88" s="85"/>
    </row>
    <row r="89" spans="1:13" ht="17.25" thickBot="1">
      <c r="A89" s="1"/>
      <c r="B89" s="366" t="s">
        <v>7</v>
      </c>
      <c r="C89" s="367"/>
      <c r="D89" s="368"/>
      <c r="E89" s="11"/>
      <c r="F89" s="30"/>
      <c r="G89" s="12"/>
      <c r="H89" s="10">
        <f>+H88</f>
        <v>1537545</v>
      </c>
      <c r="I89" s="18"/>
      <c r="J89" s="19"/>
      <c r="K89" s="19"/>
      <c r="L89" s="115"/>
      <c r="M89" s="85"/>
    </row>
    <row r="90" spans="1:13" ht="17.25" thickBot="1">
      <c r="A90" s="1"/>
      <c r="B90" s="13"/>
      <c r="C90" s="4" t="str">
        <f>+APU!A647</f>
        <v>032</v>
      </c>
      <c r="D90" s="5" t="str">
        <f>+APU!C647</f>
        <v>ADICIONALES ALCALDIA MANIZALES</v>
      </c>
      <c r="E90" s="5"/>
      <c r="F90" s="4"/>
      <c r="G90" s="5"/>
      <c r="H90" s="14"/>
      <c r="I90" s="18"/>
      <c r="J90" s="86"/>
      <c r="K90" s="84"/>
      <c r="L90" s="83"/>
      <c r="M90" s="85"/>
    </row>
    <row r="91" spans="1:13">
      <c r="A91" s="1"/>
      <c r="B91" s="73"/>
      <c r="C91" s="350" t="s">
        <v>591</v>
      </c>
      <c r="D91" s="15" t="str">
        <f>+APU!C650</f>
        <v>SUMINISTRO, TRANSPORTE E INSTALACION RELLENO EN AFIRMADO COMPACTADO</v>
      </c>
      <c r="E91" s="78" t="str">
        <f>+APU!E650</f>
        <v>M3</v>
      </c>
      <c r="F91" s="79">
        <f>+F15*0.15</f>
        <v>3.75</v>
      </c>
      <c r="G91" s="118">
        <f>+APU!$J$650</f>
        <v>172054</v>
      </c>
      <c r="H91" s="76">
        <f t="shared" ref="H91:H97" si="10">ROUND(G91*F91,0)</f>
        <v>645203</v>
      </c>
      <c r="I91" s="18"/>
      <c r="J91" s="86"/>
      <c r="K91" s="84"/>
      <c r="L91" s="83"/>
      <c r="M91" s="85"/>
    </row>
    <row r="92" spans="1:13">
      <c r="A92" s="1"/>
      <c r="B92" s="73"/>
      <c r="C92" s="74" t="str">
        <f>+APU!A678</f>
        <v>032.024</v>
      </c>
      <c r="D92" s="15" t="str">
        <f>+APU!C678</f>
        <v>LIMPIEZA DE CANALES</v>
      </c>
      <c r="E92" s="78" t="str">
        <f>+APU!E678</f>
        <v>ML</v>
      </c>
      <c r="F92" s="79">
        <f>+CALCULOS!J64</f>
        <v>102.65</v>
      </c>
      <c r="G92" s="118">
        <f>+APU!$J$678</f>
        <v>6093</v>
      </c>
      <c r="H92" s="76">
        <f t="shared" si="10"/>
        <v>625446</v>
      </c>
      <c r="I92" s="18"/>
      <c r="J92" s="86"/>
      <c r="K92" s="84"/>
      <c r="L92" s="83"/>
      <c r="M92" s="85"/>
    </row>
    <row r="93" spans="1:13">
      <c r="A93" s="1"/>
      <c r="B93" s="73"/>
      <c r="C93" s="74" t="str">
        <f>+APU!A685</f>
        <v>032.027</v>
      </c>
      <c r="D93" s="15" t="str">
        <f>+APU!C685</f>
        <v>SUMINISTRO, TRANSPORTE E INSTALACION TEJA ONDULADA FIBROCEMENTO PERFIL 7</v>
      </c>
      <c r="E93" s="78" t="str">
        <f>+APU!E685</f>
        <v>M2</v>
      </c>
      <c r="F93" s="79">
        <f>+F32*0.2</f>
        <v>109.40450000000001</v>
      </c>
      <c r="G93" s="118">
        <f>+APU!$J$685</f>
        <v>57255</v>
      </c>
      <c r="H93" s="76">
        <f t="shared" si="10"/>
        <v>6263955</v>
      </c>
      <c r="I93" s="18"/>
      <c r="J93" s="86"/>
      <c r="K93" s="84"/>
      <c r="L93" s="83"/>
      <c r="M93" s="85"/>
    </row>
    <row r="94" spans="1:13">
      <c r="A94" s="1"/>
      <c r="B94" s="73"/>
      <c r="C94" s="74" t="str">
        <f>+APU!A698</f>
        <v>032.037</v>
      </c>
      <c r="D94" s="345" t="str">
        <f>+APU!C698</f>
        <v>SUMINISTRO, TRANSPORTE E INSTALACION CUBIERTA POLICARBONATO ALVEOLAR 6MM</v>
      </c>
      <c r="E94" s="78" t="str">
        <f>+APU!E698</f>
        <v>M2</v>
      </c>
      <c r="F94" s="79">
        <f>+CALCULOS!G69</f>
        <v>164.38</v>
      </c>
      <c r="G94" s="118">
        <f>+APU!$J$698</f>
        <v>217562</v>
      </c>
      <c r="H94" s="76">
        <f>ROUND(G94*F94,0)</f>
        <v>35762842</v>
      </c>
      <c r="I94" s="18"/>
      <c r="J94" s="86"/>
      <c r="K94" s="84"/>
      <c r="L94" s="83"/>
      <c r="M94" s="85"/>
    </row>
    <row r="95" spans="1:13">
      <c r="A95" s="1"/>
      <c r="B95" s="73"/>
      <c r="C95" s="350" t="s">
        <v>593</v>
      </c>
      <c r="D95" s="345" t="str">
        <f>+APU!C741</f>
        <v>LIMPIEZA DE PAREDES PARA APLICACIÓN DE VINILO SOBRE GRANIPLAST</v>
      </c>
      <c r="E95" s="78" t="str">
        <f>+APU!E741</f>
        <v>M2</v>
      </c>
      <c r="F95" s="79">
        <f>+F56</f>
        <v>221.87260000000001</v>
      </c>
      <c r="G95" s="118">
        <f>+APU!$J$741</f>
        <v>6209</v>
      </c>
      <c r="H95" s="76">
        <f>ROUND(G95*F95,0)</f>
        <v>1377607</v>
      </c>
      <c r="I95" s="18"/>
      <c r="J95" s="86"/>
      <c r="K95" s="84"/>
      <c r="L95" s="83"/>
      <c r="M95" s="85"/>
    </row>
    <row r="96" spans="1:13">
      <c r="A96" s="1"/>
      <c r="B96" s="73"/>
      <c r="C96" s="74" t="str">
        <f>+APU!A758</f>
        <v>032.126</v>
      </c>
      <c r="D96" s="15" t="str">
        <f>+APU!C758</f>
        <v>SUMINISTRO,TRANSPORTE E INSTALACION DE SIKAFLEX SELLO PARA VENTANAS</v>
      </c>
      <c r="E96" s="78" t="str">
        <f>+APU!E758</f>
        <v>ML</v>
      </c>
      <c r="F96" s="79">
        <v>50</v>
      </c>
      <c r="G96" s="118">
        <f>+APU!$J$758</f>
        <v>11877</v>
      </c>
      <c r="H96" s="76">
        <f>ROUND(G96*F96,0)</f>
        <v>593850</v>
      </c>
      <c r="I96" s="18"/>
      <c r="J96" s="86"/>
      <c r="K96" s="84"/>
      <c r="L96" s="83"/>
      <c r="M96" s="85"/>
    </row>
    <row r="97" spans="1:13" ht="38.25">
      <c r="A97" s="1"/>
      <c r="B97" s="73"/>
      <c r="C97" s="74" t="str">
        <f>+APU!A775</f>
        <v>032.170</v>
      </c>
      <c r="D97" s="15" t="str">
        <f>+APU!C775</f>
        <v>SUMINISTRO, TRANSPORTE E INSTALACIÓN DE ANDAMIOS METÁLICOS CERTIFICADOS PARA UNA ALTURA MAYOR A 8 MTS. INCLUYE ESCALERILLA CON BARANDAS Y PLATAFORMAS DE TRABAJO.</v>
      </c>
      <c r="E97" s="78" t="str">
        <f>+APU!E775</f>
        <v>DIA</v>
      </c>
      <c r="F97" s="346">
        <v>5</v>
      </c>
      <c r="G97" s="118">
        <f>+APU!$J$775</f>
        <v>119798</v>
      </c>
      <c r="H97" s="76">
        <f t="shared" si="10"/>
        <v>598990</v>
      </c>
      <c r="I97" s="18"/>
      <c r="J97" s="86"/>
      <c r="K97" s="84"/>
      <c r="L97" s="83"/>
      <c r="M97" s="85"/>
    </row>
    <row r="98" spans="1:13" ht="17.25" thickBot="1">
      <c r="A98" s="1"/>
      <c r="B98" s="378" t="s">
        <v>7</v>
      </c>
      <c r="C98" s="379"/>
      <c r="D98" s="380"/>
      <c r="E98" s="120"/>
      <c r="F98" s="121"/>
      <c r="G98" s="122"/>
      <c r="H98" s="123">
        <f>SUM(H90:H97)</f>
        <v>45867893</v>
      </c>
      <c r="I98" s="18"/>
      <c r="J98" s="19"/>
      <c r="K98" s="19"/>
      <c r="L98" s="115"/>
      <c r="M98" s="85"/>
    </row>
    <row r="99" spans="1:13" ht="17.25" thickBot="1">
      <c r="A99" s="1"/>
      <c r="B99" s="3"/>
      <c r="C99" s="4" t="s">
        <v>533</v>
      </c>
      <c r="D99" s="5" t="s">
        <v>534</v>
      </c>
      <c r="E99" s="5"/>
      <c r="F99" s="4"/>
      <c r="G99" s="5"/>
      <c r="H99" s="6"/>
      <c r="I99" s="18"/>
      <c r="J99" s="86"/>
      <c r="K99" s="84"/>
      <c r="L99" s="83"/>
      <c r="M99" s="85"/>
    </row>
    <row r="100" spans="1:13" ht="25.5">
      <c r="A100" s="1"/>
      <c r="B100" s="73"/>
      <c r="C100" s="74" t="str">
        <f>+APU!A793</f>
        <v>I.E.001</v>
      </c>
      <c r="D100" s="7" t="str">
        <f>+APU!C793</f>
        <v>SUMINISTRO, TRANSPORTE E ISNTALACIÓN PERGOLA EN MADERA CHANUL, SEPARACIÓN DE VIGUETAS DECORATIVAS CADA 0.20M, INCLUYE ESMALTE PROTECTOR DE MADERA</v>
      </c>
      <c r="E100" s="75" t="str">
        <f>+APU!E793</f>
        <v>M2</v>
      </c>
      <c r="F100" s="77">
        <f>+F15</f>
        <v>25</v>
      </c>
      <c r="G100" s="118">
        <f>+APU!$J$793</f>
        <v>173114</v>
      </c>
      <c r="H100" s="76">
        <f>ROUND(G100*F100,0)</f>
        <v>4327850</v>
      </c>
      <c r="I100" s="18"/>
      <c r="J100" s="86"/>
      <c r="K100" s="84"/>
      <c r="L100" s="83"/>
      <c r="M100" s="85"/>
    </row>
    <row r="101" spans="1:13" ht="17.25" thickBot="1">
      <c r="A101" s="1"/>
      <c r="B101" s="366" t="s">
        <v>7</v>
      </c>
      <c r="C101" s="367"/>
      <c r="D101" s="368"/>
      <c r="E101" s="11"/>
      <c r="F101" s="30"/>
      <c r="G101" s="12"/>
      <c r="H101" s="10">
        <f>+H100</f>
        <v>4327850</v>
      </c>
      <c r="I101" s="18"/>
      <c r="J101" s="19"/>
      <c r="K101" s="19"/>
      <c r="L101" s="115"/>
      <c r="M101" s="85"/>
    </row>
    <row r="102" spans="1:13" s="86" customFormat="1" thickBot="1">
      <c r="A102" s="87"/>
      <c r="B102" s="375" t="s">
        <v>8</v>
      </c>
      <c r="C102" s="376"/>
      <c r="D102" s="376"/>
      <c r="E102" s="376"/>
      <c r="F102" s="376"/>
      <c r="G102" s="377"/>
      <c r="H102" s="124">
        <f>+H12+H29+H34+H60+H78+H86+H89+H98+H37+H51+H48+H8+H18+H64+H68+H21+H101+H45+H24+H42+H71</f>
        <v>189254613</v>
      </c>
      <c r="I102" s="88"/>
      <c r="J102" s="114"/>
      <c r="K102" s="72"/>
      <c r="L102" s="89"/>
    </row>
    <row r="103" spans="1:13" s="86" customFormat="1" thickBot="1">
      <c r="A103" s="87"/>
      <c r="B103" s="20"/>
      <c r="C103" s="20"/>
      <c r="D103" s="20"/>
      <c r="E103" s="20"/>
      <c r="F103" s="32"/>
      <c r="G103" s="20"/>
      <c r="H103" s="21"/>
      <c r="I103" s="88"/>
    </row>
    <row r="104" spans="1:13" s="86" customFormat="1" thickBot="1">
      <c r="A104" s="87"/>
      <c r="B104" s="20"/>
      <c r="C104" s="20"/>
      <c r="D104" s="375" t="s">
        <v>239</v>
      </c>
      <c r="E104" s="376"/>
      <c r="F104" s="376"/>
      <c r="G104" s="377"/>
      <c r="H104" s="124">
        <f>+H102</f>
        <v>189254613</v>
      </c>
      <c r="I104" s="88"/>
      <c r="J104" s="114"/>
      <c r="K104" s="89"/>
      <c r="L104" s="94"/>
      <c r="M104" s="94"/>
    </row>
    <row r="105" spans="1:13" s="86" customFormat="1" thickBot="1">
      <c r="A105" s="87"/>
      <c r="B105" s="88"/>
      <c r="C105" s="90"/>
      <c r="D105" s="88"/>
      <c r="E105" s="88"/>
      <c r="F105" s="91"/>
      <c r="G105" s="92"/>
      <c r="H105" s="22"/>
      <c r="I105" s="88"/>
    </row>
    <row r="106" spans="1:13" s="86" customFormat="1" thickBot="1">
      <c r="A106" s="87"/>
      <c r="B106" s="372" t="s">
        <v>107</v>
      </c>
      <c r="C106" s="373"/>
      <c r="D106" s="373"/>
      <c r="E106" s="373"/>
      <c r="F106" s="373"/>
      <c r="G106" s="373"/>
      <c r="H106" s="374"/>
      <c r="I106" s="88"/>
      <c r="K106" s="94"/>
      <c r="L106" s="94"/>
    </row>
    <row r="107" spans="1:13" s="86" customFormat="1" ht="21" customHeight="1">
      <c r="A107" s="87"/>
      <c r="B107" s="369" t="s">
        <v>113</v>
      </c>
      <c r="C107" s="370"/>
      <c r="D107" s="370"/>
      <c r="E107" s="371" t="s">
        <v>3</v>
      </c>
      <c r="F107" s="371"/>
      <c r="G107" s="371"/>
      <c r="H107" s="95" t="s">
        <v>10</v>
      </c>
      <c r="I107" s="88"/>
      <c r="K107" s="94"/>
    </row>
    <row r="108" spans="1:13" s="86" customFormat="1" ht="26.45" customHeight="1">
      <c r="A108" s="87"/>
      <c r="B108" s="360" t="s">
        <v>108</v>
      </c>
      <c r="C108" s="361"/>
      <c r="D108" s="361"/>
      <c r="E108" s="362" t="s">
        <v>11</v>
      </c>
      <c r="F108" s="362"/>
      <c r="G108" s="23" t="s">
        <v>12</v>
      </c>
      <c r="H108" s="65" t="e">
        <f>+AU!J47</f>
        <v>#REF!</v>
      </c>
      <c r="I108" s="88"/>
    </row>
    <row r="109" spans="1:13" s="86" customFormat="1" ht="25.15" customHeight="1">
      <c r="A109" s="87"/>
      <c r="B109" s="360" t="s">
        <v>109</v>
      </c>
      <c r="C109" s="361"/>
      <c r="D109" s="361"/>
      <c r="E109" s="365" t="s">
        <v>400</v>
      </c>
      <c r="F109" s="362"/>
      <c r="G109" s="23" t="s">
        <v>13</v>
      </c>
      <c r="H109" s="65">
        <f>+AU!J48</f>
        <v>0.05</v>
      </c>
      <c r="I109" s="88"/>
    </row>
    <row r="110" spans="1:13" s="88" customFormat="1" ht="24.6" customHeight="1" thickBot="1">
      <c r="A110" s="87"/>
      <c r="B110" s="363" t="s">
        <v>110</v>
      </c>
      <c r="C110" s="364"/>
      <c r="D110" s="364"/>
      <c r="E110" s="359" t="s">
        <v>14</v>
      </c>
      <c r="F110" s="359"/>
      <c r="G110" s="66" t="s">
        <v>15</v>
      </c>
      <c r="H110" s="343" t="e">
        <f>SUM(H108:H109)</f>
        <v>#REF!</v>
      </c>
    </row>
    <row r="111" spans="1:13" ht="30" customHeight="1" thickBot="1">
      <c r="A111" s="1"/>
      <c r="B111" s="357" t="s">
        <v>114</v>
      </c>
      <c r="C111" s="358"/>
      <c r="D111" s="358"/>
      <c r="E111" s="24"/>
      <c r="F111" s="24"/>
      <c r="G111" s="25"/>
      <c r="H111" s="26"/>
      <c r="I111" s="18"/>
    </row>
    <row r="112" spans="1:13">
      <c r="A112" s="1"/>
      <c r="B112" s="27"/>
      <c r="C112" s="27"/>
      <c r="D112" s="27"/>
      <c r="I112" s="18"/>
    </row>
    <row r="114" spans="1:9">
      <c r="A114" s="354" t="s">
        <v>617</v>
      </c>
      <c r="B114" s="354"/>
      <c r="C114" s="354"/>
      <c r="D114" s="354"/>
      <c r="E114" s="354"/>
      <c r="F114" s="354"/>
      <c r="G114" s="354"/>
      <c r="H114" s="354"/>
      <c r="I114" s="354"/>
    </row>
    <row r="115" spans="1:9">
      <c r="A115" s="355" t="s">
        <v>618</v>
      </c>
      <c r="B115" s="355"/>
      <c r="C115" s="355"/>
      <c r="D115" s="355"/>
      <c r="E115" s="355"/>
      <c r="F115" s="355"/>
      <c r="G115" s="355"/>
      <c r="H115" s="355"/>
      <c r="I115" s="355"/>
    </row>
    <row r="116" spans="1:9">
      <c r="A116" s="356" t="s">
        <v>619</v>
      </c>
      <c r="B116" s="356"/>
      <c r="C116" s="356"/>
      <c r="D116" s="356"/>
      <c r="E116" s="356"/>
      <c r="F116" s="356"/>
      <c r="G116" s="356"/>
      <c r="H116" s="356"/>
      <c r="I116" s="356"/>
    </row>
    <row r="117" spans="1:9">
      <c r="G117" s="2" t="s">
        <v>567</v>
      </c>
    </row>
  </sheetData>
  <mergeCells count="36">
    <mergeCell ref="B37:D37"/>
    <mergeCell ref="B51:D51"/>
    <mergeCell ref="B48:D48"/>
    <mergeCell ref="B8:D8"/>
    <mergeCell ref="B2:H2"/>
    <mergeCell ref="B3:H3"/>
    <mergeCell ref="B29:D29"/>
    <mergeCell ref="B12:D12"/>
    <mergeCell ref="B4:H4"/>
    <mergeCell ref="B34:D34"/>
    <mergeCell ref="B18:D18"/>
    <mergeCell ref="B21:D21"/>
    <mergeCell ref="B24:D24"/>
    <mergeCell ref="B45:D45"/>
    <mergeCell ref="B42:D42"/>
    <mergeCell ref="B60:D60"/>
    <mergeCell ref="B107:D107"/>
    <mergeCell ref="E107:G107"/>
    <mergeCell ref="B106:H106"/>
    <mergeCell ref="B102:G102"/>
    <mergeCell ref="B86:D86"/>
    <mergeCell ref="B78:D78"/>
    <mergeCell ref="B98:D98"/>
    <mergeCell ref="B89:D89"/>
    <mergeCell ref="D104:G104"/>
    <mergeCell ref="B64:D64"/>
    <mergeCell ref="B101:D101"/>
    <mergeCell ref="B68:D68"/>
    <mergeCell ref="B71:D71"/>
    <mergeCell ref="B111:D111"/>
    <mergeCell ref="E110:F110"/>
    <mergeCell ref="B108:D108"/>
    <mergeCell ref="E108:F108"/>
    <mergeCell ref="B109:D109"/>
    <mergeCell ref="B110:D110"/>
    <mergeCell ref="E109:F109"/>
  </mergeCells>
  <pageMargins left="0.11811023622047245" right="0.11811023622047245" top="0.15748031496062992" bottom="0.15748031496062992" header="0.31496062992125984" footer="0.31496062992125984"/>
  <pageSetup scale="69" fitToHeight="0" orientation="portrait" horizontalDpi="1200" verticalDpi="1200" r:id="rId1"/>
  <rowBreaks count="2" manualBreakCount="2">
    <brk id="48" max="8" man="1"/>
    <brk id="99" max="8" man="1"/>
  </rowBreaks>
  <colBreaks count="1" manualBreakCount="1">
    <brk id="8" max="11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871"/>
  <sheetViews>
    <sheetView view="pageBreakPreview" topLeftCell="A350" zoomScale="90" zoomScaleNormal="70" zoomScaleSheetLayoutView="90" workbookViewId="0">
      <selection activeCell="I373" sqref="I373:J373"/>
    </sheetView>
  </sheetViews>
  <sheetFormatPr baseColWidth="10" defaultColWidth="11.42578125" defaultRowHeight="12.75"/>
  <cols>
    <col min="1" max="1" width="11.42578125" style="328"/>
    <col min="2" max="2" width="13" style="33" bestFit="1" customWidth="1"/>
    <col min="3" max="3" width="82.85546875" style="53" customWidth="1"/>
    <col min="4" max="4" width="12.140625" style="33" bestFit="1" customWidth="1"/>
    <col min="5" max="5" width="11.42578125" style="33"/>
    <col min="6" max="6" width="13.7109375" style="33" bestFit="1" customWidth="1"/>
    <col min="7" max="7" width="13.42578125" style="33" bestFit="1" customWidth="1"/>
    <col min="8" max="8" width="14.28515625" style="33" customWidth="1"/>
    <col min="9" max="9" width="10.5703125" style="33" customWidth="1"/>
    <col min="10" max="10" width="15" style="33" customWidth="1"/>
    <col min="11" max="11" width="17.140625" style="33" customWidth="1"/>
    <col min="12" max="12" width="11.42578125" style="33"/>
    <col min="13" max="13" width="14.5703125" style="33" bestFit="1" customWidth="1"/>
    <col min="14" max="14" width="78" style="33" customWidth="1"/>
    <col min="15" max="15" width="13.7109375" style="33" customWidth="1"/>
    <col min="16" max="17" width="11.42578125" style="33"/>
    <col min="18" max="18" width="13" style="33" customWidth="1"/>
    <col min="19" max="19" width="14" style="33" customWidth="1"/>
    <col min="20" max="16384" width="11.42578125" style="33"/>
  </cols>
  <sheetData>
    <row r="1" spans="1:10" ht="13.5" thickBot="1"/>
    <row r="2" spans="1:10" ht="33.75" customHeight="1" thickBot="1">
      <c r="A2" s="390" t="str">
        <f>+'FORMULARIO 01'!B4</f>
        <v>“REPARACIONES LOCATIVAS EN LA INFRAESTRUCTURA DONDE FUNCIONA EL PROGRAMA CASA DE LA MUJER EMPODERADA A CARGO DE LA SECRETARIA DE LAS MUJERES Y EQUIDAD DE GENERO "</v>
      </c>
      <c r="B2" s="391"/>
      <c r="C2" s="391"/>
      <c r="D2" s="391"/>
      <c r="E2" s="391"/>
      <c r="F2" s="391"/>
      <c r="G2" s="391"/>
      <c r="H2" s="392"/>
      <c r="I2" s="34">
        <f>+AU!G26</f>
        <v>1.393</v>
      </c>
    </row>
    <row r="3" spans="1:10" ht="13.5" thickBot="1">
      <c r="A3" s="329"/>
      <c r="B3" s="35"/>
      <c r="C3" s="67"/>
      <c r="D3" s="35"/>
      <c r="E3" s="35"/>
      <c r="F3" s="35"/>
      <c r="G3" s="35"/>
      <c r="H3" s="35"/>
    </row>
    <row r="4" spans="1:10" ht="13.5" thickBot="1">
      <c r="A4" s="330" t="s">
        <v>272</v>
      </c>
      <c r="B4" s="125"/>
      <c r="C4" s="125" t="s">
        <v>273</v>
      </c>
      <c r="D4" s="399"/>
      <c r="E4" s="400"/>
      <c r="F4" s="400"/>
      <c r="G4" s="400"/>
      <c r="H4" s="401"/>
      <c r="I4" s="126"/>
      <c r="J4" s="126"/>
    </row>
    <row r="5" spans="1:10">
      <c r="A5" s="331"/>
      <c r="B5" s="127"/>
      <c r="C5" s="127"/>
      <c r="D5" s="127"/>
      <c r="E5" s="127"/>
      <c r="F5" s="127"/>
      <c r="G5" s="127"/>
      <c r="H5" s="127"/>
      <c r="I5" s="126"/>
      <c r="J5" s="126"/>
    </row>
    <row r="6" spans="1:10" ht="25.5">
      <c r="A6" s="128" t="s">
        <v>21</v>
      </c>
      <c r="B6" s="128" t="s">
        <v>22</v>
      </c>
      <c r="C6" s="129" t="s">
        <v>23</v>
      </c>
      <c r="D6" s="129" t="s">
        <v>17</v>
      </c>
      <c r="E6" s="129" t="s">
        <v>16</v>
      </c>
      <c r="F6" s="130" t="s">
        <v>95</v>
      </c>
      <c r="G6" s="131" t="s">
        <v>5</v>
      </c>
      <c r="H6" s="131" t="s">
        <v>9</v>
      </c>
      <c r="I6" s="61" t="s">
        <v>24</v>
      </c>
      <c r="J6" s="41" t="s">
        <v>96</v>
      </c>
    </row>
    <row r="7" spans="1:10">
      <c r="A7" s="132" t="s">
        <v>274</v>
      </c>
      <c r="B7" s="133" t="s">
        <v>25</v>
      </c>
      <c r="C7" s="134" t="s">
        <v>275</v>
      </c>
      <c r="D7" s="134" t="s">
        <v>26</v>
      </c>
      <c r="E7" s="134" t="s">
        <v>34</v>
      </c>
      <c r="F7" s="135"/>
      <c r="G7" s="136"/>
      <c r="H7" s="113">
        <f>SUM(H8:H11)</f>
        <v>2461</v>
      </c>
      <c r="I7" s="62">
        <f>+$I$2</f>
        <v>1.393</v>
      </c>
      <c r="J7" s="63">
        <f>ROUND(H7*I7,0)</f>
        <v>3428</v>
      </c>
    </row>
    <row r="8" spans="1:10">
      <c r="A8" s="133" t="s">
        <v>274</v>
      </c>
      <c r="B8" s="133" t="s">
        <v>65</v>
      </c>
      <c r="C8" s="135" t="s">
        <v>66</v>
      </c>
      <c r="D8" s="135" t="s">
        <v>59</v>
      </c>
      <c r="E8" s="135" t="s">
        <v>60</v>
      </c>
      <c r="F8" s="135">
        <v>7.0000000000000007E-2</v>
      </c>
      <c r="G8" s="136">
        <v>23915</v>
      </c>
      <c r="H8" s="100">
        <f>ROUND(F8*G8,0)</f>
        <v>1674</v>
      </c>
      <c r="I8" s="60"/>
      <c r="J8" s="60"/>
    </row>
    <row r="9" spans="1:10">
      <c r="A9" s="133" t="s">
        <v>274</v>
      </c>
      <c r="B9" s="133" t="s">
        <v>61</v>
      </c>
      <c r="C9" s="135" t="s">
        <v>62</v>
      </c>
      <c r="D9" s="135" t="s">
        <v>63</v>
      </c>
      <c r="E9" s="135" t="s">
        <v>64</v>
      </c>
      <c r="F9" s="135">
        <v>3.0000000000000001E-3</v>
      </c>
      <c r="G9" s="136">
        <v>154179</v>
      </c>
      <c r="H9" s="100">
        <f t="shared" ref="H9:H11" si="0">ROUND(F9*G9,0)</f>
        <v>463</v>
      </c>
      <c r="I9" s="60"/>
      <c r="J9" s="60"/>
    </row>
    <row r="10" spans="1:10">
      <c r="A10" s="133" t="s">
        <v>274</v>
      </c>
      <c r="B10" s="133" t="s">
        <v>28</v>
      </c>
      <c r="C10" s="135" t="s">
        <v>29</v>
      </c>
      <c r="D10" s="135" t="s">
        <v>30</v>
      </c>
      <c r="E10" s="135" t="s">
        <v>31</v>
      </c>
      <c r="F10" s="135">
        <v>7.0000000000000007E-2</v>
      </c>
      <c r="G10" s="136">
        <v>3311</v>
      </c>
      <c r="H10" s="100">
        <f t="shared" si="0"/>
        <v>232</v>
      </c>
      <c r="I10" s="60"/>
      <c r="J10" s="322"/>
    </row>
    <row r="11" spans="1:10">
      <c r="A11" s="133" t="s">
        <v>274</v>
      </c>
      <c r="B11" s="133" t="s">
        <v>67</v>
      </c>
      <c r="C11" s="135" t="s">
        <v>68</v>
      </c>
      <c r="D11" s="135" t="s">
        <v>32</v>
      </c>
      <c r="E11" s="135" t="s">
        <v>31</v>
      </c>
      <c r="F11" s="135">
        <v>5.2999999999999999E-2</v>
      </c>
      <c r="G11" s="136">
        <v>1733</v>
      </c>
      <c r="H11" s="100">
        <f t="shared" si="0"/>
        <v>92</v>
      </c>
      <c r="I11" s="60"/>
      <c r="J11" s="60"/>
    </row>
    <row r="12" spans="1:10" ht="13.5" thickBot="1">
      <c r="A12" s="329"/>
      <c r="B12" s="35"/>
      <c r="C12" s="67"/>
      <c r="D12" s="35"/>
      <c r="E12" s="35"/>
      <c r="F12" s="35"/>
      <c r="G12" s="35"/>
      <c r="H12" s="35"/>
    </row>
    <row r="13" spans="1:10" ht="13.5" thickBot="1">
      <c r="A13" s="332" t="s">
        <v>125</v>
      </c>
      <c r="B13" s="64"/>
      <c r="C13" s="69" t="s">
        <v>126</v>
      </c>
      <c r="D13" s="396"/>
      <c r="E13" s="397"/>
      <c r="F13" s="397"/>
      <c r="G13" s="397"/>
      <c r="H13" s="398"/>
      <c r="I13" s="60"/>
      <c r="J13" s="60"/>
    </row>
    <row r="14" spans="1:10">
      <c r="A14" s="329"/>
      <c r="B14" s="35"/>
      <c r="C14" s="67"/>
      <c r="D14" s="35"/>
      <c r="E14" s="35"/>
      <c r="F14" s="35"/>
      <c r="G14" s="35"/>
      <c r="H14" s="35"/>
      <c r="I14" s="60"/>
      <c r="J14" s="60"/>
    </row>
    <row r="15" spans="1:10" ht="21.75" customHeight="1">
      <c r="A15" s="37" t="s">
        <v>21</v>
      </c>
      <c r="B15" s="37" t="s">
        <v>22</v>
      </c>
      <c r="C15" s="68" t="s">
        <v>23</v>
      </c>
      <c r="D15" s="38" t="s">
        <v>17</v>
      </c>
      <c r="E15" s="38" t="s">
        <v>16</v>
      </c>
      <c r="F15" s="39" t="s">
        <v>95</v>
      </c>
      <c r="G15" s="40" t="s">
        <v>5</v>
      </c>
      <c r="H15" s="40" t="s">
        <v>9</v>
      </c>
      <c r="I15" s="61" t="s">
        <v>24</v>
      </c>
      <c r="J15" s="41" t="s">
        <v>96</v>
      </c>
    </row>
    <row r="16" spans="1:10">
      <c r="A16" s="96" t="s">
        <v>127</v>
      </c>
      <c r="B16" s="96" t="s">
        <v>25</v>
      </c>
      <c r="C16" s="102" t="s">
        <v>128</v>
      </c>
      <c r="D16" s="98" t="s">
        <v>26</v>
      </c>
      <c r="E16" s="98" t="s">
        <v>33</v>
      </c>
      <c r="F16" s="98"/>
      <c r="G16" s="104"/>
      <c r="H16" s="113">
        <f>SUM(H17:H20)</f>
        <v>43356</v>
      </c>
      <c r="I16" s="62">
        <f>+$I$2</f>
        <v>1.393</v>
      </c>
      <c r="J16" s="63">
        <f>ROUND(H16*I16,0)</f>
        <v>60395</v>
      </c>
    </row>
    <row r="17" spans="1:10">
      <c r="A17" s="97" t="s">
        <v>127</v>
      </c>
      <c r="B17" s="97" t="s">
        <v>129</v>
      </c>
      <c r="C17" s="105" t="s">
        <v>130</v>
      </c>
      <c r="D17" s="99" t="s">
        <v>59</v>
      </c>
      <c r="E17" s="99" t="s">
        <v>60</v>
      </c>
      <c r="F17" s="99">
        <v>0.217</v>
      </c>
      <c r="G17" s="100">
        <v>42311</v>
      </c>
      <c r="H17" s="100">
        <f>ROUND(F17*G17,0)</f>
        <v>9181</v>
      </c>
      <c r="I17" s="60"/>
      <c r="J17" s="60"/>
    </row>
    <row r="18" spans="1:10">
      <c r="A18" s="97" t="s">
        <v>127</v>
      </c>
      <c r="B18" s="97" t="s">
        <v>61</v>
      </c>
      <c r="C18" s="105" t="s">
        <v>62</v>
      </c>
      <c r="D18" s="99" t="s">
        <v>63</v>
      </c>
      <c r="E18" s="99" t="s">
        <v>64</v>
      </c>
      <c r="F18" s="99">
        <v>0.217</v>
      </c>
      <c r="G18" s="100">
        <v>154179</v>
      </c>
      <c r="H18" s="100">
        <f t="shared" ref="H18:H19" si="1">ROUND(F18*G18,0)</f>
        <v>33457</v>
      </c>
      <c r="I18" s="60"/>
      <c r="J18" s="60"/>
    </row>
    <row r="19" spans="1:10">
      <c r="A19" s="97" t="s">
        <v>127</v>
      </c>
      <c r="B19" s="97" t="s">
        <v>28</v>
      </c>
      <c r="C19" s="105" t="s">
        <v>29</v>
      </c>
      <c r="D19" s="99" t="s">
        <v>30</v>
      </c>
      <c r="E19" s="99" t="s">
        <v>31</v>
      </c>
      <c r="F19" s="99">
        <v>0.217</v>
      </c>
      <c r="G19" s="100">
        <v>3311</v>
      </c>
      <c r="H19" s="100">
        <f t="shared" si="1"/>
        <v>718</v>
      </c>
      <c r="I19" s="60"/>
      <c r="J19" s="60"/>
    </row>
    <row r="20" spans="1:10">
      <c r="A20" s="329"/>
      <c r="B20" s="35"/>
      <c r="C20" s="67"/>
      <c r="D20" s="35"/>
      <c r="E20" s="35"/>
      <c r="F20" s="35"/>
      <c r="G20" s="35"/>
      <c r="H20" s="35"/>
    </row>
    <row r="21" spans="1:10" ht="25.5">
      <c r="A21" s="37" t="s">
        <v>21</v>
      </c>
      <c r="B21" s="37" t="s">
        <v>22</v>
      </c>
      <c r="C21" s="68" t="s">
        <v>23</v>
      </c>
      <c r="D21" s="38" t="s">
        <v>17</v>
      </c>
      <c r="E21" s="38" t="s">
        <v>16</v>
      </c>
      <c r="F21" s="39" t="s">
        <v>95</v>
      </c>
      <c r="G21" s="40" t="s">
        <v>5</v>
      </c>
      <c r="H21" s="40" t="s">
        <v>9</v>
      </c>
      <c r="I21" s="41" t="s">
        <v>24</v>
      </c>
      <c r="J21" s="41" t="s">
        <v>96</v>
      </c>
    </row>
    <row r="22" spans="1:10">
      <c r="A22" s="96" t="s">
        <v>586</v>
      </c>
      <c r="B22" s="97" t="s">
        <v>25</v>
      </c>
      <c r="C22" s="102" t="s">
        <v>587</v>
      </c>
      <c r="D22" s="98" t="s">
        <v>26</v>
      </c>
      <c r="E22" s="98" t="s">
        <v>33</v>
      </c>
      <c r="F22" s="99"/>
      <c r="G22" s="100"/>
      <c r="H22" s="113">
        <v>21707</v>
      </c>
      <c r="I22" s="62">
        <f>+$I$2</f>
        <v>1.393</v>
      </c>
      <c r="J22" s="63">
        <f>ROUND(H22*I22,0)</f>
        <v>30238</v>
      </c>
    </row>
    <row r="23" spans="1:10">
      <c r="A23" s="97" t="s">
        <v>586</v>
      </c>
      <c r="B23" s="97" t="s">
        <v>588</v>
      </c>
      <c r="C23" s="105" t="s">
        <v>589</v>
      </c>
      <c r="D23" s="99" t="s">
        <v>59</v>
      </c>
      <c r="E23" s="99" t="s">
        <v>60</v>
      </c>
      <c r="F23" s="99">
        <v>1</v>
      </c>
      <c r="G23" s="100">
        <f>+VLOOKUP(B23,[113]Insumos!$A$2:$F$5000,5,FALSE)</f>
        <v>18396</v>
      </c>
      <c r="H23" s="100">
        <f t="shared" ref="H23:H24" si="2">+ROUND(F23*G23,0)</f>
        <v>18396</v>
      </c>
    </row>
    <row r="24" spans="1:10">
      <c r="A24" s="97" t="s">
        <v>586</v>
      </c>
      <c r="B24" s="97" t="s">
        <v>28</v>
      </c>
      <c r="C24" s="105" t="s">
        <v>29</v>
      </c>
      <c r="D24" s="99" t="s">
        <v>30</v>
      </c>
      <c r="E24" s="99" t="s">
        <v>31</v>
      </c>
      <c r="F24" s="99">
        <v>1</v>
      </c>
      <c r="G24" s="100">
        <f>+VLOOKUP(B24,[113]Insumos!$A$2:$F$5000,5,FALSE)</f>
        <v>3311</v>
      </c>
      <c r="H24" s="100">
        <f t="shared" si="2"/>
        <v>3311</v>
      </c>
    </row>
    <row r="25" spans="1:10" s="340" customFormat="1" ht="13.5" thickBot="1">
      <c r="A25"/>
      <c r="B25"/>
      <c r="C25"/>
      <c r="D25"/>
      <c r="E25"/>
      <c r="F25"/>
      <c r="G25"/>
      <c r="H25"/>
    </row>
    <row r="26" spans="1:10" ht="13.5" thickBot="1">
      <c r="A26" s="333" t="s">
        <v>143</v>
      </c>
      <c r="B26" s="36"/>
      <c r="C26" s="70" t="s">
        <v>144</v>
      </c>
      <c r="D26" s="393"/>
      <c r="E26" s="394"/>
      <c r="F26" s="394"/>
      <c r="G26" s="394"/>
      <c r="H26" s="395"/>
    </row>
    <row r="27" spans="1:10">
      <c r="A27" s="329"/>
      <c r="B27" s="35"/>
      <c r="C27" s="67"/>
      <c r="D27" s="35"/>
      <c r="E27" s="35"/>
      <c r="F27" s="35"/>
      <c r="G27" s="35"/>
      <c r="H27" s="35"/>
    </row>
    <row r="28" spans="1:10" ht="25.5">
      <c r="A28" s="37" t="s">
        <v>21</v>
      </c>
      <c r="B28" s="37" t="s">
        <v>22</v>
      </c>
      <c r="C28" s="68" t="s">
        <v>23</v>
      </c>
      <c r="D28" s="38" t="s">
        <v>17</v>
      </c>
      <c r="E28" s="38" t="s">
        <v>16</v>
      </c>
      <c r="F28" s="39" t="s">
        <v>95</v>
      </c>
      <c r="G28" s="40" t="s">
        <v>5</v>
      </c>
      <c r="H28" s="40" t="s">
        <v>9</v>
      </c>
      <c r="I28" s="41" t="s">
        <v>24</v>
      </c>
      <c r="J28" s="41" t="s">
        <v>96</v>
      </c>
    </row>
    <row r="29" spans="1:10" ht="25.5">
      <c r="A29" s="96" t="s">
        <v>260</v>
      </c>
      <c r="B29" s="97" t="s">
        <v>25</v>
      </c>
      <c r="C29" s="102" t="s">
        <v>261</v>
      </c>
      <c r="D29" s="98" t="s">
        <v>26</v>
      </c>
      <c r="E29" s="98" t="s">
        <v>27</v>
      </c>
      <c r="F29" s="99"/>
      <c r="G29" s="100"/>
      <c r="H29" s="113">
        <f>SUM(H30:H39)</f>
        <v>32030</v>
      </c>
      <c r="I29" s="34">
        <f>+$I$2</f>
        <v>1.393</v>
      </c>
      <c r="J29" s="63">
        <f>ROUND(H29*I29,0)</f>
        <v>44618</v>
      </c>
    </row>
    <row r="30" spans="1:10">
      <c r="A30" s="97" t="s">
        <v>260</v>
      </c>
      <c r="B30" s="97" t="s">
        <v>147</v>
      </c>
      <c r="C30" s="105" t="s">
        <v>148</v>
      </c>
      <c r="D30" s="99" t="s">
        <v>59</v>
      </c>
      <c r="E30" s="99" t="s">
        <v>60</v>
      </c>
      <c r="F30" s="99">
        <v>0.3</v>
      </c>
      <c r="G30" s="100">
        <v>36419</v>
      </c>
      <c r="H30" s="100">
        <f>ROUND(F30*G30,0)</f>
        <v>10926</v>
      </c>
    </row>
    <row r="31" spans="1:10">
      <c r="A31" s="97" t="s">
        <v>260</v>
      </c>
      <c r="B31" s="97" t="s">
        <v>69</v>
      </c>
      <c r="C31" s="105" t="s">
        <v>70</v>
      </c>
      <c r="D31" s="99" t="s">
        <v>63</v>
      </c>
      <c r="E31" s="99" t="s">
        <v>18</v>
      </c>
      <c r="F31" s="99">
        <v>2E-3</v>
      </c>
      <c r="G31" s="100">
        <v>171308</v>
      </c>
      <c r="H31" s="100">
        <f t="shared" ref="H31:H39" si="3">ROUND(F31*G31,0)</f>
        <v>343</v>
      </c>
    </row>
    <row r="32" spans="1:10">
      <c r="A32" s="97" t="s">
        <v>260</v>
      </c>
      <c r="B32" s="97" t="s">
        <v>28</v>
      </c>
      <c r="C32" s="105" t="s">
        <v>29</v>
      </c>
      <c r="D32" s="99" t="s">
        <v>30</v>
      </c>
      <c r="E32" s="99" t="s">
        <v>31</v>
      </c>
      <c r="F32" s="99">
        <v>0.1</v>
      </c>
      <c r="G32" s="100">
        <v>3311</v>
      </c>
      <c r="H32" s="100">
        <f t="shared" si="3"/>
        <v>331</v>
      </c>
    </row>
    <row r="33" spans="1:10">
      <c r="A33" s="97" t="s">
        <v>260</v>
      </c>
      <c r="B33" s="97" t="s">
        <v>67</v>
      </c>
      <c r="C33" s="105" t="s">
        <v>68</v>
      </c>
      <c r="D33" s="99" t="s">
        <v>32</v>
      </c>
      <c r="E33" s="99" t="s">
        <v>31</v>
      </c>
      <c r="F33" s="99">
        <v>0.4</v>
      </c>
      <c r="G33" s="100">
        <v>1733</v>
      </c>
      <c r="H33" s="100">
        <f t="shared" si="3"/>
        <v>693</v>
      </c>
    </row>
    <row r="34" spans="1:10">
      <c r="A34" s="97" t="s">
        <v>260</v>
      </c>
      <c r="B34" s="97" t="s">
        <v>262</v>
      </c>
      <c r="C34" s="105" t="s">
        <v>263</v>
      </c>
      <c r="D34" s="99" t="s">
        <v>32</v>
      </c>
      <c r="E34" s="99" t="s">
        <v>31</v>
      </c>
      <c r="F34" s="99">
        <v>0.63</v>
      </c>
      <c r="G34" s="100">
        <v>2708</v>
      </c>
      <c r="H34" s="100">
        <f t="shared" si="3"/>
        <v>1706</v>
      </c>
    </row>
    <row r="35" spans="1:10">
      <c r="A35" s="97" t="s">
        <v>260</v>
      </c>
      <c r="B35" s="97" t="s">
        <v>264</v>
      </c>
      <c r="C35" s="105" t="s">
        <v>265</v>
      </c>
      <c r="D35" s="99" t="s">
        <v>32</v>
      </c>
      <c r="E35" s="99" t="s">
        <v>31</v>
      </c>
      <c r="F35" s="99">
        <v>0.1</v>
      </c>
      <c r="G35" s="100">
        <v>9411</v>
      </c>
      <c r="H35" s="100">
        <f t="shared" si="3"/>
        <v>941</v>
      </c>
    </row>
    <row r="36" spans="1:10">
      <c r="A36" s="97" t="s">
        <v>260</v>
      </c>
      <c r="B36" s="97" t="s">
        <v>151</v>
      </c>
      <c r="C36" s="105" t="s">
        <v>152</v>
      </c>
      <c r="D36" s="99" t="s">
        <v>32</v>
      </c>
      <c r="E36" s="99" t="s">
        <v>31</v>
      </c>
      <c r="F36" s="99">
        <v>1.4999999999999999E-2</v>
      </c>
      <c r="G36" s="100">
        <v>59308</v>
      </c>
      <c r="H36" s="100">
        <f t="shared" si="3"/>
        <v>890</v>
      </c>
    </row>
    <row r="37" spans="1:10">
      <c r="A37" s="97" t="s">
        <v>260</v>
      </c>
      <c r="B37" s="97" t="s">
        <v>153</v>
      </c>
      <c r="C37" s="105" t="s">
        <v>154</v>
      </c>
      <c r="D37" s="99" t="s">
        <v>32</v>
      </c>
      <c r="E37" s="99" t="s">
        <v>31</v>
      </c>
      <c r="F37" s="99">
        <v>1.4999999999999999E-2</v>
      </c>
      <c r="G37" s="100">
        <v>122942</v>
      </c>
      <c r="H37" s="100">
        <f t="shared" si="3"/>
        <v>1844</v>
      </c>
    </row>
    <row r="38" spans="1:10">
      <c r="A38" s="97" t="s">
        <v>260</v>
      </c>
      <c r="B38" s="97" t="s">
        <v>266</v>
      </c>
      <c r="C38" s="105" t="s">
        <v>267</v>
      </c>
      <c r="D38" s="99" t="s">
        <v>32</v>
      </c>
      <c r="E38" s="99" t="s">
        <v>88</v>
      </c>
      <c r="F38" s="99">
        <v>1.03</v>
      </c>
      <c r="G38" s="100">
        <v>13204</v>
      </c>
      <c r="H38" s="100">
        <f t="shared" si="3"/>
        <v>13600</v>
      </c>
    </row>
    <row r="39" spans="1:10">
      <c r="A39" s="97" t="s">
        <v>260</v>
      </c>
      <c r="B39" s="97" t="s">
        <v>268</v>
      </c>
      <c r="C39" s="105" t="s">
        <v>269</v>
      </c>
      <c r="D39" s="99" t="s">
        <v>32</v>
      </c>
      <c r="E39" s="99" t="s">
        <v>31</v>
      </c>
      <c r="F39" s="99">
        <v>0.16</v>
      </c>
      <c r="G39" s="100">
        <v>4728</v>
      </c>
      <c r="H39" s="100">
        <f t="shared" si="3"/>
        <v>756</v>
      </c>
    </row>
    <row r="40" spans="1:10">
      <c r="A40" s="329"/>
      <c r="B40" s="35"/>
      <c r="C40" s="67"/>
      <c r="D40" s="35"/>
      <c r="E40" s="35"/>
      <c r="F40" s="35"/>
      <c r="G40" s="35"/>
      <c r="H40" s="35"/>
    </row>
    <row r="41" spans="1:10" ht="25.5">
      <c r="A41" s="37" t="s">
        <v>21</v>
      </c>
      <c r="B41" s="37" t="s">
        <v>22</v>
      </c>
      <c r="C41" s="68" t="s">
        <v>23</v>
      </c>
      <c r="D41" s="38" t="s">
        <v>17</v>
      </c>
      <c r="E41" s="38" t="s">
        <v>16</v>
      </c>
      <c r="F41" s="39" t="s">
        <v>95</v>
      </c>
      <c r="G41" s="40" t="s">
        <v>5</v>
      </c>
      <c r="H41" s="40" t="s">
        <v>9</v>
      </c>
      <c r="I41" s="41" t="s">
        <v>24</v>
      </c>
      <c r="J41" s="41" t="s">
        <v>96</v>
      </c>
    </row>
    <row r="42" spans="1:10" ht="25.5">
      <c r="A42" s="96" t="s">
        <v>145</v>
      </c>
      <c r="B42" s="97" t="s">
        <v>25</v>
      </c>
      <c r="C42" s="102" t="s">
        <v>146</v>
      </c>
      <c r="D42" s="98" t="s">
        <v>26</v>
      </c>
      <c r="E42" s="98" t="s">
        <v>31</v>
      </c>
      <c r="F42" s="99"/>
      <c r="G42" s="100"/>
      <c r="H42" s="113">
        <f>SUM(H43:H51)</f>
        <v>101184</v>
      </c>
      <c r="I42" s="34">
        <f>+$I$2</f>
        <v>1.393</v>
      </c>
      <c r="J42" s="63">
        <f>ROUND(H42*I42,0)</f>
        <v>140949</v>
      </c>
    </row>
    <row r="43" spans="1:10">
      <c r="A43" s="97" t="s">
        <v>145</v>
      </c>
      <c r="B43" s="97" t="s">
        <v>147</v>
      </c>
      <c r="C43" s="105" t="s">
        <v>148</v>
      </c>
      <c r="D43" s="99" t="s">
        <v>59</v>
      </c>
      <c r="E43" s="99" t="s">
        <v>60</v>
      </c>
      <c r="F43" s="99">
        <v>1.35</v>
      </c>
      <c r="G43" s="100">
        <v>36419</v>
      </c>
      <c r="H43" s="100">
        <f>ROUND(F43*G43,0)</f>
        <v>49166</v>
      </c>
    </row>
    <row r="44" spans="1:10">
      <c r="A44" s="97" t="s">
        <v>145</v>
      </c>
      <c r="B44" s="97" t="s">
        <v>69</v>
      </c>
      <c r="C44" s="105" t="s">
        <v>70</v>
      </c>
      <c r="D44" s="99" t="s">
        <v>63</v>
      </c>
      <c r="E44" s="99" t="s">
        <v>18</v>
      </c>
      <c r="F44" s="99">
        <v>5.0000000000000001E-3</v>
      </c>
      <c r="G44" s="100">
        <v>171308</v>
      </c>
      <c r="H44" s="100">
        <f t="shared" ref="H44:H51" si="4">ROUND(F44*G44,0)</f>
        <v>857</v>
      </c>
    </row>
    <row r="45" spans="1:10">
      <c r="A45" s="97" t="s">
        <v>145</v>
      </c>
      <c r="B45" s="97" t="s">
        <v>28</v>
      </c>
      <c r="C45" s="105" t="s">
        <v>29</v>
      </c>
      <c r="D45" s="99" t="s">
        <v>30</v>
      </c>
      <c r="E45" s="99" t="s">
        <v>31</v>
      </c>
      <c r="F45" s="99">
        <v>0.2</v>
      </c>
      <c r="G45" s="100">
        <v>3311</v>
      </c>
      <c r="H45" s="100">
        <f t="shared" si="4"/>
        <v>662</v>
      </c>
    </row>
    <row r="46" spans="1:10">
      <c r="A46" s="97" t="s">
        <v>145</v>
      </c>
      <c r="B46" s="97" t="s">
        <v>67</v>
      </c>
      <c r="C46" s="105" t="s">
        <v>68</v>
      </c>
      <c r="D46" s="99" t="s">
        <v>32</v>
      </c>
      <c r="E46" s="99" t="s">
        <v>31</v>
      </c>
      <c r="F46" s="99">
        <v>2.4</v>
      </c>
      <c r="G46" s="100">
        <v>1733</v>
      </c>
      <c r="H46" s="100">
        <f t="shared" si="4"/>
        <v>4159</v>
      </c>
    </row>
    <row r="47" spans="1:10">
      <c r="A47" s="97" t="s">
        <v>145</v>
      </c>
      <c r="B47" s="97" t="s">
        <v>149</v>
      </c>
      <c r="C47" s="105" t="s">
        <v>150</v>
      </c>
      <c r="D47" s="99" t="s">
        <v>32</v>
      </c>
      <c r="E47" s="99" t="s">
        <v>31</v>
      </c>
      <c r="F47" s="99">
        <v>1</v>
      </c>
      <c r="G47" s="100">
        <v>4058</v>
      </c>
      <c r="H47" s="100">
        <f t="shared" si="4"/>
        <v>4058</v>
      </c>
    </row>
    <row r="48" spans="1:10">
      <c r="A48" s="97" t="s">
        <v>145</v>
      </c>
      <c r="B48" s="97" t="s">
        <v>151</v>
      </c>
      <c r="C48" s="105" t="s">
        <v>152</v>
      </c>
      <c r="D48" s="99" t="s">
        <v>32</v>
      </c>
      <c r="E48" s="99" t="s">
        <v>31</v>
      </c>
      <c r="F48" s="99">
        <v>0.05</v>
      </c>
      <c r="G48" s="100">
        <v>59308</v>
      </c>
      <c r="H48" s="100">
        <f t="shared" si="4"/>
        <v>2965</v>
      </c>
    </row>
    <row r="49" spans="1:10">
      <c r="A49" s="97" t="s">
        <v>145</v>
      </c>
      <c r="B49" s="97" t="s">
        <v>153</v>
      </c>
      <c r="C49" s="105" t="s">
        <v>154</v>
      </c>
      <c r="D49" s="99" t="s">
        <v>32</v>
      </c>
      <c r="E49" s="99" t="s">
        <v>31</v>
      </c>
      <c r="F49" s="99">
        <v>0.05</v>
      </c>
      <c r="G49" s="100">
        <v>122942</v>
      </c>
      <c r="H49" s="100">
        <f t="shared" si="4"/>
        <v>6147</v>
      </c>
    </row>
    <row r="50" spans="1:10">
      <c r="A50" s="97" t="s">
        <v>145</v>
      </c>
      <c r="B50" s="97" t="s">
        <v>155</v>
      </c>
      <c r="C50" s="105" t="s">
        <v>156</v>
      </c>
      <c r="D50" s="99" t="s">
        <v>32</v>
      </c>
      <c r="E50" s="99" t="s">
        <v>88</v>
      </c>
      <c r="F50" s="99">
        <v>1.55</v>
      </c>
      <c r="G50" s="100">
        <v>15387</v>
      </c>
      <c r="H50" s="100">
        <f t="shared" si="4"/>
        <v>23850</v>
      </c>
    </row>
    <row r="51" spans="1:10">
      <c r="A51" s="97" t="s">
        <v>145</v>
      </c>
      <c r="B51" s="97" t="s">
        <v>157</v>
      </c>
      <c r="C51" s="105" t="s">
        <v>158</v>
      </c>
      <c r="D51" s="99" t="s">
        <v>32</v>
      </c>
      <c r="E51" s="99" t="s">
        <v>31</v>
      </c>
      <c r="F51" s="99">
        <v>1</v>
      </c>
      <c r="G51" s="100">
        <v>9320</v>
      </c>
      <c r="H51" s="100">
        <f t="shared" si="4"/>
        <v>9320</v>
      </c>
    </row>
    <row r="52" spans="1:10">
      <c r="A52" s="329"/>
      <c r="B52" s="35"/>
      <c r="C52" s="67"/>
      <c r="D52" s="35"/>
      <c r="E52" s="35"/>
      <c r="F52" s="35"/>
      <c r="G52" s="35"/>
      <c r="H52" s="35"/>
    </row>
    <row r="53" spans="1:10" ht="25.5">
      <c r="A53" s="37" t="s">
        <v>21</v>
      </c>
      <c r="B53" s="37" t="s">
        <v>22</v>
      </c>
      <c r="C53" s="68" t="s">
        <v>23</v>
      </c>
      <c r="D53" s="38" t="s">
        <v>17</v>
      </c>
      <c r="E53" s="38" t="s">
        <v>16</v>
      </c>
      <c r="F53" s="39" t="s">
        <v>95</v>
      </c>
      <c r="G53" s="40" t="s">
        <v>5</v>
      </c>
      <c r="H53" s="40" t="s">
        <v>9</v>
      </c>
      <c r="I53" s="41" t="s">
        <v>24</v>
      </c>
      <c r="J53" s="41" t="s">
        <v>96</v>
      </c>
    </row>
    <row r="54" spans="1:10" ht="25.5">
      <c r="A54" s="96" t="s">
        <v>159</v>
      </c>
      <c r="B54" s="97" t="s">
        <v>25</v>
      </c>
      <c r="C54" s="102" t="s">
        <v>160</v>
      </c>
      <c r="D54" s="98" t="s">
        <v>26</v>
      </c>
      <c r="E54" s="98" t="s">
        <v>27</v>
      </c>
      <c r="F54" s="99"/>
      <c r="G54" s="100"/>
      <c r="H54" s="113">
        <f>SUM(H55:H62)</f>
        <v>25693</v>
      </c>
      <c r="I54" s="34">
        <f>+$I$2</f>
        <v>1.393</v>
      </c>
      <c r="J54" s="63">
        <f>ROUND(H54*I54,0)</f>
        <v>35790</v>
      </c>
    </row>
    <row r="55" spans="1:10">
      <c r="A55" s="97" t="s">
        <v>159</v>
      </c>
      <c r="B55" s="97" t="s">
        <v>161</v>
      </c>
      <c r="C55" s="105" t="s">
        <v>162</v>
      </c>
      <c r="D55" s="99" t="s">
        <v>59</v>
      </c>
      <c r="E55" s="99" t="s">
        <v>60</v>
      </c>
      <c r="F55" s="99">
        <v>0.1</v>
      </c>
      <c r="G55" s="100">
        <v>46535</v>
      </c>
      <c r="H55" s="100">
        <f>ROUND(F55*G55,0)</f>
        <v>4654</v>
      </c>
    </row>
    <row r="56" spans="1:10">
      <c r="A56" s="97" t="s">
        <v>159</v>
      </c>
      <c r="B56" s="97" t="s">
        <v>69</v>
      </c>
      <c r="C56" s="105" t="s">
        <v>70</v>
      </c>
      <c r="D56" s="99" t="s">
        <v>63</v>
      </c>
      <c r="E56" s="99" t="s">
        <v>18</v>
      </c>
      <c r="F56" s="99">
        <v>2E-3</v>
      </c>
      <c r="G56" s="100">
        <v>171308</v>
      </c>
      <c r="H56" s="100">
        <f t="shared" ref="H56:H62" si="5">ROUND(F56*G56,0)</f>
        <v>343</v>
      </c>
    </row>
    <row r="57" spans="1:10">
      <c r="A57" s="97" t="s">
        <v>159</v>
      </c>
      <c r="B57" s="97" t="s">
        <v>28</v>
      </c>
      <c r="C57" s="105" t="s">
        <v>29</v>
      </c>
      <c r="D57" s="99" t="s">
        <v>30</v>
      </c>
      <c r="E57" s="99" t="s">
        <v>31</v>
      </c>
      <c r="F57" s="99">
        <v>0.1</v>
      </c>
      <c r="G57" s="100">
        <v>3311</v>
      </c>
      <c r="H57" s="100">
        <f t="shared" si="5"/>
        <v>331</v>
      </c>
    </row>
    <row r="58" spans="1:10">
      <c r="A58" s="97" t="s">
        <v>159</v>
      </c>
      <c r="B58" s="97" t="s">
        <v>67</v>
      </c>
      <c r="C58" s="105" t="s">
        <v>68</v>
      </c>
      <c r="D58" s="99" t="s">
        <v>32</v>
      </c>
      <c r="E58" s="99" t="s">
        <v>31</v>
      </c>
      <c r="F58" s="99">
        <v>0.2</v>
      </c>
      <c r="G58" s="100">
        <v>1733</v>
      </c>
      <c r="H58" s="100">
        <f t="shared" si="5"/>
        <v>347</v>
      </c>
    </row>
    <row r="59" spans="1:10">
      <c r="A59" s="97" t="s">
        <v>159</v>
      </c>
      <c r="B59" s="97" t="s">
        <v>151</v>
      </c>
      <c r="C59" s="105" t="s">
        <v>152</v>
      </c>
      <c r="D59" s="99" t="s">
        <v>32</v>
      </c>
      <c r="E59" s="99" t="s">
        <v>31</v>
      </c>
      <c r="F59" s="99">
        <v>0.02</v>
      </c>
      <c r="G59" s="100">
        <v>59308</v>
      </c>
      <c r="H59" s="100">
        <f t="shared" si="5"/>
        <v>1186</v>
      </c>
    </row>
    <row r="60" spans="1:10">
      <c r="A60" s="97" t="s">
        <v>159</v>
      </c>
      <c r="B60" s="97" t="s">
        <v>153</v>
      </c>
      <c r="C60" s="105" t="s">
        <v>154</v>
      </c>
      <c r="D60" s="99" t="s">
        <v>32</v>
      </c>
      <c r="E60" s="99" t="s">
        <v>31</v>
      </c>
      <c r="F60" s="99">
        <v>0.02</v>
      </c>
      <c r="G60" s="100">
        <v>122942</v>
      </c>
      <c r="H60" s="100">
        <f t="shared" si="5"/>
        <v>2459</v>
      </c>
    </row>
    <row r="61" spans="1:10">
      <c r="A61" s="97" t="s">
        <v>159</v>
      </c>
      <c r="B61" s="97" t="s">
        <v>155</v>
      </c>
      <c r="C61" s="105" t="s">
        <v>156</v>
      </c>
      <c r="D61" s="99" t="s">
        <v>32</v>
      </c>
      <c r="E61" s="99" t="s">
        <v>88</v>
      </c>
      <c r="F61" s="99">
        <v>1.03</v>
      </c>
      <c r="G61" s="100">
        <v>15387</v>
      </c>
      <c r="H61" s="100">
        <f t="shared" si="5"/>
        <v>15849</v>
      </c>
    </row>
    <row r="62" spans="1:10">
      <c r="A62" s="97" t="s">
        <v>159</v>
      </c>
      <c r="B62" s="97" t="s">
        <v>163</v>
      </c>
      <c r="C62" s="105" t="s">
        <v>164</v>
      </c>
      <c r="D62" s="99" t="s">
        <v>32</v>
      </c>
      <c r="E62" s="99" t="s">
        <v>31</v>
      </c>
      <c r="F62" s="99">
        <v>0.16</v>
      </c>
      <c r="G62" s="100">
        <v>3275</v>
      </c>
      <c r="H62" s="100">
        <f t="shared" si="5"/>
        <v>524</v>
      </c>
    </row>
    <row r="63" spans="1:10" ht="13.5" thickBot="1">
      <c r="A63" s="329"/>
      <c r="B63" s="35"/>
      <c r="C63" s="67"/>
      <c r="D63" s="35"/>
      <c r="E63" s="35"/>
      <c r="F63" s="35"/>
      <c r="G63" s="35"/>
      <c r="H63" s="35"/>
    </row>
    <row r="64" spans="1:10" ht="13.5" thickBot="1">
      <c r="A64" s="332" t="s">
        <v>501</v>
      </c>
      <c r="B64" s="64"/>
      <c r="C64" s="64" t="s">
        <v>502</v>
      </c>
      <c r="D64" s="396"/>
      <c r="E64" s="397"/>
      <c r="F64" s="397"/>
      <c r="G64" s="397"/>
      <c r="H64" s="398"/>
    </row>
    <row r="65" spans="1:10">
      <c r="A65" s="329"/>
      <c r="B65" s="35"/>
      <c r="C65" s="67"/>
      <c r="D65" s="35"/>
      <c r="E65" s="35"/>
      <c r="F65" s="35"/>
      <c r="G65" s="35"/>
      <c r="H65" s="35"/>
    </row>
    <row r="66" spans="1:10" ht="25.5">
      <c r="A66" s="128" t="s">
        <v>21</v>
      </c>
      <c r="B66" s="128" t="s">
        <v>22</v>
      </c>
      <c r="C66" s="129" t="s">
        <v>23</v>
      </c>
      <c r="D66" s="129" t="s">
        <v>17</v>
      </c>
      <c r="E66" s="129" t="s">
        <v>16</v>
      </c>
      <c r="F66" s="130" t="s">
        <v>95</v>
      </c>
      <c r="G66" s="131" t="s">
        <v>5</v>
      </c>
      <c r="H66" s="131" t="s">
        <v>9</v>
      </c>
      <c r="I66" s="61" t="s">
        <v>24</v>
      </c>
      <c r="J66" s="41" t="s">
        <v>96</v>
      </c>
    </row>
    <row r="67" spans="1:10">
      <c r="A67" s="96" t="s">
        <v>595</v>
      </c>
      <c r="B67" s="97" t="s">
        <v>25</v>
      </c>
      <c r="C67" s="102" t="s">
        <v>596</v>
      </c>
      <c r="D67" s="98" t="s">
        <v>26</v>
      </c>
      <c r="E67" s="98" t="s">
        <v>34</v>
      </c>
      <c r="F67" s="99"/>
      <c r="G67" s="100"/>
      <c r="H67" s="113">
        <v>99079</v>
      </c>
      <c r="I67" s="34">
        <f>+$I$2</f>
        <v>1.393</v>
      </c>
      <c r="J67" s="63">
        <f>ROUND(H67*I67,0)</f>
        <v>138017</v>
      </c>
    </row>
    <row r="68" spans="1:10">
      <c r="A68" s="97" t="s">
        <v>595</v>
      </c>
      <c r="B68" s="97" t="s">
        <v>332</v>
      </c>
      <c r="C68" s="105" t="s">
        <v>333</v>
      </c>
      <c r="D68" s="99" t="s">
        <v>73</v>
      </c>
      <c r="E68" s="99" t="s">
        <v>33</v>
      </c>
      <c r="F68" s="99">
        <v>0.10299999999999999</v>
      </c>
      <c r="G68" s="100">
        <f>+VLOOKUP(B68,[113]Insumos!$A$2:$F$5000,5,FALSE)</f>
        <v>554104</v>
      </c>
      <c r="H68" s="100">
        <f t="shared" ref="H68:H76" si="6">+ROUND(F68*G68,0)</f>
        <v>57073</v>
      </c>
    </row>
    <row r="69" spans="1:10">
      <c r="A69" s="97" t="s">
        <v>595</v>
      </c>
      <c r="B69" s="97" t="s">
        <v>493</v>
      </c>
      <c r="C69" s="105" t="s">
        <v>494</v>
      </c>
      <c r="D69" s="99" t="s">
        <v>59</v>
      </c>
      <c r="E69" s="99" t="s">
        <v>60</v>
      </c>
      <c r="F69" s="99">
        <v>0.4</v>
      </c>
      <c r="G69" s="100">
        <f>+VLOOKUP(B69,[113]Insumos!$A$2:$F$5000,5,FALSE)</f>
        <v>69905</v>
      </c>
      <c r="H69" s="100">
        <f t="shared" si="6"/>
        <v>27962</v>
      </c>
    </row>
    <row r="70" spans="1:10">
      <c r="A70" s="97" t="s">
        <v>595</v>
      </c>
      <c r="B70" s="97" t="s">
        <v>69</v>
      </c>
      <c r="C70" s="105" t="s">
        <v>70</v>
      </c>
      <c r="D70" s="99" t="s">
        <v>63</v>
      </c>
      <c r="E70" s="99" t="s">
        <v>18</v>
      </c>
      <c r="F70" s="99">
        <v>7.4999999999999997E-3</v>
      </c>
      <c r="G70" s="100">
        <f>+VLOOKUP(B70,[113]Insumos!$A$2:$F$5000,5,FALSE)</f>
        <v>171308</v>
      </c>
      <c r="H70" s="100">
        <f t="shared" si="6"/>
        <v>1285</v>
      </c>
    </row>
    <row r="71" spans="1:10">
      <c r="A71" s="97" t="s">
        <v>595</v>
      </c>
      <c r="B71" s="97" t="s">
        <v>495</v>
      </c>
      <c r="C71" s="105" t="s">
        <v>496</v>
      </c>
      <c r="D71" s="99" t="s">
        <v>63</v>
      </c>
      <c r="E71" s="99" t="s">
        <v>18</v>
      </c>
      <c r="F71" s="99">
        <v>7.0000000000000001E-3</v>
      </c>
      <c r="G71" s="100">
        <f>+VLOOKUP(B71,[113]Insumos!$A$2:$F$5000,5,FALSE)</f>
        <v>67825</v>
      </c>
      <c r="H71" s="100">
        <f t="shared" si="6"/>
        <v>475</v>
      </c>
    </row>
    <row r="72" spans="1:10">
      <c r="A72" s="97" t="s">
        <v>595</v>
      </c>
      <c r="B72" s="97" t="s">
        <v>28</v>
      </c>
      <c r="C72" s="105" t="s">
        <v>29</v>
      </c>
      <c r="D72" s="99" t="s">
        <v>30</v>
      </c>
      <c r="E72" s="99" t="s">
        <v>31</v>
      </c>
      <c r="F72" s="99">
        <v>0.03</v>
      </c>
      <c r="G72" s="100">
        <f>+VLOOKUP(B72,[113]Insumos!$A$2:$F$5000,5,FALSE)</f>
        <v>3311</v>
      </c>
      <c r="H72" s="100">
        <f t="shared" si="6"/>
        <v>99</v>
      </c>
    </row>
    <row r="73" spans="1:10">
      <c r="A73" s="97" t="s">
        <v>595</v>
      </c>
      <c r="B73" s="97" t="s">
        <v>67</v>
      </c>
      <c r="C73" s="105" t="s">
        <v>68</v>
      </c>
      <c r="D73" s="99" t="s">
        <v>32</v>
      </c>
      <c r="E73" s="99" t="s">
        <v>31</v>
      </c>
      <c r="F73" s="99">
        <v>1.1000000000000001</v>
      </c>
      <c r="G73" s="100">
        <f>+VLOOKUP(B73,[113]Insumos!$A$2:$F$5000,5,FALSE)</f>
        <v>1733</v>
      </c>
      <c r="H73" s="100">
        <f t="shared" si="6"/>
        <v>1906</v>
      </c>
    </row>
    <row r="74" spans="1:10">
      <c r="A74" s="97" t="s">
        <v>595</v>
      </c>
      <c r="B74" s="97" t="s">
        <v>497</v>
      </c>
      <c r="C74" s="105" t="s">
        <v>498</v>
      </c>
      <c r="D74" s="99" t="s">
        <v>32</v>
      </c>
      <c r="E74" s="99" t="s">
        <v>336</v>
      </c>
      <c r="F74" s="99">
        <v>0.03</v>
      </c>
      <c r="G74" s="100">
        <f>+VLOOKUP(B74,[113]Insumos!$A$2:$F$5000,5,FALSE)</f>
        <v>4680</v>
      </c>
      <c r="H74" s="100">
        <f t="shared" si="6"/>
        <v>140</v>
      </c>
    </row>
    <row r="75" spans="1:10">
      <c r="A75" s="97" t="s">
        <v>595</v>
      </c>
      <c r="B75" s="97" t="s">
        <v>339</v>
      </c>
      <c r="C75" s="105" t="s">
        <v>340</v>
      </c>
      <c r="D75" s="99" t="s">
        <v>32</v>
      </c>
      <c r="E75" s="99" t="s">
        <v>88</v>
      </c>
      <c r="F75" s="99">
        <v>1</v>
      </c>
      <c r="G75" s="100">
        <f>+VLOOKUP(B75,[113]Insumos!$A$2:$F$5000,5,FALSE)</f>
        <v>4235</v>
      </c>
      <c r="H75" s="100">
        <f t="shared" si="6"/>
        <v>4235</v>
      </c>
    </row>
    <row r="76" spans="1:10">
      <c r="A76" s="97" t="s">
        <v>595</v>
      </c>
      <c r="B76" s="97" t="s">
        <v>499</v>
      </c>
      <c r="C76" s="105" t="s">
        <v>500</v>
      </c>
      <c r="D76" s="99" t="s">
        <v>32</v>
      </c>
      <c r="E76" s="99" t="s">
        <v>31</v>
      </c>
      <c r="F76" s="99">
        <v>0.33</v>
      </c>
      <c r="G76" s="100">
        <f>+VLOOKUP(B76,[113]Insumos!$A$2:$F$5000,5,FALSE)</f>
        <v>17890</v>
      </c>
      <c r="H76" s="100">
        <f t="shared" si="6"/>
        <v>5904</v>
      </c>
    </row>
    <row r="77" spans="1:10" s="340" customFormat="1">
      <c r="A77"/>
      <c r="B77"/>
      <c r="C77"/>
      <c r="D77"/>
      <c r="E77"/>
      <c r="F77"/>
      <c r="G77"/>
      <c r="H77"/>
    </row>
    <row r="78" spans="1:10" ht="25.5">
      <c r="A78" s="128" t="s">
        <v>21</v>
      </c>
      <c r="B78" s="128" t="s">
        <v>22</v>
      </c>
      <c r="C78" s="129" t="s">
        <v>23</v>
      </c>
      <c r="D78" s="129" t="s">
        <v>17</v>
      </c>
      <c r="E78" s="129" t="s">
        <v>16</v>
      </c>
      <c r="F78" s="130" t="s">
        <v>95</v>
      </c>
      <c r="G78" s="131" t="s">
        <v>5</v>
      </c>
      <c r="H78" s="131" t="s">
        <v>9</v>
      </c>
      <c r="I78" s="61" t="s">
        <v>24</v>
      </c>
      <c r="J78" s="41" t="s">
        <v>96</v>
      </c>
    </row>
    <row r="79" spans="1:10">
      <c r="A79" s="96" t="s">
        <v>491</v>
      </c>
      <c r="B79" s="97" t="s">
        <v>25</v>
      </c>
      <c r="C79" s="102" t="s">
        <v>492</v>
      </c>
      <c r="D79" s="98" t="s">
        <v>26</v>
      </c>
      <c r="E79" s="98" t="s">
        <v>34</v>
      </c>
      <c r="F79" s="99"/>
      <c r="G79" s="100"/>
      <c r="H79" s="113">
        <v>134255</v>
      </c>
      <c r="I79" s="34">
        <f>+$I$2</f>
        <v>1.393</v>
      </c>
      <c r="J79" s="63">
        <f>ROUND(H79*I79,0)</f>
        <v>187017</v>
      </c>
    </row>
    <row r="80" spans="1:10">
      <c r="A80" s="97" t="s">
        <v>491</v>
      </c>
      <c r="B80" s="97" t="s">
        <v>332</v>
      </c>
      <c r="C80" s="105" t="s">
        <v>333</v>
      </c>
      <c r="D80" s="99" t="s">
        <v>73</v>
      </c>
      <c r="E80" s="99" t="s">
        <v>33</v>
      </c>
      <c r="F80" s="99">
        <v>0.152</v>
      </c>
      <c r="G80" s="100">
        <f>+VLOOKUP(B80,[114]Insumos!$A$2:$F$5000,5,FALSE)</f>
        <v>554104</v>
      </c>
      <c r="H80" s="100">
        <f t="shared" ref="H80:H88" si="7">+ROUND(F80*G80,0)</f>
        <v>84224</v>
      </c>
    </row>
    <row r="81" spans="1:10">
      <c r="A81" s="97" t="s">
        <v>491</v>
      </c>
      <c r="B81" s="97" t="s">
        <v>493</v>
      </c>
      <c r="C81" s="105" t="s">
        <v>494</v>
      </c>
      <c r="D81" s="99" t="s">
        <v>59</v>
      </c>
      <c r="E81" s="99" t="s">
        <v>60</v>
      </c>
      <c r="F81" s="99">
        <v>0.5</v>
      </c>
      <c r="G81" s="100">
        <f>+VLOOKUP(B81,[114]Insumos!$A$2:$F$5000,5,FALSE)</f>
        <v>69905</v>
      </c>
      <c r="H81" s="100">
        <f t="shared" si="7"/>
        <v>34953</v>
      </c>
    </row>
    <row r="82" spans="1:10">
      <c r="A82" s="97" t="s">
        <v>491</v>
      </c>
      <c r="B82" s="97" t="s">
        <v>69</v>
      </c>
      <c r="C82" s="105" t="s">
        <v>70</v>
      </c>
      <c r="D82" s="99" t="s">
        <v>63</v>
      </c>
      <c r="E82" s="99" t="s">
        <v>18</v>
      </c>
      <c r="F82" s="99">
        <v>1.0500000000000001E-2</v>
      </c>
      <c r="G82" s="100">
        <f>+VLOOKUP(B82,[114]Insumos!$A$2:$F$5000,5,FALSE)</f>
        <v>171308</v>
      </c>
      <c r="H82" s="100">
        <f t="shared" si="7"/>
        <v>1799</v>
      </c>
    </row>
    <row r="83" spans="1:10">
      <c r="A83" s="97" t="s">
        <v>491</v>
      </c>
      <c r="B83" s="97" t="s">
        <v>495</v>
      </c>
      <c r="C83" s="105" t="s">
        <v>496</v>
      </c>
      <c r="D83" s="99" t="s">
        <v>63</v>
      </c>
      <c r="E83" s="99" t="s">
        <v>18</v>
      </c>
      <c r="F83" s="99">
        <v>7.0000000000000001E-3</v>
      </c>
      <c r="G83" s="100">
        <f>+VLOOKUP(B83,[114]Insumos!$A$2:$F$5000,5,FALSE)</f>
        <v>67825</v>
      </c>
      <c r="H83" s="100">
        <f t="shared" si="7"/>
        <v>475</v>
      </c>
    </row>
    <row r="84" spans="1:10">
      <c r="A84" s="97" t="s">
        <v>491</v>
      </c>
      <c r="B84" s="97" t="s">
        <v>28</v>
      </c>
      <c r="C84" s="105" t="s">
        <v>29</v>
      </c>
      <c r="D84" s="99" t="s">
        <v>30</v>
      </c>
      <c r="E84" s="99" t="s">
        <v>31</v>
      </c>
      <c r="F84" s="99">
        <v>0.03</v>
      </c>
      <c r="G84" s="100">
        <f>+VLOOKUP(B84,[114]Insumos!$A$2:$F$5000,5,FALSE)</f>
        <v>3311</v>
      </c>
      <c r="H84" s="100">
        <f t="shared" si="7"/>
        <v>99</v>
      </c>
    </row>
    <row r="85" spans="1:10">
      <c r="A85" s="97" t="s">
        <v>491</v>
      </c>
      <c r="B85" s="97" t="s">
        <v>67</v>
      </c>
      <c r="C85" s="105" t="s">
        <v>68</v>
      </c>
      <c r="D85" s="99" t="s">
        <v>32</v>
      </c>
      <c r="E85" s="99" t="s">
        <v>31</v>
      </c>
      <c r="F85" s="99">
        <v>1.4</v>
      </c>
      <c r="G85" s="100">
        <f>+VLOOKUP(B85,[114]Insumos!$A$2:$F$5000,5,FALSE)</f>
        <v>1733</v>
      </c>
      <c r="H85" s="100">
        <f t="shared" si="7"/>
        <v>2426</v>
      </c>
    </row>
    <row r="86" spans="1:10">
      <c r="A86" s="97" t="s">
        <v>491</v>
      </c>
      <c r="B86" s="97" t="s">
        <v>497</v>
      </c>
      <c r="C86" s="105" t="s">
        <v>498</v>
      </c>
      <c r="D86" s="99" t="s">
        <v>32</v>
      </c>
      <c r="E86" s="99" t="s">
        <v>336</v>
      </c>
      <c r="F86" s="99">
        <v>0.03</v>
      </c>
      <c r="G86" s="100">
        <f>+VLOOKUP(B86,[114]Insumos!$A$2:$F$5000,5,FALSE)</f>
        <v>4680</v>
      </c>
      <c r="H86" s="100">
        <f t="shared" si="7"/>
        <v>140</v>
      </c>
    </row>
    <row r="87" spans="1:10">
      <c r="A87" s="97" t="s">
        <v>491</v>
      </c>
      <c r="B87" s="97" t="s">
        <v>339</v>
      </c>
      <c r="C87" s="105" t="s">
        <v>340</v>
      </c>
      <c r="D87" s="99" t="s">
        <v>32</v>
      </c>
      <c r="E87" s="99" t="s">
        <v>88</v>
      </c>
      <c r="F87" s="99">
        <v>1</v>
      </c>
      <c r="G87" s="100">
        <f>+VLOOKUP(B87,[114]Insumos!$A$2:$F$5000,5,FALSE)</f>
        <v>4235</v>
      </c>
      <c r="H87" s="100">
        <f t="shared" si="7"/>
        <v>4235</v>
      </c>
    </row>
    <row r="88" spans="1:10">
      <c r="A88" s="97" t="s">
        <v>491</v>
      </c>
      <c r="B88" s="97" t="s">
        <v>499</v>
      </c>
      <c r="C88" s="105" t="s">
        <v>500</v>
      </c>
      <c r="D88" s="99" t="s">
        <v>32</v>
      </c>
      <c r="E88" s="99" t="s">
        <v>31</v>
      </c>
      <c r="F88" s="99">
        <v>0.33</v>
      </c>
      <c r="G88" s="100">
        <f>+VLOOKUP(B88,[114]Insumos!$A$2:$F$5000,5,FALSE)</f>
        <v>17890</v>
      </c>
      <c r="H88" s="100">
        <f t="shared" si="7"/>
        <v>5904</v>
      </c>
    </row>
    <row r="89" spans="1:10">
      <c r="A89" s="43"/>
      <c r="B89" s="43"/>
      <c r="C89" s="50"/>
      <c r="D89" s="44"/>
      <c r="E89" s="44"/>
      <c r="F89" s="44"/>
      <c r="G89" s="117"/>
      <c r="H89" s="117"/>
    </row>
    <row r="90" spans="1:10" ht="25.5">
      <c r="A90" s="128" t="s">
        <v>21</v>
      </c>
      <c r="B90" s="128" t="s">
        <v>22</v>
      </c>
      <c r="C90" s="129" t="s">
        <v>23</v>
      </c>
      <c r="D90" s="129" t="s">
        <v>17</v>
      </c>
      <c r="E90" s="129" t="s">
        <v>16</v>
      </c>
      <c r="F90" s="130" t="s">
        <v>95</v>
      </c>
      <c r="G90" s="131" t="s">
        <v>5</v>
      </c>
      <c r="H90" s="131" t="s">
        <v>9</v>
      </c>
      <c r="I90" s="61" t="s">
        <v>24</v>
      </c>
      <c r="J90" s="41" t="s">
        <v>96</v>
      </c>
    </row>
    <row r="91" spans="1:10" ht="25.5">
      <c r="A91" s="96" t="s">
        <v>503</v>
      </c>
      <c r="B91" s="97" t="s">
        <v>25</v>
      </c>
      <c r="C91" s="102" t="s">
        <v>504</v>
      </c>
      <c r="D91" s="98" t="s">
        <v>26</v>
      </c>
      <c r="E91" s="98" t="s">
        <v>27</v>
      </c>
      <c r="F91" s="99"/>
      <c r="G91" s="100"/>
      <c r="H91" s="113">
        <v>15518</v>
      </c>
      <c r="I91" s="34">
        <f>+$I$2</f>
        <v>1.393</v>
      </c>
      <c r="J91" s="63">
        <f>ROUND(H91*I91,0)</f>
        <v>21617</v>
      </c>
    </row>
    <row r="92" spans="1:10">
      <c r="A92" s="97" t="s">
        <v>503</v>
      </c>
      <c r="B92" s="97" t="s">
        <v>121</v>
      </c>
      <c r="C92" s="105" t="s">
        <v>122</v>
      </c>
      <c r="D92" s="99" t="s">
        <v>59</v>
      </c>
      <c r="E92" s="99" t="s">
        <v>60</v>
      </c>
      <c r="F92" s="99">
        <v>0.35</v>
      </c>
      <c r="G92" s="100">
        <f>+VLOOKUP(B92,[114]Insumos!$A$2:$F$5000,5,FALSE)</f>
        <v>33113</v>
      </c>
      <c r="H92" s="100">
        <f t="shared" ref="H92:H96" si="8">+ROUND(F92*G92,0)</f>
        <v>11590</v>
      </c>
    </row>
    <row r="93" spans="1:10">
      <c r="A93" s="97" t="s">
        <v>503</v>
      </c>
      <c r="B93" s="97" t="s">
        <v>69</v>
      </c>
      <c r="C93" s="105" t="s">
        <v>70</v>
      </c>
      <c r="D93" s="99" t="s">
        <v>63</v>
      </c>
      <c r="E93" s="99" t="s">
        <v>18</v>
      </c>
      <c r="F93" s="99">
        <v>2.9999999999999997E-4</v>
      </c>
      <c r="G93" s="100">
        <f>+VLOOKUP(B93,[114]Insumos!$A$2:$F$5000,5,FALSE)</f>
        <v>171308</v>
      </c>
      <c r="H93" s="100">
        <f t="shared" si="8"/>
        <v>51</v>
      </c>
    </row>
    <row r="94" spans="1:10">
      <c r="A94" s="97" t="s">
        <v>503</v>
      </c>
      <c r="B94" s="97" t="s">
        <v>28</v>
      </c>
      <c r="C94" s="105" t="s">
        <v>29</v>
      </c>
      <c r="D94" s="99" t="s">
        <v>30</v>
      </c>
      <c r="E94" s="99" t="s">
        <v>31</v>
      </c>
      <c r="F94" s="99">
        <v>7.0000000000000001E-3</v>
      </c>
      <c r="G94" s="100">
        <f>+VLOOKUP(B94,[114]Insumos!$A$2:$F$5000,5,FALSE)</f>
        <v>3311</v>
      </c>
      <c r="H94" s="100">
        <f t="shared" si="8"/>
        <v>23</v>
      </c>
    </row>
    <row r="95" spans="1:10">
      <c r="A95" s="97" t="s">
        <v>503</v>
      </c>
      <c r="B95" s="97" t="s">
        <v>67</v>
      </c>
      <c r="C95" s="105" t="s">
        <v>68</v>
      </c>
      <c r="D95" s="99" t="s">
        <v>32</v>
      </c>
      <c r="E95" s="99" t="s">
        <v>31</v>
      </c>
      <c r="F95" s="99">
        <v>0.49</v>
      </c>
      <c r="G95" s="100">
        <f>+VLOOKUP(B95,[114]Insumos!$A$2:$F$5000,5,FALSE)</f>
        <v>1733</v>
      </c>
      <c r="H95" s="100">
        <f t="shared" si="8"/>
        <v>849</v>
      </c>
    </row>
    <row r="96" spans="1:10">
      <c r="A96" s="97" t="s">
        <v>503</v>
      </c>
      <c r="B96" s="97" t="s">
        <v>505</v>
      </c>
      <c r="C96" s="105" t="s">
        <v>506</v>
      </c>
      <c r="D96" s="99" t="s">
        <v>32</v>
      </c>
      <c r="E96" s="99" t="s">
        <v>31</v>
      </c>
      <c r="F96" s="99">
        <v>0.03</v>
      </c>
      <c r="G96" s="100">
        <f>+VLOOKUP(B96,[114]Insumos!$A$2:$F$5000,5,FALSE)</f>
        <v>100150</v>
      </c>
      <c r="H96" s="100">
        <f t="shared" si="8"/>
        <v>3005</v>
      </c>
    </row>
    <row r="97" spans="1:10" s="340" customFormat="1">
      <c r="A97"/>
      <c r="B97"/>
      <c r="C97"/>
      <c r="D97"/>
      <c r="E97"/>
      <c r="F97"/>
      <c r="G97"/>
      <c r="H97"/>
    </row>
    <row r="98" spans="1:10" ht="25.5">
      <c r="A98" s="128" t="s">
        <v>21</v>
      </c>
      <c r="B98" s="128" t="s">
        <v>22</v>
      </c>
      <c r="C98" s="129" t="s">
        <v>23</v>
      </c>
      <c r="D98" s="129" t="s">
        <v>17</v>
      </c>
      <c r="E98" s="129" t="s">
        <v>16</v>
      </c>
      <c r="F98" s="130" t="s">
        <v>95</v>
      </c>
      <c r="G98" s="131" t="s">
        <v>5</v>
      </c>
      <c r="H98" s="131" t="s">
        <v>9</v>
      </c>
      <c r="I98" s="61" t="s">
        <v>24</v>
      </c>
      <c r="J98" s="41" t="s">
        <v>96</v>
      </c>
    </row>
    <row r="99" spans="1:10">
      <c r="A99" s="96" t="s">
        <v>605</v>
      </c>
      <c r="B99" s="97" t="s">
        <v>25</v>
      </c>
      <c r="C99" s="102" t="s">
        <v>606</v>
      </c>
      <c r="D99" s="98" t="s">
        <v>26</v>
      </c>
      <c r="E99" s="98" t="s">
        <v>27</v>
      </c>
      <c r="F99" s="99"/>
      <c r="G99" s="100"/>
      <c r="H99" s="113">
        <v>28740</v>
      </c>
      <c r="I99" s="34">
        <f>+$I$2</f>
        <v>1.393</v>
      </c>
      <c r="J99" s="63">
        <f>ROUND(H99*I99,0)</f>
        <v>40035</v>
      </c>
    </row>
    <row r="100" spans="1:10">
      <c r="A100" s="97" t="s">
        <v>605</v>
      </c>
      <c r="B100" s="97" t="s">
        <v>121</v>
      </c>
      <c r="C100" s="105" t="s">
        <v>122</v>
      </c>
      <c r="D100" s="99" t="s">
        <v>59</v>
      </c>
      <c r="E100" s="99" t="s">
        <v>60</v>
      </c>
      <c r="F100" s="99">
        <v>0.25</v>
      </c>
      <c r="G100" s="100">
        <f>+VLOOKUP(B100,[113]Insumos!$A$2:$F$5000,5,FALSE)</f>
        <v>33113</v>
      </c>
      <c r="H100" s="100">
        <f t="shared" ref="H100:H104" si="9">+ROUND(F100*G100,0)</f>
        <v>8278</v>
      </c>
    </row>
    <row r="101" spans="1:10">
      <c r="A101" s="97" t="s">
        <v>605</v>
      </c>
      <c r="B101" s="97" t="s">
        <v>69</v>
      </c>
      <c r="C101" s="105" t="s">
        <v>70</v>
      </c>
      <c r="D101" s="99" t="s">
        <v>63</v>
      </c>
      <c r="E101" s="99" t="s">
        <v>18</v>
      </c>
      <c r="F101" s="99">
        <v>2.31E-3</v>
      </c>
      <c r="G101" s="100">
        <f>+VLOOKUP(B101,[113]Insumos!$A$2:$F$5000,5,FALSE)</f>
        <v>171308</v>
      </c>
      <c r="H101" s="100">
        <f t="shared" si="9"/>
        <v>396</v>
      </c>
    </row>
    <row r="102" spans="1:10">
      <c r="A102" s="97" t="s">
        <v>605</v>
      </c>
      <c r="B102" s="97" t="s">
        <v>28</v>
      </c>
      <c r="C102" s="105" t="s">
        <v>29</v>
      </c>
      <c r="D102" s="99" t="s">
        <v>30</v>
      </c>
      <c r="E102" s="99" t="s">
        <v>31</v>
      </c>
      <c r="F102" s="99">
        <v>0.02</v>
      </c>
      <c r="G102" s="100">
        <f>+VLOOKUP(B102,[113]Insumos!$A$2:$F$5000,5,FALSE)</f>
        <v>3311</v>
      </c>
      <c r="H102" s="100">
        <f t="shared" si="9"/>
        <v>66</v>
      </c>
    </row>
    <row r="103" spans="1:10">
      <c r="A103" s="97" t="s">
        <v>605</v>
      </c>
      <c r="B103" s="97" t="s">
        <v>67</v>
      </c>
      <c r="C103" s="105" t="s">
        <v>68</v>
      </c>
      <c r="D103" s="99" t="s">
        <v>32</v>
      </c>
      <c r="E103" s="99" t="s">
        <v>31</v>
      </c>
      <c r="F103" s="99">
        <v>0.13</v>
      </c>
      <c r="G103" s="100">
        <f>+VLOOKUP(B103,[113]Insumos!$A$2:$F$5000,5,FALSE)</f>
        <v>1733</v>
      </c>
      <c r="H103" s="100">
        <f t="shared" si="9"/>
        <v>225</v>
      </c>
    </row>
    <row r="104" spans="1:10">
      <c r="A104" s="97" t="s">
        <v>605</v>
      </c>
      <c r="B104" s="97" t="s">
        <v>607</v>
      </c>
      <c r="C104" s="105" t="s">
        <v>608</v>
      </c>
      <c r="D104" s="99" t="s">
        <v>32</v>
      </c>
      <c r="E104" s="99" t="s">
        <v>88</v>
      </c>
      <c r="F104" s="99">
        <v>1.2</v>
      </c>
      <c r="G104" s="100">
        <f>+VLOOKUP(B104,[113]Insumos!$A$2:$F$5000,5,FALSE)</f>
        <v>16479</v>
      </c>
      <c r="H104" s="100">
        <f t="shared" si="9"/>
        <v>19775</v>
      </c>
    </row>
    <row r="105" spans="1:10" s="340" customFormat="1">
      <c r="A105"/>
      <c r="B105"/>
      <c r="C105"/>
      <c r="D105"/>
      <c r="E105"/>
      <c r="F105"/>
      <c r="G105"/>
      <c r="H105"/>
    </row>
    <row r="106" spans="1:10" ht="25.5">
      <c r="A106" s="128" t="s">
        <v>21</v>
      </c>
      <c r="B106" s="128" t="s">
        <v>22</v>
      </c>
      <c r="C106" s="129" t="s">
        <v>23</v>
      </c>
      <c r="D106" s="129" t="s">
        <v>17</v>
      </c>
      <c r="E106" s="129" t="s">
        <v>16</v>
      </c>
      <c r="F106" s="130" t="s">
        <v>95</v>
      </c>
      <c r="G106" s="131" t="s">
        <v>5</v>
      </c>
      <c r="H106" s="131" t="s">
        <v>9</v>
      </c>
      <c r="I106" s="61" t="s">
        <v>24</v>
      </c>
      <c r="J106" s="41" t="s">
        <v>96</v>
      </c>
    </row>
    <row r="107" spans="1:10" ht="25.5">
      <c r="A107" s="96" t="s">
        <v>597</v>
      </c>
      <c r="B107" s="97" t="s">
        <v>25</v>
      </c>
      <c r="C107" s="102" t="s">
        <v>598</v>
      </c>
      <c r="D107" s="98" t="s">
        <v>26</v>
      </c>
      <c r="E107" s="98" t="s">
        <v>34</v>
      </c>
      <c r="F107" s="99"/>
      <c r="G107" s="100"/>
      <c r="H107" s="113">
        <v>39051</v>
      </c>
      <c r="I107" s="34">
        <f>+$I$2</f>
        <v>1.393</v>
      </c>
      <c r="J107" s="63">
        <f>ROUND(H107*I107,0)</f>
        <v>54398</v>
      </c>
    </row>
    <row r="108" spans="1:10">
      <c r="A108" s="97" t="s">
        <v>597</v>
      </c>
      <c r="B108" s="97" t="s">
        <v>65</v>
      </c>
      <c r="C108" s="105" t="s">
        <v>66</v>
      </c>
      <c r="D108" s="99" t="s">
        <v>59</v>
      </c>
      <c r="E108" s="99" t="s">
        <v>60</v>
      </c>
      <c r="F108" s="99">
        <v>6.089E-2</v>
      </c>
      <c r="G108" s="100">
        <f>+VLOOKUP(B108,[113]Insumos!$A$2:$F$5000,5,FALSE)</f>
        <v>23915</v>
      </c>
      <c r="H108" s="100">
        <f t="shared" ref="H108:H110" si="10">+ROUND(F108*G108,0)</f>
        <v>1456</v>
      </c>
    </row>
    <row r="109" spans="1:10">
      <c r="A109" s="97" t="s">
        <v>597</v>
      </c>
      <c r="B109" s="97" t="s">
        <v>28</v>
      </c>
      <c r="C109" s="105" t="s">
        <v>29</v>
      </c>
      <c r="D109" s="99" t="s">
        <v>30</v>
      </c>
      <c r="E109" s="99" t="s">
        <v>31</v>
      </c>
      <c r="F109" s="99">
        <v>2.6100000000000002E-2</v>
      </c>
      <c r="G109" s="100">
        <f>+VLOOKUP(B109,[113]Insumos!$A$2:$F$5000,5,FALSE)</f>
        <v>3311</v>
      </c>
      <c r="H109" s="100">
        <f t="shared" si="10"/>
        <v>86</v>
      </c>
    </row>
    <row r="110" spans="1:10">
      <c r="A110" s="97" t="s">
        <v>597</v>
      </c>
      <c r="B110" s="97" t="s">
        <v>599</v>
      </c>
      <c r="C110" s="105" t="s">
        <v>600</v>
      </c>
      <c r="D110" s="99" t="s">
        <v>32</v>
      </c>
      <c r="E110" s="99" t="s">
        <v>34</v>
      </c>
      <c r="F110" s="99">
        <v>1.1000000000000001</v>
      </c>
      <c r="G110" s="100">
        <f>+VLOOKUP(B110,[113]Insumos!$A$2:$F$5000,5,FALSE)</f>
        <v>34099</v>
      </c>
      <c r="H110" s="100">
        <f t="shared" si="10"/>
        <v>37509</v>
      </c>
    </row>
    <row r="111" spans="1:10" s="340" customFormat="1" ht="13.5" thickBot="1">
      <c r="A111"/>
      <c r="B111"/>
      <c r="C111"/>
      <c r="D111"/>
      <c r="E111"/>
      <c r="F111"/>
      <c r="G111"/>
      <c r="H111"/>
    </row>
    <row r="112" spans="1:10" ht="13.5" thickBot="1">
      <c r="A112" s="332" t="s">
        <v>294</v>
      </c>
      <c r="B112" s="64"/>
      <c r="C112" s="64" t="s">
        <v>295</v>
      </c>
      <c r="D112" s="396"/>
      <c r="E112" s="397"/>
      <c r="F112" s="397"/>
      <c r="G112" s="397"/>
      <c r="H112" s="398"/>
    </row>
    <row r="113" spans="1:10">
      <c r="A113" s="329"/>
      <c r="B113" s="35"/>
      <c r="C113" s="67"/>
      <c r="D113" s="35"/>
      <c r="E113" s="35"/>
      <c r="F113" s="35"/>
      <c r="G113" s="35"/>
      <c r="H113" s="35"/>
    </row>
    <row r="114" spans="1:10" ht="25.5">
      <c r="A114" s="128" t="s">
        <v>21</v>
      </c>
      <c r="B114" s="128" t="s">
        <v>22</v>
      </c>
      <c r="C114" s="129" t="s">
        <v>23</v>
      </c>
      <c r="D114" s="129" t="s">
        <v>17</v>
      </c>
      <c r="E114" s="129" t="s">
        <v>16</v>
      </c>
      <c r="F114" s="130" t="s">
        <v>95</v>
      </c>
      <c r="G114" s="131" t="s">
        <v>5</v>
      </c>
      <c r="H114" s="131" t="s">
        <v>9</v>
      </c>
      <c r="I114" s="61" t="s">
        <v>24</v>
      </c>
      <c r="J114" s="41" t="s">
        <v>96</v>
      </c>
    </row>
    <row r="115" spans="1:10" ht="25.5">
      <c r="A115" s="132" t="s">
        <v>276</v>
      </c>
      <c r="B115" s="133" t="s">
        <v>25</v>
      </c>
      <c r="C115" s="134" t="s">
        <v>378</v>
      </c>
      <c r="D115" s="134" t="s">
        <v>26</v>
      </c>
      <c r="E115" s="134" t="s">
        <v>34</v>
      </c>
      <c r="F115" s="135"/>
      <c r="G115" s="136"/>
      <c r="H115" s="113">
        <f>SUM(H116:H126)</f>
        <v>154471</v>
      </c>
      <c r="I115" s="62">
        <f>+$I$2</f>
        <v>1.393</v>
      </c>
      <c r="J115" s="63">
        <f>ROUND(H115*I115,0)</f>
        <v>215178</v>
      </c>
    </row>
    <row r="116" spans="1:10">
      <c r="A116" s="133" t="s">
        <v>276</v>
      </c>
      <c r="B116" s="133" t="s">
        <v>277</v>
      </c>
      <c r="C116" s="135" t="s">
        <v>278</v>
      </c>
      <c r="D116" s="135" t="s">
        <v>59</v>
      </c>
      <c r="E116" s="135" t="s">
        <v>60</v>
      </c>
      <c r="F116" s="135">
        <v>1.5</v>
      </c>
      <c r="G116" s="136">
        <v>26783</v>
      </c>
      <c r="H116" s="100">
        <f>ROUND(F116*G116,0)</f>
        <v>40175</v>
      </c>
      <c r="I116" s="60"/>
      <c r="J116" s="60"/>
    </row>
    <row r="117" spans="1:10">
      <c r="A117" s="133" t="s">
        <v>276</v>
      </c>
      <c r="B117" s="133" t="s">
        <v>28</v>
      </c>
      <c r="C117" s="135" t="s">
        <v>29</v>
      </c>
      <c r="D117" s="135" t="s">
        <v>30</v>
      </c>
      <c r="E117" s="135" t="s">
        <v>31</v>
      </c>
      <c r="F117" s="135">
        <v>0.2</v>
      </c>
      <c r="G117" s="136">
        <v>3311</v>
      </c>
      <c r="H117" s="100">
        <f t="shared" ref="H117:H126" si="11">ROUND(F117*G117,0)</f>
        <v>662</v>
      </c>
      <c r="I117" s="60"/>
      <c r="J117" s="60"/>
    </row>
    <row r="118" spans="1:10" ht="25.5" customHeight="1">
      <c r="A118" s="133" t="s">
        <v>276</v>
      </c>
      <c r="B118" s="133" t="s">
        <v>78</v>
      </c>
      <c r="C118" s="135" t="s">
        <v>79</v>
      </c>
      <c r="D118" s="135" t="s">
        <v>32</v>
      </c>
      <c r="E118" s="135" t="s">
        <v>52</v>
      </c>
      <c r="F118" s="135">
        <v>0.26</v>
      </c>
      <c r="G118" s="136">
        <v>26405</v>
      </c>
      <c r="H118" s="100">
        <f t="shared" si="11"/>
        <v>6865</v>
      </c>
      <c r="I118" s="60"/>
      <c r="J118" s="60"/>
    </row>
    <row r="119" spans="1:10">
      <c r="A119" s="133" t="s">
        <v>276</v>
      </c>
      <c r="B119" s="133" t="s">
        <v>67</v>
      </c>
      <c r="C119" s="135" t="s">
        <v>68</v>
      </c>
      <c r="D119" s="135" t="s">
        <v>32</v>
      </c>
      <c r="E119" s="135" t="s">
        <v>31</v>
      </c>
      <c r="F119" s="135">
        <v>0.2</v>
      </c>
      <c r="G119" s="136">
        <v>1733</v>
      </c>
      <c r="H119" s="100">
        <f t="shared" si="11"/>
        <v>347</v>
      </c>
      <c r="I119" s="60"/>
      <c r="J119" s="60"/>
    </row>
    <row r="120" spans="1:10">
      <c r="A120" s="133" t="s">
        <v>276</v>
      </c>
      <c r="B120" s="133" t="s">
        <v>279</v>
      </c>
      <c r="C120" s="135" t="s">
        <v>280</v>
      </c>
      <c r="D120" s="135" t="s">
        <v>32</v>
      </c>
      <c r="E120" s="135" t="s">
        <v>31</v>
      </c>
      <c r="F120" s="135">
        <v>45</v>
      </c>
      <c r="G120" s="136">
        <v>47</v>
      </c>
      <c r="H120" s="100">
        <f t="shared" si="11"/>
        <v>2115</v>
      </c>
      <c r="I120" s="60"/>
      <c r="J120" s="60"/>
    </row>
    <row r="121" spans="1:10">
      <c r="A121" s="133" t="s">
        <v>276</v>
      </c>
      <c r="B121" s="133" t="s">
        <v>281</v>
      </c>
      <c r="C121" s="135" t="s">
        <v>282</v>
      </c>
      <c r="D121" s="135" t="s">
        <v>32</v>
      </c>
      <c r="E121" s="135" t="s">
        <v>283</v>
      </c>
      <c r="F121" s="135">
        <v>0.05</v>
      </c>
      <c r="G121" s="136">
        <v>14981</v>
      </c>
      <c r="H121" s="100">
        <f t="shared" si="11"/>
        <v>749</v>
      </c>
      <c r="I121" s="60"/>
      <c r="J121" s="60"/>
    </row>
    <row r="122" spans="1:10">
      <c r="A122" s="133" t="s">
        <v>276</v>
      </c>
      <c r="B122" s="133" t="s">
        <v>284</v>
      </c>
      <c r="C122" s="135" t="s">
        <v>285</v>
      </c>
      <c r="D122" s="135" t="s">
        <v>32</v>
      </c>
      <c r="E122" s="135" t="s">
        <v>34</v>
      </c>
      <c r="F122" s="135">
        <v>1.1000000000000001</v>
      </c>
      <c r="G122" s="136">
        <v>14046</v>
      </c>
      <c r="H122" s="100">
        <f t="shared" si="11"/>
        <v>15451</v>
      </c>
      <c r="I122" s="60"/>
      <c r="J122" s="60"/>
    </row>
    <row r="123" spans="1:10">
      <c r="A123" s="133" t="s">
        <v>276</v>
      </c>
      <c r="B123" s="133" t="s">
        <v>286</v>
      </c>
      <c r="C123" s="135" t="s">
        <v>287</v>
      </c>
      <c r="D123" s="135" t="s">
        <v>32</v>
      </c>
      <c r="E123" s="135" t="s">
        <v>31</v>
      </c>
      <c r="F123" s="135">
        <v>1.2</v>
      </c>
      <c r="G123" s="136">
        <v>7246</v>
      </c>
      <c r="H123" s="100">
        <f t="shared" si="11"/>
        <v>8695</v>
      </c>
      <c r="I123" s="60"/>
      <c r="J123" s="60"/>
    </row>
    <row r="124" spans="1:10">
      <c r="A124" s="133" t="s">
        <v>276</v>
      </c>
      <c r="B124" s="133" t="s">
        <v>288</v>
      </c>
      <c r="C124" s="135" t="s">
        <v>289</v>
      </c>
      <c r="D124" s="135" t="s">
        <v>32</v>
      </c>
      <c r="E124" s="135" t="s">
        <v>31</v>
      </c>
      <c r="F124" s="135">
        <v>1.2</v>
      </c>
      <c r="G124" s="136">
        <v>9665</v>
      </c>
      <c r="H124" s="100">
        <f t="shared" si="11"/>
        <v>11598</v>
      </c>
      <c r="I124" s="60"/>
      <c r="J124" s="60"/>
    </row>
    <row r="125" spans="1:10">
      <c r="A125" s="133" t="s">
        <v>276</v>
      </c>
      <c r="B125" s="133" t="s">
        <v>290</v>
      </c>
      <c r="C125" s="135" t="s">
        <v>291</v>
      </c>
      <c r="D125" s="135" t="s">
        <v>32</v>
      </c>
      <c r="E125" s="135" t="s">
        <v>34</v>
      </c>
      <c r="F125" s="135">
        <v>2.2000000000000002</v>
      </c>
      <c r="G125" s="136">
        <v>30313</v>
      </c>
      <c r="H125" s="100">
        <f t="shared" si="11"/>
        <v>66689</v>
      </c>
      <c r="I125" s="60"/>
      <c r="J125" s="60"/>
    </row>
    <row r="126" spans="1:10">
      <c r="A126" s="133" t="s">
        <v>276</v>
      </c>
      <c r="B126" s="133" t="s">
        <v>292</v>
      </c>
      <c r="C126" s="135" t="s">
        <v>293</v>
      </c>
      <c r="D126" s="135" t="s">
        <v>32</v>
      </c>
      <c r="E126" s="135" t="s">
        <v>31</v>
      </c>
      <c r="F126" s="135">
        <v>45</v>
      </c>
      <c r="G126" s="136">
        <v>25</v>
      </c>
      <c r="H126" s="100">
        <f t="shared" si="11"/>
        <v>1125</v>
      </c>
      <c r="I126" s="60"/>
      <c r="J126" s="60"/>
    </row>
    <row r="127" spans="1:10" ht="13.5" thickBot="1">
      <c r="A127" s="329"/>
      <c r="B127" s="35"/>
      <c r="C127" s="67"/>
      <c r="D127" s="35"/>
      <c r="E127" s="35"/>
      <c r="F127" s="35"/>
      <c r="G127" s="35"/>
      <c r="H127" s="35"/>
    </row>
    <row r="128" spans="1:10" ht="13.5" thickBot="1">
      <c r="A128" s="333" t="s">
        <v>165</v>
      </c>
      <c r="B128" s="36"/>
      <c r="C128" s="70" t="s">
        <v>166</v>
      </c>
      <c r="D128" s="393"/>
      <c r="E128" s="394"/>
      <c r="F128" s="394"/>
      <c r="G128" s="394"/>
      <c r="H128" s="395"/>
    </row>
    <row r="129" spans="1:10">
      <c r="A129" s="329"/>
      <c r="B129" s="35"/>
      <c r="C129" s="67"/>
      <c r="D129" s="35"/>
      <c r="E129" s="35"/>
      <c r="F129" s="35"/>
      <c r="G129" s="35"/>
      <c r="H129" s="35"/>
    </row>
    <row r="130" spans="1:10" ht="25.5">
      <c r="A130" s="37" t="s">
        <v>21</v>
      </c>
      <c r="B130" s="37" t="s">
        <v>22</v>
      </c>
      <c r="C130" s="68" t="s">
        <v>23</v>
      </c>
      <c r="D130" s="38" t="s">
        <v>17</v>
      </c>
      <c r="E130" s="38" t="s">
        <v>16</v>
      </c>
      <c r="F130" s="39" t="s">
        <v>95</v>
      </c>
      <c r="G130" s="40" t="s">
        <v>5</v>
      </c>
      <c r="H130" s="40" t="s">
        <v>9</v>
      </c>
      <c r="I130" s="41" t="s">
        <v>24</v>
      </c>
      <c r="J130" s="41" t="s">
        <v>96</v>
      </c>
    </row>
    <row r="131" spans="1:10" ht="25.5">
      <c r="A131" s="96" t="s">
        <v>169</v>
      </c>
      <c r="B131" s="97" t="s">
        <v>25</v>
      </c>
      <c r="C131" s="102" t="s">
        <v>170</v>
      </c>
      <c r="D131" s="98" t="s">
        <v>26</v>
      </c>
      <c r="E131" s="98" t="s">
        <v>31</v>
      </c>
      <c r="F131" s="99"/>
      <c r="G131" s="100"/>
      <c r="H131" s="113">
        <f>SUM(H132:H140)</f>
        <v>85648</v>
      </c>
      <c r="I131" s="34">
        <f>+$I$2</f>
        <v>1.393</v>
      </c>
      <c r="J131" s="63">
        <f>ROUND(H131*I131,0)</f>
        <v>119308</v>
      </c>
    </row>
    <row r="132" spans="1:10">
      <c r="A132" s="97" t="s">
        <v>169</v>
      </c>
      <c r="B132" s="97" t="s">
        <v>141</v>
      </c>
      <c r="C132" s="105" t="s">
        <v>142</v>
      </c>
      <c r="D132" s="99" t="s">
        <v>59</v>
      </c>
      <c r="E132" s="99" t="s">
        <v>60</v>
      </c>
      <c r="F132" s="99">
        <v>2.27</v>
      </c>
      <c r="G132" s="100">
        <v>26303</v>
      </c>
      <c r="H132" s="100">
        <f>ROUND(F132*G132,0)</f>
        <v>59708</v>
      </c>
    </row>
    <row r="133" spans="1:10">
      <c r="A133" s="97" t="s">
        <v>169</v>
      </c>
      <c r="B133" s="97" t="s">
        <v>69</v>
      </c>
      <c r="C133" s="105" t="s">
        <v>70</v>
      </c>
      <c r="D133" s="99" t="s">
        <v>63</v>
      </c>
      <c r="E133" s="99" t="s">
        <v>18</v>
      </c>
      <c r="F133" s="99">
        <v>2.3E-3</v>
      </c>
      <c r="G133" s="100">
        <v>171308</v>
      </c>
      <c r="H133" s="100">
        <f t="shared" ref="H133:H140" si="12">ROUND(F133*G133,0)</f>
        <v>394</v>
      </c>
    </row>
    <row r="134" spans="1:10">
      <c r="A134" s="97" t="s">
        <v>169</v>
      </c>
      <c r="B134" s="97" t="s">
        <v>28</v>
      </c>
      <c r="C134" s="105" t="s">
        <v>29</v>
      </c>
      <c r="D134" s="99" t="s">
        <v>30</v>
      </c>
      <c r="E134" s="99" t="s">
        <v>31</v>
      </c>
      <c r="F134" s="99">
        <v>0.3</v>
      </c>
      <c r="G134" s="100">
        <v>3311</v>
      </c>
      <c r="H134" s="100">
        <f t="shared" si="12"/>
        <v>993</v>
      </c>
    </row>
    <row r="135" spans="1:10">
      <c r="A135" s="97" t="s">
        <v>169</v>
      </c>
      <c r="B135" s="97" t="s">
        <v>67</v>
      </c>
      <c r="C135" s="105" t="s">
        <v>68</v>
      </c>
      <c r="D135" s="99" t="s">
        <v>32</v>
      </c>
      <c r="E135" s="99" t="s">
        <v>31</v>
      </c>
      <c r="F135" s="99">
        <v>2.6</v>
      </c>
      <c r="G135" s="100">
        <v>1733</v>
      </c>
      <c r="H135" s="100">
        <f t="shared" si="12"/>
        <v>4506</v>
      </c>
    </row>
    <row r="136" spans="1:10">
      <c r="A136" s="97" t="s">
        <v>169</v>
      </c>
      <c r="B136" s="97" t="s">
        <v>171</v>
      </c>
      <c r="C136" s="105" t="s">
        <v>172</v>
      </c>
      <c r="D136" s="99" t="s">
        <v>32</v>
      </c>
      <c r="E136" s="99" t="s">
        <v>31</v>
      </c>
      <c r="F136" s="99">
        <v>3</v>
      </c>
      <c r="G136" s="100">
        <v>1736</v>
      </c>
      <c r="H136" s="100">
        <f t="shared" si="12"/>
        <v>5208</v>
      </c>
    </row>
    <row r="137" spans="1:10">
      <c r="A137" s="97" t="s">
        <v>169</v>
      </c>
      <c r="B137" s="97" t="s">
        <v>151</v>
      </c>
      <c r="C137" s="105" t="s">
        <v>152</v>
      </c>
      <c r="D137" s="99" t="s">
        <v>32</v>
      </c>
      <c r="E137" s="99" t="s">
        <v>31</v>
      </c>
      <c r="F137" s="99">
        <v>0.05</v>
      </c>
      <c r="G137" s="100">
        <v>59308</v>
      </c>
      <c r="H137" s="100">
        <f t="shared" si="12"/>
        <v>2965</v>
      </c>
    </row>
    <row r="138" spans="1:10">
      <c r="A138" s="97" t="s">
        <v>169</v>
      </c>
      <c r="B138" s="97" t="s">
        <v>153</v>
      </c>
      <c r="C138" s="105" t="s">
        <v>154</v>
      </c>
      <c r="D138" s="99" t="s">
        <v>32</v>
      </c>
      <c r="E138" s="99" t="s">
        <v>31</v>
      </c>
      <c r="F138" s="99">
        <v>0.03</v>
      </c>
      <c r="G138" s="100">
        <v>122942</v>
      </c>
      <c r="H138" s="100">
        <f t="shared" si="12"/>
        <v>3688</v>
      </c>
    </row>
    <row r="139" spans="1:10">
      <c r="A139" s="97" t="s">
        <v>169</v>
      </c>
      <c r="B139" s="97" t="s">
        <v>173</v>
      </c>
      <c r="C139" s="105" t="s">
        <v>174</v>
      </c>
      <c r="D139" s="99" t="s">
        <v>32</v>
      </c>
      <c r="E139" s="99" t="s">
        <v>31</v>
      </c>
      <c r="F139" s="99">
        <v>1</v>
      </c>
      <c r="G139" s="100">
        <v>1040</v>
      </c>
      <c r="H139" s="100">
        <f t="shared" si="12"/>
        <v>1040</v>
      </c>
    </row>
    <row r="140" spans="1:10">
      <c r="A140" s="97" t="s">
        <v>169</v>
      </c>
      <c r="B140" s="97" t="s">
        <v>175</v>
      </c>
      <c r="C140" s="105" t="s">
        <v>176</v>
      </c>
      <c r="D140" s="99" t="s">
        <v>32</v>
      </c>
      <c r="E140" s="99" t="s">
        <v>88</v>
      </c>
      <c r="F140" s="99">
        <v>1.5</v>
      </c>
      <c r="G140" s="100">
        <v>4764</v>
      </c>
      <c r="H140" s="100">
        <f t="shared" si="12"/>
        <v>7146</v>
      </c>
    </row>
    <row r="141" spans="1:10">
      <c r="A141" s="329"/>
      <c r="B141" s="35"/>
      <c r="C141" s="67"/>
      <c r="D141" s="35"/>
      <c r="E141" s="35"/>
      <c r="F141" s="35"/>
      <c r="G141" s="35"/>
      <c r="H141" s="35"/>
    </row>
    <row r="142" spans="1:10" ht="25.5">
      <c r="A142" s="37" t="s">
        <v>21</v>
      </c>
      <c r="B142" s="37" t="s">
        <v>22</v>
      </c>
      <c r="C142" s="68" t="s">
        <v>23</v>
      </c>
      <c r="D142" s="38" t="s">
        <v>17</v>
      </c>
      <c r="E142" s="38" t="s">
        <v>16</v>
      </c>
      <c r="F142" s="39" t="s">
        <v>95</v>
      </c>
      <c r="G142" s="40" t="s">
        <v>5</v>
      </c>
      <c r="H142" s="40" t="s">
        <v>9</v>
      </c>
      <c r="I142" s="41" t="s">
        <v>24</v>
      </c>
      <c r="J142" s="41" t="s">
        <v>96</v>
      </c>
    </row>
    <row r="143" spans="1:10" ht="25.5">
      <c r="A143" s="96" t="s">
        <v>177</v>
      </c>
      <c r="B143" s="97" t="s">
        <v>25</v>
      </c>
      <c r="C143" s="102" t="s">
        <v>178</v>
      </c>
      <c r="D143" s="98" t="s">
        <v>26</v>
      </c>
      <c r="E143" s="98" t="s">
        <v>27</v>
      </c>
      <c r="F143" s="99"/>
      <c r="G143" s="100"/>
      <c r="H143" s="113">
        <f>SUM(H144:H151)</f>
        <v>19036</v>
      </c>
      <c r="I143" s="34">
        <f>+$I$2</f>
        <v>1.393</v>
      </c>
      <c r="J143" s="63">
        <f>ROUND(H143*I143,0)</f>
        <v>26517</v>
      </c>
    </row>
    <row r="144" spans="1:10">
      <c r="A144" s="97" t="s">
        <v>177</v>
      </c>
      <c r="B144" s="97" t="s">
        <v>141</v>
      </c>
      <c r="C144" s="105" t="s">
        <v>142</v>
      </c>
      <c r="D144" s="99" t="s">
        <v>59</v>
      </c>
      <c r="E144" s="99" t="s">
        <v>60</v>
      </c>
      <c r="F144" s="99">
        <v>0.34</v>
      </c>
      <c r="G144" s="100">
        <v>26303</v>
      </c>
      <c r="H144" s="100">
        <f>ROUND(F144*G144,0)</f>
        <v>8943</v>
      </c>
    </row>
    <row r="145" spans="1:10">
      <c r="A145" s="97" t="s">
        <v>177</v>
      </c>
      <c r="B145" s="97" t="s">
        <v>69</v>
      </c>
      <c r="C145" s="105" t="s">
        <v>70</v>
      </c>
      <c r="D145" s="99" t="s">
        <v>63</v>
      </c>
      <c r="E145" s="99" t="s">
        <v>18</v>
      </c>
      <c r="F145" s="99">
        <v>4.0000000000000002E-4</v>
      </c>
      <c r="G145" s="100">
        <v>171308</v>
      </c>
      <c r="H145" s="100">
        <f t="shared" ref="H145:H151" si="13">ROUND(F145*G145,0)</f>
        <v>69</v>
      </c>
    </row>
    <row r="146" spans="1:10">
      <c r="A146" s="97" t="s">
        <v>177</v>
      </c>
      <c r="B146" s="97" t="s">
        <v>28</v>
      </c>
      <c r="C146" s="105" t="s">
        <v>29</v>
      </c>
      <c r="D146" s="99" t="s">
        <v>30</v>
      </c>
      <c r="E146" s="99" t="s">
        <v>31</v>
      </c>
      <c r="F146" s="99">
        <v>0.2</v>
      </c>
      <c r="G146" s="100">
        <v>3311</v>
      </c>
      <c r="H146" s="100">
        <f t="shared" si="13"/>
        <v>662</v>
      </c>
    </row>
    <row r="147" spans="1:10">
      <c r="A147" s="97" t="s">
        <v>177</v>
      </c>
      <c r="B147" s="97" t="s">
        <v>67</v>
      </c>
      <c r="C147" s="105" t="s">
        <v>68</v>
      </c>
      <c r="D147" s="99" t="s">
        <v>32</v>
      </c>
      <c r="E147" s="99" t="s">
        <v>31</v>
      </c>
      <c r="F147" s="99">
        <v>0.3</v>
      </c>
      <c r="G147" s="100">
        <v>1733</v>
      </c>
      <c r="H147" s="100">
        <f t="shared" si="13"/>
        <v>520</v>
      </c>
    </row>
    <row r="148" spans="1:10">
      <c r="A148" s="97" t="s">
        <v>177</v>
      </c>
      <c r="B148" s="97" t="s">
        <v>171</v>
      </c>
      <c r="C148" s="105" t="s">
        <v>172</v>
      </c>
      <c r="D148" s="99" t="s">
        <v>32</v>
      </c>
      <c r="E148" s="99" t="s">
        <v>31</v>
      </c>
      <c r="F148" s="99">
        <v>0.16700000000000001</v>
      </c>
      <c r="G148" s="100">
        <v>1736</v>
      </c>
      <c r="H148" s="100">
        <f t="shared" si="13"/>
        <v>290</v>
      </c>
    </row>
    <row r="149" spans="1:10">
      <c r="A149" s="97" t="s">
        <v>177</v>
      </c>
      <c r="B149" s="97" t="s">
        <v>151</v>
      </c>
      <c r="C149" s="105" t="s">
        <v>152</v>
      </c>
      <c r="D149" s="99" t="s">
        <v>32</v>
      </c>
      <c r="E149" s="99" t="s">
        <v>31</v>
      </c>
      <c r="F149" s="99">
        <v>0.02</v>
      </c>
      <c r="G149" s="100">
        <v>59308</v>
      </c>
      <c r="H149" s="100">
        <f t="shared" si="13"/>
        <v>1186</v>
      </c>
    </row>
    <row r="150" spans="1:10">
      <c r="A150" s="97" t="s">
        <v>177</v>
      </c>
      <c r="B150" s="97" t="s">
        <v>153</v>
      </c>
      <c r="C150" s="105" t="s">
        <v>154</v>
      </c>
      <c r="D150" s="99" t="s">
        <v>32</v>
      </c>
      <c r="E150" s="99" t="s">
        <v>31</v>
      </c>
      <c r="F150" s="99">
        <v>0.02</v>
      </c>
      <c r="G150" s="100">
        <v>122942</v>
      </c>
      <c r="H150" s="100">
        <f t="shared" si="13"/>
        <v>2459</v>
      </c>
    </row>
    <row r="151" spans="1:10">
      <c r="A151" s="97" t="s">
        <v>177</v>
      </c>
      <c r="B151" s="97" t="s">
        <v>175</v>
      </c>
      <c r="C151" s="105" t="s">
        <v>176</v>
      </c>
      <c r="D151" s="99" t="s">
        <v>32</v>
      </c>
      <c r="E151" s="99" t="s">
        <v>88</v>
      </c>
      <c r="F151" s="99">
        <v>1.03</v>
      </c>
      <c r="G151" s="100">
        <v>4764</v>
      </c>
      <c r="H151" s="100">
        <f t="shared" si="13"/>
        <v>4907</v>
      </c>
    </row>
    <row r="152" spans="1:10">
      <c r="A152" s="43"/>
      <c r="B152" s="43"/>
      <c r="C152" s="50"/>
      <c r="D152" s="44"/>
      <c r="E152" s="44"/>
      <c r="F152" s="44"/>
      <c r="G152" s="117"/>
      <c r="H152" s="117"/>
    </row>
    <row r="153" spans="1:10" ht="25.5">
      <c r="A153" s="37" t="s">
        <v>21</v>
      </c>
      <c r="B153" s="37" t="s">
        <v>22</v>
      </c>
      <c r="C153" s="68" t="s">
        <v>23</v>
      </c>
      <c r="D153" s="38" t="s">
        <v>17</v>
      </c>
      <c r="E153" s="38" t="s">
        <v>16</v>
      </c>
      <c r="F153" s="39" t="s">
        <v>95</v>
      </c>
      <c r="G153" s="40" t="s">
        <v>5</v>
      </c>
      <c r="H153" s="40" t="s">
        <v>9</v>
      </c>
      <c r="I153" s="41" t="s">
        <v>24</v>
      </c>
      <c r="J153" s="41" t="s">
        <v>96</v>
      </c>
    </row>
    <row r="154" spans="1:10">
      <c r="A154" s="96" t="s">
        <v>507</v>
      </c>
      <c r="B154" s="97" t="s">
        <v>25</v>
      </c>
      <c r="C154" s="102" t="s">
        <v>508</v>
      </c>
      <c r="D154" s="98" t="s">
        <v>26</v>
      </c>
      <c r="E154" s="98" t="s">
        <v>27</v>
      </c>
      <c r="F154" s="99"/>
      <c r="G154" s="100"/>
      <c r="H154" s="113">
        <v>5639</v>
      </c>
      <c r="I154" s="34">
        <f>+$I$2</f>
        <v>1.393</v>
      </c>
      <c r="J154" s="63">
        <f>ROUND(H154*I154,0)</f>
        <v>7855</v>
      </c>
    </row>
    <row r="155" spans="1:10">
      <c r="A155" s="97" t="s">
        <v>507</v>
      </c>
      <c r="B155" s="97" t="s">
        <v>141</v>
      </c>
      <c r="C155" s="105" t="s">
        <v>142</v>
      </c>
      <c r="D155" s="99" t="s">
        <v>59</v>
      </c>
      <c r="E155" s="99" t="s">
        <v>60</v>
      </c>
      <c r="F155" s="99">
        <v>0.1</v>
      </c>
      <c r="G155" s="100">
        <f>+VLOOKUP(B155,[114]Insumos!$A$2:$F$5000,5,FALSE)</f>
        <v>26303</v>
      </c>
      <c r="H155" s="100">
        <f t="shared" ref="H155:H157" si="14">+ROUND(F155*G155,0)</f>
        <v>2630</v>
      </c>
    </row>
    <row r="156" spans="1:10" ht="25.5">
      <c r="A156" s="97" t="s">
        <v>507</v>
      </c>
      <c r="B156" s="97" t="s">
        <v>74</v>
      </c>
      <c r="C156" s="105" t="s">
        <v>75</v>
      </c>
      <c r="D156" s="99" t="s">
        <v>63</v>
      </c>
      <c r="E156" s="99" t="s">
        <v>31</v>
      </c>
      <c r="F156" s="99">
        <v>0.3</v>
      </c>
      <c r="G156" s="100">
        <f>+VLOOKUP(B156,[114]Insumos!$A$2:$F$5000,5,FALSE)</f>
        <v>9475</v>
      </c>
      <c r="H156" s="100">
        <f t="shared" si="14"/>
        <v>2843</v>
      </c>
    </row>
    <row r="157" spans="1:10">
      <c r="A157" s="97" t="s">
        <v>507</v>
      </c>
      <c r="B157" s="97" t="s">
        <v>28</v>
      </c>
      <c r="C157" s="105" t="s">
        <v>29</v>
      </c>
      <c r="D157" s="99" t="s">
        <v>30</v>
      </c>
      <c r="E157" s="99" t="s">
        <v>31</v>
      </c>
      <c r="F157" s="99">
        <v>0.05</v>
      </c>
      <c r="G157" s="100">
        <f>+VLOOKUP(B157,[114]Insumos!$A$2:$F$5000,5,FALSE)</f>
        <v>3311</v>
      </c>
      <c r="H157" s="100">
        <f t="shared" si="14"/>
        <v>166</v>
      </c>
    </row>
    <row r="158" spans="1:10" ht="13.5" thickBot="1">
      <c r="A158" s="329"/>
      <c r="B158" s="35"/>
      <c r="C158" s="67"/>
      <c r="D158" s="35"/>
      <c r="E158" s="35"/>
      <c r="F158" s="35"/>
      <c r="G158" s="35"/>
      <c r="H158" s="35"/>
    </row>
    <row r="159" spans="1:10" ht="13.5" thickBot="1">
      <c r="A159" s="332" t="s">
        <v>294</v>
      </c>
      <c r="B159" s="64"/>
      <c r="C159" s="64" t="s">
        <v>295</v>
      </c>
      <c r="D159" s="396"/>
      <c r="E159" s="397"/>
      <c r="F159" s="397"/>
      <c r="G159" s="397"/>
      <c r="H159" s="398"/>
    </row>
    <row r="160" spans="1:10">
      <c r="A160" s="329"/>
      <c r="B160" s="35"/>
      <c r="C160" s="67"/>
      <c r="D160" s="35"/>
      <c r="E160" s="35"/>
      <c r="F160" s="35"/>
      <c r="G160" s="35"/>
      <c r="H160" s="35"/>
    </row>
    <row r="161" spans="1:10" ht="26.25" customHeight="1">
      <c r="A161" s="128" t="s">
        <v>21</v>
      </c>
      <c r="B161" s="128" t="s">
        <v>22</v>
      </c>
      <c r="C161" s="129" t="s">
        <v>23</v>
      </c>
      <c r="D161" s="129" t="s">
        <v>17</v>
      </c>
      <c r="E161" s="129" t="s">
        <v>16</v>
      </c>
      <c r="F161" s="130" t="s">
        <v>95</v>
      </c>
      <c r="G161" s="131" t="s">
        <v>5</v>
      </c>
      <c r="H161" s="131" t="s">
        <v>9</v>
      </c>
      <c r="I161" s="61" t="s">
        <v>24</v>
      </c>
      <c r="J161" s="41" t="s">
        <v>96</v>
      </c>
    </row>
    <row r="162" spans="1:10" ht="25.5">
      <c r="A162" s="132" t="s">
        <v>276</v>
      </c>
      <c r="B162" s="133" t="s">
        <v>25</v>
      </c>
      <c r="C162" s="134" t="s">
        <v>378</v>
      </c>
      <c r="D162" s="134" t="s">
        <v>26</v>
      </c>
      <c r="E162" s="134" t="s">
        <v>34</v>
      </c>
      <c r="F162" s="135"/>
      <c r="G162" s="136"/>
      <c r="H162" s="113">
        <f>SUM(H163:H173)</f>
        <v>154471</v>
      </c>
      <c r="I162" s="62">
        <f>+$I$2</f>
        <v>1.393</v>
      </c>
      <c r="J162" s="63">
        <f>ROUND(H162*I162,0)</f>
        <v>215178</v>
      </c>
    </row>
    <row r="163" spans="1:10">
      <c r="A163" s="133" t="s">
        <v>276</v>
      </c>
      <c r="B163" s="133" t="s">
        <v>277</v>
      </c>
      <c r="C163" s="135" t="s">
        <v>278</v>
      </c>
      <c r="D163" s="135" t="s">
        <v>59</v>
      </c>
      <c r="E163" s="135" t="s">
        <v>60</v>
      </c>
      <c r="F163" s="135">
        <v>1.5</v>
      </c>
      <c r="G163" s="136">
        <v>26783</v>
      </c>
      <c r="H163" s="100">
        <f>ROUND(F163*G163,0)</f>
        <v>40175</v>
      </c>
      <c r="I163" s="60"/>
      <c r="J163" s="60"/>
    </row>
    <row r="164" spans="1:10">
      <c r="A164" s="133" t="s">
        <v>276</v>
      </c>
      <c r="B164" s="133" t="s">
        <v>28</v>
      </c>
      <c r="C164" s="135" t="s">
        <v>29</v>
      </c>
      <c r="D164" s="135" t="s">
        <v>30</v>
      </c>
      <c r="E164" s="135" t="s">
        <v>31</v>
      </c>
      <c r="F164" s="135">
        <v>0.2</v>
      </c>
      <c r="G164" s="136">
        <v>3311</v>
      </c>
      <c r="H164" s="100">
        <f t="shared" ref="H164:H173" si="15">ROUND(F164*G164,0)</f>
        <v>662</v>
      </c>
      <c r="I164" s="60"/>
      <c r="J164" s="60"/>
    </row>
    <row r="165" spans="1:10">
      <c r="A165" s="133" t="s">
        <v>276</v>
      </c>
      <c r="B165" s="133" t="s">
        <v>78</v>
      </c>
      <c r="C165" s="135" t="s">
        <v>79</v>
      </c>
      <c r="D165" s="135" t="s">
        <v>32</v>
      </c>
      <c r="E165" s="135" t="s">
        <v>52</v>
      </c>
      <c r="F165" s="135">
        <v>0.26</v>
      </c>
      <c r="G165" s="136">
        <v>26405</v>
      </c>
      <c r="H165" s="100">
        <f t="shared" si="15"/>
        <v>6865</v>
      </c>
      <c r="I165" s="60"/>
      <c r="J165" s="60"/>
    </row>
    <row r="166" spans="1:10">
      <c r="A166" s="133" t="s">
        <v>276</v>
      </c>
      <c r="B166" s="133" t="s">
        <v>67</v>
      </c>
      <c r="C166" s="135" t="s">
        <v>68</v>
      </c>
      <c r="D166" s="135" t="s">
        <v>32</v>
      </c>
      <c r="E166" s="135" t="s">
        <v>31</v>
      </c>
      <c r="F166" s="135">
        <v>0.2</v>
      </c>
      <c r="G166" s="136">
        <v>1733</v>
      </c>
      <c r="H166" s="100">
        <f t="shared" si="15"/>
        <v>347</v>
      </c>
      <c r="I166" s="60"/>
      <c r="J166" s="60"/>
    </row>
    <row r="167" spans="1:10">
      <c r="A167" s="133" t="s">
        <v>276</v>
      </c>
      <c r="B167" s="133" t="s">
        <v>279</v>
      </c>
      <c r="C167" s="135" t="s">
        <v>280</v>
      </c>
      <c r="D167" s="135" t="s">
        <v>32</v>
      </c>
      <c r="E167" s="135" t="s">
        <v>31</v>
      </c>
      <c r="F167" s="135">
        <v>45</v>
      </c>
      <c r="G167" s="136">
        <v>47</v>
      </c>
      <c r="H167" s="100">
        <f t="shared" si="15"/>
        <v>2115</v>
      </c>
      <c r="I167" s="60"/>
      <c r="J167" s="60"/>
    </row>
    <row r="168" spans="1:10">
      <c r="A168" s="133" t="s">
        <v>276</v>
      </c>
      <c r="B168" s="133" t="s">
        <v>281</v>
      </c>
      <c r="C168" s="135" t="s">
        <v>282</v>
      </c>
      <c r="D168" s="135" t="s">
        <v>32</v>
      </c>
      <c r="E168" s="135" t="s">
        <v>283</v>
      </c>
      <c r="F168" s="135">
        <v>0.05</v>
      </c>
      <c r="G168" s="136">
        <v>14981</v>
      </c>
      <c r="H168" s="100">
        <f t="shared" si="15"/>
        <v>749</v>
      </c>
      <c r="I168" s="60"/>
      <c r="J168" s="60"/>
    </row>
    <row r="169" spans="1:10">
      <c r="A169" s="133" t="s">
        <v>276</v>
      </c>
      <c r="B169" s="133" t="s">
        <v>284</v>
      </c>
      <c r="C169" s="135" t="s">
        <v>285</v>
      </c>
      <c r="D169" s="135" t="s">
        <v>32</v>
      </c>
      <c r="E169" s="135" t="s">
        <v>34</v>
      </c>
      <c r="F169" s="135">
        <v>1.1000000000000001</v>
      </c>
      <c r="G169" s="136">
        <v>14046</v>
      </c>
      <c r="H169" s="100">
        <f t="shared" si="15"/>
        <v>15451</v>
      </c>
      <c r="I169" s="60"/>
      <c r="J169" s="60"/>
    </row>
    <row r="170" spans="1:10">
      <c r="A170" s="133" t="s">
        <v>276</v>
      </c>
      <c r="B170" s="133" t="s">
        <v>286</v>
      </c>
      <c r="C170" s="135" t="s">
        <v>287</v>
      </c>
      <c r="D170" s="135" t="s">
        <v>32</v>
      </c>
      <c r="E170" s="135" t="s">
        <v>31</v>
      </c>
      <c r="F170" s="135">
        <v>1.2</v>
      </c>
      <c r="G170" s="136">
        <v>7246</v>
      </c>
      <c r="H170" s="100">
        <f t="shared" si="15"/>
        <v>8695</v>
      </c>
      <c r="I170" s="60"/>
      <c r="J170" s="60"/>
    </row>
    <row r="171" spans="1:10">
      <c r="A171" s="133" t="s">
        <v>276</v>
      </c>
      <c r="B171" s="133" t="s">
        <v>288</v>
      </c>
      <c r="C171" s="135" t="s">
        <v>289</v>
      </c>
      <c r="D171" s="135" t="s">
        <v>32</v>
      </c>
      <c r="E171" s="135" t="s">
        <v>31</v>
      </c>
      <c r="F171" s="135">
        <v>1.2</v>
      </c>
      <c r="G171" s="136">
        <v>9665</v>
      </c>
      <c r="H171" s="100">
        <f t="shared" si="15"/>
        <v>11598</v>
      </c>
      <c r="I171" s="60"/>
      <c r="J171" s="60"/>
    </row>
    <row r="172" spans="1:10" ht="25.5" customHeight="1">
      <c r="A172" s="133" t="s">
        <v>276</v>
      </c>
      <c r="B172" s="133" t="s">
        <v>290</v>
      </c>
      <c r="C172" s="135" t="s">
        <v>291</v>
      </c>
      <c r="D172" s="135" t="s">
        <v>32</v>
      </c>
      <c r="E172" s="135" t="s">
        <v>34</v>
      </c>
      <c r="F172" s="135">
        <v>2.2000000000000002</v>
      </c>
      <c r="G172" s="136">
        <v>30313</v>
      </c>
      <c r="H172" s="100">
        <f t="shared" si="15"/>
        <v>66689</v>
      </c>
      <c r="I172" s="60"/>
      <c r="J172" s="60"/>
    </row>
    <row r="173" spans="1:10">
      <c r="A173" s="133" t="s">
        <v>276</v>
      </c>
      <c r="B173" s="133" t="s">
        <v>292</v>
      </c>
      <c r="C173" s="135" t="s">
        <v>293</v>
      </c>
      <c r="D173" s="135" t="s">
        <v>32</v>
      </c>
      <c r="E173" s="135" t="s">
        <v>31</v>
      </c>
      <c r="F173" s="135">
        <v>45</v>
      </c>
      <c r="G173" s="136">
        <v>25</v>
      </c>
      <c r="H173" s="100">
        <f t="shared" si="15"/>
        <v>1125</v>
      </c>
      <c r="I173" s="60"/>
      <c r="J173" s="60"/>
    </row>
    <row r="174" spans="1:10" ht="13.5" thickBot="1">
      <c r="A174" s="329"/>
      <c r="B174" s="35"/>
      <c r="C174" s="67"/>
      <c r="D174" s="35"/>
      <c r="E174" s="35"/>
      <c r="F174" s="35"/>
      <c r="G174" s="35"/>
      <c r="H174" s="35"/>
    </row>
    <row r="175" spans="1:10" ht="13.5" thickBot="1">
      <c r="A175" s="333" t="s">
        <v>89</v>
      </c>
      <c r="B175" s="36"/>
      <c r="C175" s="70" t="s">
        <v>90</v>
      </c>
      <c r="D175" s="393"/>
      <c r="E175" s="394"/>
      <c r="F175" s="394"/>
      <c r="G175" s="394"/>
      <c r="H175" s="395"/>
    </row>
    <row r="176" spans="1:10">
      <c r="A176" s="329"/>
      <c r="B176" s="35"/>
      <c r="C176" s="67"/>
      <c r="D176" s="35"/>
      <c r="E176" s="35"/>
      <c r="F176" s="35"/>
      <c r="G176" s="35"/>
      <c r="H176" s="35"/>
    </row>
    <row r="177" spans="1:10" ht="25.5">
      <c r="A177" s="37" t="s">
        <v>21</v>
      </c>
      <c r="B177" s="37" t="s">
        <v>22</v>
      </c>
      <c r="C177" s="68" t="s">
        <v>23</v>
      </c>
      <c r="D177" s="38" t="s">
        <v>17</v>
      </c>
      <c r="E177" s="38" t="s">
        <v>16</v>
      </c>
      <c r="F177" s="39" t="s">
        <v>95</v>
      </c>
      <c r="G177" s="40" t="s">
        <v>5</v>
      </c>
      <c r="H177" s="40" t="s">
        <v>9</v>
      </c>
      <c r="I177" s="41" t="s">
        <v>24</v>
      </c>
      <c r="J177" s="41" t="s">
        <v>96</v>
      </c>
    </row>
    <row r="178" spans="1:10">
      <c r="A178" s="96" t="s">
        <v>204</v>
      </c>
      <c r="B178" s="97" t="s">
        <v>25</v>
      </c>
      <c r="C178" s="102" t="s">
        <v>205</v>
      </c>
      <c r="D178" s="98" t="s">
        <v>26</v>
      </c>
      <c r="E178" s="98" t="s">
        <v>31</v>
      </c>
      <c r="F178" s="99"/>
      <c r="G178" s="100"/>
      <c r="H178" s="113">
        <f>SUM(H179:H184)</f>
        <v>61306</v>
      </c>
      <c r="I178" s="34">
        <f>+$I$2</f>
        <v>1.393</v>
      </c>
      <c r="J178" s="63">
        <f>ROUND(H178*I178,0)</f>
        <v>85399</v>
      </c>
    </row>
    <row r="179" spans="1:10">
      <c r="A179" s="97" t="s">
        <v>204</v>
      </c>
      <c r="B179" s="97" t="s">
        <v>91</v>
      </c>
      <c r="C179" s="105" t="s">
        <v>92</v>
      </c>
      <c r="D179" s="99" t="s">
        <v>59</v>
      </c>
      <c r="E179" s="99" t="s">
        <v>60</v>
      </c>
      <c r="F179" s="99">
        <v>0.5</v>
      </c>
      <c r="G179" s="100">
        <v>33923</v>
      </c>
      <c r="H179" s="100">
        <f>ROUND(F179*G179,0)</f>
        <v>16962</v>
      </c>
    </row>
    <row r="180" spans="1:10">
      <c r="A180" s="97" t="s">
        <v>204</v>
      </c>
      <c r="B180" s="97" t="s">
        <v>69</v>
      </c>
      <c r="C180" s="105" t="s">
        <v>70</v>
      </c>
      <c r="D180" s="99" t="s">
        <v>63</v>
      </c>
      <c r="E180" s="99" t="s">
        <v>18</v>
      </c>
      <c r="F180" s="99">
        <v>0.05</v>
      </c>
      <c r="G180" s="100">
        <v>171308</v>
      </c>
      <c r="H180" s="100">
        <f t="shared" ref="H180:H184" si="16">ROUND(F180*G180,0)</f>
        <v>8565</v>
      </c>
    </row>
    <row r="181" spans="1:10">
      <c r="A181" s="97" t="s">
        <v>204</v>
      </c>
      <c r="B181" s="97" t="s">
        <v>28</v>
      </c>
      <c r="C181" s="105" t="s">
        <v>29</v>
      </c>
      <c r="D181" s="99" t="s">
        <v>30</v>
      </c>
      <c r="E181" s="99" t="s">
        <v>31</v>
      </c>
      <c r="F181" s="99">
        <v>2</v>
      </c>
      <c r="G181" s="100">
        <v>3311</v>
      </c>
      <c r="H181" s="100">
        <f t="shared" si="16"/>
        <v>6622</v>
      </c>
    </row>
    <row r="182" spans="1:10">
      <c r="A182" s="97" t="s">
        <v>204</v>
      </c>
      <c r="B182" s="97" t="s">
        <v>97</v>
      </c>
      <c r="C182" s="105" t="s">
        <v>98</v>
      </c>
      <c r="D182" s="99" t="s">
        <v>32</v>
      </c>
      <c r="E182" s="99" t="s">
        <v>27</v>
      </c>
      <c r="F182" s="99">
        <v>0.05</v>
      </c>
      <c r="G182" s="100">
        <v>19474</v>
      </c>
      <c r="H182" s="100">
        <f t="shared" si="16"/>
        <v>974</v>
      </c>
    </row>
    <row r="183" spans="1:10">
      <c r="A183" s="97" t="s">
        <v>204</v>
      </c>
      <c r="B183" s="97" t="s">
        <v>206</v>
      </c>
      <c r="C183" s="105" t="s">
        <v>379</v>
      </c>
      <c r="D183" s="99" t="s">
        <v>32</v>
      </c>
      <c r="E183" s="99" t="s">
        <v>31</v>
      </c>
      <c r="F183" s="99">
        <v>1</v>
      </c>
      <c r="G183" s="101">
        <v>19887</v>
      </c>
      <c r="H183" s="100">
        <f t="shared" si="16"/>
        <v>19887</v>
      </c>
    </row>
    <row r="184" spans="1:10">
      <c r="A184" s="97" t="s">
        <v>204</v>
      </c>
      <c r="B184" s="97" t="s">
        <v>207</v>
      </c>
      <c r="C184" s="105" t="s">
        <v>208</v>
      </c>
      <c r="D184" s="99" t="s">
        <v>32</v>
      </c>
      <c r="E184" s="99" t="s">
        <v>27</v>
      </c>
      <c r="F184" s="99">
        <v>4</v>
      </c>
      <c r="G184" s="100">
        <v>2074</v>
      </c>
      <c r="H184" s="100">
        <f t="shared" si="16"/>
        <v>8296</v>
      </c>
    </row>
    <row r="185" spans="1:10">
      <c r="A185" s="329"/>
      <c r="B185" s="35"/>
      <c r="C185" s="67"/>
      <c r="D185" s="35"/>
      <c r="E185" s="35"/>
      <c r="F185" s="35"/>
      <c r="G185" s="35"/>
      <c r="H185" s="35"/>
    </row>
    <row r="186" spans="1:10" ht="25.5">
      <c r="A186" s="37" t="s">
        <v>21</v>
      </c>
      <c r="B186" s="37" t="s">
        <v>22</v>
      </c>
      <c r="C186" s="68" t="s">
        <v>23</v>
      </c>
      <c r="D186" s="38" t="s">
        <v>17</v>
      </c>
      <c r="E186" s="38" t="s">
        <v>16</v>
      </c>
      <c r="F186" s="39" t="s">
        <v>95</v>
      </c>
      <c r="G186" s="40" t="s">
        <v>5</v>
      </c>
      <c r="H186" s="40" t="s">
        <v>9</v>
      </c>
      <c r="I186" s="41" t="s">
        <v>24</v>
      </c>
      <c r="J186" s="41" t="s">
        <v>96</v>
      </c>
    </row>
    <row r="187" spans="1:10">
      <c r="A187" s="96" t="s">
        <v>545</v>
      </c>
      <c r="B187" s="97" t="s">
        <v>25</v>
      </c>
      <c r="C187" s="102" t="s">
        <v>546</v>
      </c>
      <c r="D187" s="98" t="s">
        <v>26</v>
      </c>
      <c r="E187" s="98" t="s">
        <v>27</v>
      </c>
      <c r="F187" s="99"/>
      <c r="G187" s="100"/>
      <c r="H187" s="113">
        <f>SUM(H188:H192)</f>
        <v>6500</v>
      </c>
      <c r="I187" s="34">
        <f>+$I$2</f>
        <v>1.393</v>
      </c>
      <c r="J187" s="63">
        <f>ROUND(H187*I187,0)</f>
        <v>9055</v>
      </c>
    </row>
    <row r="188" spans="1:10">
      <c r="A188" s="97" t="s">
        <v>545</v>
      </c>
      <c r="B188" s="97" t="s">
        <v>91</v>
      </c>
      <c r="C188" s="105" t="s">
        <v>92</v>
      </c>
      <c r="D188" s="99" t="s">
        <v>59</v>
      </c>
      <c r="E188" s="99" t="s">
        <v>60</v>
      </c>
      <c r="F188" s="99">
        <v>0.1</v>
      </c>
      <c r="G188" s="100">
        <f>+VLOOKUP(B188,[114]Insumos!$A$2:$F$5000,5,FALSE)</f>
        <v>33923</v>
      </c>
      <c r="H188" s="100">
        <f t="shared" ref="H188:H192" si="17">+ROUND(F188*G188,0)</f>
        <v>3392</v>
      </c>
    </row>
    <row r="189" spans="1:10" ht="25.5">
      <c r="A189" s="97" t="s">
        <v>545</v>
      </c>
      <c r="B189" s="97" t="s">
        <v>74</v>
      </c>
      <c r="C189" s="105" t="s">
        <v>75</v>
      </c>
      <c r="D189" s="99" t="s">
        <v>63</v>
      </c>
      <c r="E189" s="99" t="s">
        <v>31</v>
      </c>
      <c r="F189" s="99">
        <v>0.2</v>
      </c>
      <c r="G189" s="100">
        <f>+VLOOKUP(B189,[114]Insumos!$A$2:$F$5000,5,FALSE)</f>
        <v>9475</v>
      </c>
      <c r="H189" s="100">
        <f t="shared" si="17"/>
        <v>1895</v>
      </c>
    </row>
    <row r="190" spans="1:10">
      <c r="A190" s="97" t="s">
        <v>545</v>
      </c>
      <c r="B190" s="97" t="s">
        <v>61</v>
      </c>
      <c r="C190" s="105" t="s">
        <v>62</v>
      </c>
      <c r="D190" s="99" t="s">
        <v>63</v>
      </c>
      <c r="E190" s="99" t="s">
        <v>64</v>
      </c>
      <c r="F190" s="99">
        <v>1E-4</v>
      </c>
      <c r="G190" s="100">
        <f>+VLOOKUP(B190,[114]Insumos!$A$2:$F$5000,5,FALSE)</f>
        <v>154179</v>
      </c>
      <c r="H190" s="100">
        <f t="shared" si="17"/>
        <v>15</v>
      </c>
    </row>
    <row r="191" spans="1:10">
      <c r="A191" s="97" t="s">
        <v>545</v>
      </c>
      <c r="B191" s="97" t="s">
        <v>28</v>
      </c>
      <c r="C191" s="105" t="s">
        <v>29</v>
      </c>
      <c r="D191" s="99" t="s">
        <v>30</v>
      </c>
      <c r="E191" s="99" t="s">
        <v>31</v>
      </c>
      <c r="F191" s="99">
        <v>0.1</v>
      </c>
      <c r="G191" s="100">
        <f>+VLOOKUP(B191,[114]Insumos!$A$2:$F$5000,5,FALSE)</f>
        <v>3311</v>
      </c>
      <c r="H191" s="100">
        <f t="shared" si="17"/>
        <v>331</v>
      </c>
    </row>
    <row r="192" spans="1:10">
      <c r="A192" s="97" t="s">
        <v>545</v>
      </c>
      <c r="B192" s="97" t="s">
        <v>67</v>
      </c>
      <c r="C192" s="105" t="s">
        <v>68</v>
      </c>
      <c r="D192" s="99" t="s">
        <v>32</v>
      </c>
      <c r="E192" s="99" t="s">
        <v>31</v>
      </c>
      <c r="F192" s="99">
        <v>0.5</v>
      </c>
      <c r="G192" s="100">
        <f>+VLOOKUP(B192,[114]Insumos!$A$2:$F$5000,5,FALSE)</f>
        <v>1733</v>
      </c>
      <c r="H192" s="100">
        <f t="shared" si="17"/>
        <v>867</v>
      </c>
    </row>
    <row r="193" spans="1:10" s="340" customFormat="1" ht="13.5" thickBot="1">
      <c r="A193"/>
      <c r="B193"/>
      <c r="C193"/>
      <c r="D193"/>
      <c r="E193"/>
      <c r="F193"/>
      <c r="G193"/>
      <c r="H193"/>
    </row>
    <row r="194" spans="1:10" ht="13.5" thickBot="1">
      <c r="A194" s="333" t="s">
        <v>123</v>
      </c>
      <c r="B194" s="36"/>
      <c r="C194" s="70" t="s">
        <v>124</v>
      </c>
      <c r="D194" s="393"/>
      <c r="E194" s="394"/>
      <c r="F194" s="394"/>
      <c r="G194" s="394"/>
      <c r="H194" s="395"/>
    </row>
    <row r="195" spans="1:10">
      <c r="A195" s="329"/>
      <c r="B195" s="35"/>
      <c r="C195" s="67"/>
      <c r="D195" s="35"/>
      <c r="E195" s="35"/>
      <c r="F195" s="35"/>
      <c r="G195" s="35"/>
      <c r="H195" s="35"/>
    </row>
    <row r="196" spans="1:10" ht="25.5">
      <c r="A196" s="37" t="s">
        <v>21</v>
      </c>
      <c r="B196" s="37" t="s">
        <v>22</v>
      </c>
      <c r="C196" s="68" t="s">
        <v>23</v>
      </c>
      <c r="D196" s="38" t="s">
        <v>17</v>
      </c>
      <c r="E196" s="38" t="s">
        <v>16</v>
      </c>
      <c r="F196" s="39" t="s">
        <v>95</v>
      </c>
      <c r="G196" s="40" t="s">
        <v>5</v>
      </c>
      <c r="H196" s="40" t="s">
        <v>9</v>
      </c>
      <c r="I196" s="41" t="s">
        <v>24</v>
      </c>
      <c r="J196" s="41" t="s">
        <v>96</v>
      </c>
    </row>
    <row r="197" spans="1:10" ht="25.5">
      <c r="A197" s="96" t="s">
        <v>200</v>
      </c>
      <c r="B197" s="97" t="s">
        <v>25</v>
      </c>
      <c r="C197" s="102" t="s">
        <v>201</v>
      </c>
      <c r="D197" s="98" t="s">
        <v>26</v>
      </c>
      <c r="E197" s="98" t="s">
        <v>34</v>
      </c>
      <c r="F197" s="99"/>
      <c r="G197" s="103"/>
      <c r="H197" s="113">
        <f>SUM(H198:H203)</f>
        <v>40381</v>
      </c>
      <c r="I197" s="34">
        <f>+$I$2</f>
        <v>1.393</v>
      </c>
      <c r="J197" s="63">
        <f>ROUND(H197*I197,0)</f>
        <v>56251</v>
      </c>
    </row>
    <row r="198" spans="1:10">
      <c r="A198" s="97" t="s">
        <v>200</v>
      </c>
      <c r="B198" s="97" t="s">
        <v>71</v>
      </c>
      <c r="C198" s="105" t="s">
        <v>72</v>
      </c>
      <c r="D198" s="99" t="s">
        <v>73</v>
      </c>
      <c r="E198" s="99" t="s">
        <v>33</v>
      </c>
      <c r="F198" s="99">
        <v>2.5700000000000001E-2</v>
      </c>
      <c r="G198" s="103">
        <v>590583</v>
      </c>
      <c r="H198" s="100">
        <f>ROUND(F198*G198,0)</f>
        <v>15178</v>
      </c>
    </row>
    <row r="199" spans="1:10">
      <c r="A199" s="97" t="s">
        <v>200</v>
      </c>
      <c r="B199" s="97" t="s">
        <v>65</v>
      </c>
      <c r="C199" s="105" t="s">
        <v>66</v>
      </c>
      <c r="D199" s="99" t="s">
        <v>59</v>
      </c>
      <c r="E199" s="99" t="s">
        <v>60</v>
      </c>
      <c r="F199" s="99">
        <v>0.49</v>
      </c>
      <c r="G199" s="103">
        <v>23915</v>
      </c>
      <c r="H199" s="100">
        <f t="shared" ref="H199:H203" si="18">ROUND(F199*G199,0)</f>
        <v>11718</v>
      </c>
    </row>
    <row r="200" spans="1:10">
      <c r="A200" s="97" t="s">
        <v>200</v>
      </c>
      <c r="B200" s="97" t="s">
        <v>69</v>
      </c>
      <c r="C200" s="105" t="s">
        <v>70</v>
      </c>
      <c r="D200" s="99" t="s">
        <v>63</v>
      </c>
      <c r="E200" s="99" t="s">
        <v>18</v>
      </c>
      <c r="F200" s="99">
        <v>2.8999999999999998E-3</v>
      </c>
      <c r="G200" s="103">
        <v>171308</v>
      </c>
      <c r="H200" s="100">
        <f t="shared" si="18"/>
        <v>497</v>
      </c>
    </row>
    <row r="201" spans="1:10">
      <c r="A201" s="97" t="s">
        <v>200</v>
      </c>
      <c r="B201" s="97" t="s">
        <v>28</v>
      </c>
      <c r="C201" s="105" t="s">
        <v>29</v>
      </c>
      <c r="D201" s="99" t="s">
        <v>30</v>
      </c>
      <c r="E201" s="99" t="s">
        <v>31</v>
      </c>
      <c r="F201" s="99">
        <v>0.45</v>
      </c>
      <c r="G201" s="103">
        <v>3311</v>
      </c>
      <c r="H201" s="100">
        <f t="shared" si="18"/>
        <v>1490</v>
      </c>
    </row>
    <row r="202" spans="1:10">
      <c r="A202" s="97" t="s">
        <v>200</v>
      </c>
      <c r="B202" s="97" t="s">
        <v>67</v>
      </c>
      <c r="C202" s="105" t="s">
        <v>68</v>
      </c>
      <c r="D202" s="99" t="s">
        <v>32</v>
      </c>
      <c r="E202" s="99" t="s">
        <v>31</v>
      </c>
      <c r="F202" s="99">
        <v>0.52</v>
      </c>
      <c r="G202" s="103">
        <v>1733</v>
      </c>
      <c r="H202" s="100">
        <f t="shared" si="18"/>
        <v>901</v>
      </c>
    </row>
    <row r="203" spans="1:10">
      <c r="A203" s="97" t="s">
        <v>200</v>
      </c>
      <c r="B203" s="97" t="s">
        <v>202</v>
      </c>
      <c r="C203" s="105" t="s">
        <v>203</v>
      </c>
      <c r="D203" s="99" t="s">
        <v>32</v>
      </c>
      <c r="E203" s="99" t="s">
        <v>35</v>
      </c>
      <c r="F203" s="99">
        <v>0.8</v>
      </c>
      <c r="G203" s="103">
        <v>13246</v>
      </c>
      <c r="H203" s="100">
        <f t="shared" si="18"/>
        <v>10597</v>
      </c>
    </row>
    <row r="204" spans="1:10">
      <c r="A204" s="329"/>
      <c r="B204" s="35"/>
      <c r="C204" s="67"/>
      <c r="D204" s="35"/>
      <c r="E204" s="35"/>
      <c r="F204" s="35"/>
      <c r="G204" s="35"/>
      <c r="H204" s="35"/>
    </row>
    <row r="205" spans="1:10" ht="25.5">
      <c r="A205" s="128" t="s">
        <v>21</v>
      </c>
      <c r="B205" s="128" t="s">
        <v>22</v>
      </c>
      <c r="C205" s="129" t="s">
        <v>23</v>
      </c>
      <c r="D205" s="129" t="s">
        <v>17</v>
      </c>
      <c r="E205" s="129" t="s">
        <v>16</v>
      </c>
      <c r="F205" s="130" t="s">
        <v>95</v>
      </c>
      <c r="G205" s="131" t="s">
        <v>5</v>
      </c>
      <c r="H205" s="131" t="s">
        <v>9</v>
      </c>
      <c r="I205" s="61" t="s">
        <v>24</v>
      </c>
      <c r="J205" s="41" t="s">
        <v>96</v>
      </c>
    </row>
    <row r="206" spans="1:10" ht="25.5">
      <c r="A206" s="132" t="s">
        <v>296</v>
      </c>
      <c r="B206" s="133" t="s">
        <v>25</v>
      </c>
      <c r="C206" s="134" t="s">
        <v>297</v>
      </c>
      <c r="D206" s="134" t="s">
        <v>26</v>
      </c>
      <c r="E206" s="134" t="s">
        <v>27</v>
      </c>
      <c r="F206" s="135"/>
      <c r="G206" s="136"/>
      <c r="H206" s="113">
        <f>SUM(H207:H212)</f>
        <v>23201</v>
      </c>
      <c r="I206" s="62">
        <f>+$I$2</f>
        <v>1.393</v>
      </c>
      <c r="J206" s="63">
        <f>ROUND(H206*I206,0)</f>
        <v>32319</v>
      </c>
    </row>
    <row r="207" spans="1:10">
      <c r="A207" s="133" t="s">
        <v>296</v>
      </c>
      <c r="B207" s="133" t="s">
        <v>71</v>
      </c>
      <c r="C207" s="135" t="s">
        <v>72</v>
      </c>
      <c r="D207" s="135" t="s">
        <v>73</v>
      </c>
      <c r="E207" s="135" t="s">
        <v>33</v>
      </c>
      <c r="F207" s="135">
        <v>1.29E-2</v>
      </c>
      <c r="G207" s="136">
        <v>590583</v>
      </c>
      <c r="H207" s="100">
        <f>ROUND(F207*G207,0)</f>
        <v>7619</v>
      </c>
      <c r="I207" s="126"/>
      <c r="J207" s="126"/>
    </row>
    <row r="208" spans="1:10">
      <c r="A208" s="133" t="s">
        <v>296</v>
      </c>
      <c r="B208" s="133" t="s">
        <v>65</v>
      </c>
      <c r="C208" s="135" t="s">
        <v>66</v>
      </c>
      <c r="D208" s="135" t="s">
        <v>59</v>
      </c>
      <c r="E208" s="135" t="s">
        <v>60</v>
      </c>
      <c r="F208" s="135">
        <v>0.38</v>
      </c>
      <c r="G208" s="136">
        <v>23915</v>
      </c>
      <c r="H208" s="100">
        <f t="shared" ref="H208:H212" si="19">ROUND(F208*G208,0)</f>
        <v>9088</v>
      </c>
      <c r="I208" s="126"/>
      <c r="J208" s="126"/>
    </row>
    <row r="209" spans="1:10">
      <c r="A209" s="133" t="s">
        <v>296</v>
      </c>
      <c r="B209" s="133" t="s">
        <v>69</v>
      </c>
      <c r="C209" s="135" t="s">
        <v>70</v>
      </c>
      <c r="D209" s="135" t="s">
        <v>63</v>
      </c>
      <c r="E209" s="135" t="s">
        <v>18</v>
      </c>
      <c r="F209" s="135">
        <v>8.0000000000000004E-4</v>
      </c>
      <c r="G209" s="136">
        <v>171308</v>
      </c>
      <c r="H209" s="100">
        <f t="shared" si="19"/>
        <v>137</v>
      </c>
      <c r="I209" s="126"/>
      <c r="J209" s="126"/>
    </row>
    <row r="210" spans="1:10">
      <c r="A210" s="133" t="s">
        <v>296</v>
      </c>
      <c r="B210" s="133" t="s">
        <v>28</v>
      </c>
      <c r="C210" s="135" t="s">
        <v>29</v>
      </c>
      <c r="D210" s="135" t="s">
        <v>30</v>
      </c>
      <c r="E210" s="135" t="s">
        <v>31</v>
      </c>
      <c r="F210" s="135">
        <v>0.1</v>
      </c>
      <c r="G210" s="136">
        <v>3311</v>
      </c>
      <c r="H210" s="100">
        <f t="shared" si="19"/>
        <v>331</v>
      </c>
      <c r="I210" s="126"/>
      <c r="J210" s="126"/>
    </row>
    <row r="211" spans="1:10">
      <c r="A211" s="133" t="s">
        <v>296</v>
      </c>
      <c r="B211" s="133" t="s">
        <v>67</v>
      </c>
      <c r="C211" s="135" t="s">
        <v>68</v>
      </c>
      <c r="D211" s="135" t="s">
        <v>32</v>
      </c>
      <c r="E211" s="135" t="s">
        <v>31</v>
      </c>
      <c r="F211" s="135">
        <v>0.42</v>
      </c>
      <c r="G211" s="136">
        <v>1733</v>
      </c>
      <c r="H211" s="100">
        <f t="shared" si="19"/>
        <v>728</v>
      </c>
      <c r="I211" s="126"/>
      <c r="J211" s="126"/>
    </row>
    <row r="212" spans="1:10">
      <c r="A212" s="133" t="s">
        <v>296</v>
      </c>
      <c r="B212" s="133" t="s">
        <v>202</v>
      </c>
      <c r="C212" s="135" t="s">
        <v>203</v>
      </c>
      <c r="D212" s="135" t="s">
        <v>32</v>
      </c>
      <c r="E212" s="135" t="s">
        <v>35</v>
      </c>
      <c r="F212" s="135">
        <v>0.4</v>
      </c>
      <c r="G212" s="136">
        <v>13246</v>
      </c>
      <c r="H212" s="100">
        <f t="shared" si="19"/>
        <v>5298</v>
      </c>
      <c r="I212" s="126"/>
      <c r="J212" s="126"/>
    </row>
    <row r="213" spans="1:10">
      <c r="A213" s="43"/>
      <c r="B213" s="43"/>
      <c r="C213" s="44"/>
      <c r="D213" s="44"/>
      <c r="E213" s="44"/>
      <c r="F213" s="44"/>
      <c r="G213" s="117"/>
      <c r="H213" s="117"/>
      <c r="I213" s="126"/>
      <c r="J213" s="126"/>
    </row>
    <row r="214" spans="1:10" ht="25.5">
      <c r="A214" s="128" t="s">
        <v>21</v>
      </c>
      <c r="B214" s="128" t="s">
        <v>22</v>
      </c>
      <c r="C214" s="129" t="s">
        <v>23</v>
      </c>
      <c r="D214" s="129" t="s">
        <v>17</v>
      </c>
      <c r="E214" s="129" t="s">
        <v>16</v>
      </c>
      <c r="F214" s="130" t="s">
        <v>95</v>
      </c>
      <c r="G214" s="131" t="s">
        <v>5</v>
      </c>
      <c r="H214" s="131" t="s">
        <v>9</v>
      </c>
      <c r="I214" s="61" t="s">
        <v>24</v>
      </c>
      <c r="J214" s="41" t="s">
        <v>96</v>
      </c>
    </row>
    <row r="215" spans="1:10">
      <c r="A215" s="132" t="s">
        <v>553</v>
      </c>
      <c r="B215" s="133" t="s">
        <v>25</v>
      </c>
      <c r="C215" s="134" t="s">
        <v>554</v>
      </c>
      <c r="D215" s="134" t="s">
        <v>26</v>
      </c>
      <c r="E215" s="134" t="s">
        <v>27</v>
      </c>
      <c r="F215" s="135"/>
      <c r="G215" s="136"/>
      <c r="H215" s="113">
        <v>23693</v>
      </c>
      <c r="I215" s="62">
        <f>+$I$2</f>
        <v>1.393</v>
      </c>
      <c r="J215" s="63">
        <f>ROUND(H215*I215,0)</f>
        <v>33004</v>
      </c>
    </row>
    <row r="216" spans="1:10">
      <c r="A216" s="133" t="s">
        <v>553</v>
      </c>
      <c r="B216" s="133" t="s">
        <v>71</v>
      </c>
      <c r="C216" s="135" t="s">
        <v>72</v>
      </c>
      <c r="D216" s="135" t="s">
        <v>73</v>
      </c>
      <c r="E216" s="135" t="s">
        <v>33</v>
      </c>
      <c r="F216" s="135">
        <v>0.01</v>
      </c>
      <c r="G216" s="136">
        <f>+VLOOKUP(B216,[114]Insumos!$A$2:$F$5000,5,FALSE)</f>
        <v>590583</v>
      </c>
      <c r="H216" s="100">
        <f t="shared" ref="H216:H221" si="20">+ROUND(F216*G216,0)</f>
        <v>5906</v>
      </c>
      <c r="I216" s="62"/>
      <c r="J216" s="63"/>
    </row>
    <row r="217" spans="1:10">
      <c r="A217" s="133" t="s">
        <v>553</v>
      </c>
      <c r="B217" s="133" t="s">
        <v>65</v>
      </c>
      <c r="C217" s="135" t="s">
        <v>66</v>
      </c>
      <c r="D217" s="135" t="s">
        <v>59</v>
      </c>
      <c r="E217" s="135" t="s">
        <v>60</v>
      </c>
      <c r="F217" s="135">
        <v>0.6</v>
      </c>
      <c r="G217" s="136">
        <f>+VLOOKUP(B217,[114]Insumos!$A$2:$F$5000,5,FALSE)</f>
        <v>23915</v>
      </c>
      <c r="H217" s="100">
        <f t="shared" si="20"/>
        <v>14349</v>
      </c>
      <c r="I217" s="62"/>
      <c r="J217" s="63"/>
    </row>
    <row r="218" spans="1:10">
      <c r="A218" s="133" t="s">
        <v>553</v>
      </c>
      <c r="B218" s="133" t="s">
        <v>69</v>
      </c>
      <c r="C218" s="135" t="s">
        <v>70</v>
      </c>
      <c r="D218" s="135" t="s">
        <v>63</v>
      </c>
      <c r="E218" s="135" t="s">
        <v>18</v>
      </c>
      <c r="F218" s="135">
        <v>1.5E-3</v>
      </c>
      <c r="G218" s="136">
        <f>+VLOOKUP(B218,[114]Insumos!$A$2:$F$5000,5,FALSE)</f>
        <v>171308</v>
      </c>
      <c r="H218" s="100">
        <f t="shared" si="20"/>
        <v>257</v>
      </c>
      <c r="I218" s="62"/>
      <c r="J218" s="63"/>
    </row>
    <row r="219" spans="1:10">
      <c r="A219" s="133" t="s">
        <v>553</v>
      </c>
      <c r="B219" s="133" t="s">
        <v>28</v>
      </c>
      <c r="C219" s="135" t="s">
        <v>29</v>
      </c>
      <c r="D219" s="135" t="s">
        <v>30</v>
      </c>
      <c r="E219" s="135" t="s">
        <v>31</v>
      </c>
      <c r="F219" s="135">
        <v>0.15</v>
      </c>
      <c r="G219" s="136">
        <f>+VLOOKUP(B219,[114]Insumos!$A$2:$F$5000,5,FALSE)</f>
        <v>3311</v>
      </c>
      <c r="H219" s="100">
        <f t="shared" si="20"/>
        <v>497</v>
      </c>
      <c r="I219" s="62"/>
      <c r="J219" s="63"/>
    </row>
    <row r="220" spans="1:10">
      <c r="A220" s="133" t="s">
        <v>553</v>
      </c>
      <c r="B220" s="133" t="s">
        <v>67</v>
      </c>
      <c r="C220" s="135" t="s">
        <v>68</v>
      </c>
      <c r="D220" s="135" t="s">
        <v>32</v>
      </c>
      <c r="E220" s="135" t="s">
        <v>31</v>
      </c>
      <c r="F220" s="135">
        <v>0.2</v>
      </c>
      <c r="G220" s="136">
        <f>+VLOOKUP(B220,[114]Insumos!$A$2:$F$5000,5,FALSE)</f>
        <v>1733</v>
      </c>
      <c r="H220" s="100">
        <f t="shared" si="20"/>
        <v>347</v>
      </c>
      <c r="I220" s="62"/>
      <c r="J220" s="63"/>
    </row>
    <row r="221" spans="1:10" ht="25.5">
      <c r="A221" s="133" t="s">
        <v>553</v>
      </c>
      <c r="B221" s="133" t="s">
        <v>555</v>
      </c>
      <c r="C221" s="135" t="s">
        <v>556</v>
      </c>
      <c r="D221" s="135" t="s">
        <v>32</v>
      </c>
      <c r="E221" s="135" t="s">
        <v>31</v>
      </c>
      <c r="F221" s="135">
        <v>2.5000000000000001E-2</v>
      </c>
      <c r="G221" s="136">
        <f>+VLOOKUP(B221,[114]Insumos!$A$2:$F$5000,5,FALSE)</f>
        <v>93469</v>
      </c>
      <c r="H221" s="100">
        <f t="shared" si="20"/>
        <v>2337</v>
      </c>
      <c r="I221" s="62"/>
      <c r="J221" s="63"/>
    </row>
    <row r="222" spans="1:10">
      <c r="A222" s="329"/>
      <c r="B222" s="35"/>
      <c r="C222" s="67"/>
      <c r="D222" s="35"/>
      <c r="E222" s="35"/>
      <c r="F222" s="35"/>
      <c r="G222" s="35"/>
      <c r="H222" s="35"/>
    </row>
    <row r="223" spans="1:10" ht="25.5">
      <c r="A223" s="128" t="s">
        <v>21</v>
      </c>
      <c r="B223" s="128" t="s">
        <v>22</v>
      </c>
      <c r="C223" s="129" t="s">
        <v>23</v>
      </c>
      <c r="D223" s="129" t="s">
        <v>17</v>
      </c>
      <c r="E223" s="129" t="s">
        <v>16</v>
      </c>
      <c r="F223" s="130" t="s">
        <v>95</v>
      </c>
      <c r="G223" s="131" t="s">
        <v>5</v>
      </c>
      <c r="H223" s="131" t="s">
        <v>9</v>
      </c>
      <c r="I223" s="61" t="s">
        <v>24</v>
      </c>
      <c r="J223" s="41" t="s">
        <v>96</v>
      </c>
    </row>
    <row r="224" spans="1:10" ht="25.5">
      <c r="A224" s="132" t="s">
        <v>298</v>
      </c>
      <c r="B224" s="133" t="s">
        <v>25</v>
      </c>
      <c r="C224" s="134" t="s">
        <v>299</v>
      </c>
      <c r="D224" s="134" t="s">
        <v>26</v>
      </c>
      <c r="E224" s="134" t="s">
        <v>27</v>
      </c>
      <c r="F224" s="135"/>
      <c r="G224" s="136"/>
      <c r="H224" s="113">
        <f>SUM(H225:H227)</f>
        <v>12434</v>
      </c>
      <c r="I224" s="62">
        <f>+$I$2</f>
        <v>1.393</v>
      </c>
      <c r="J224" s="63">
        <f>ROUND(H224*I224,0)</f>
        <v>17321</v>
      </c>
    </row>
    <row r="225" spans="1:10">
      <c r="A225" s="133" t="s">
        <v>298</v>
      </c>
      <c r="B225" s="133" t="s">
        <v>65</v>
      </c>
      <c r="C225" s="135" t="s">
        <v>66</v>
      </c>
      <c r="D225" s="135" t="s">
        <v>59</v>
      </c>
      <c r="E225" s="135" t="s">
        <v>60</v>
      </c>
      <c r="F225" s="135">
        <v>0.35</v>
      </c>
      <c r="G225" s="136">
        <v>23915</v>
      </c>
      <c r="H225" s="100">
        <f>ROUND(F225*G225,0)</f>
        <v>8370</v>
      </c>
      <c r="I225" s="62"/>
      <c r="J225" s="63"/>
    </row>
    <row r="226" spans="1:10">
      <c r="A226" s="133" t="s">
        <v>298</v>
      </c>
      <c r="B226" s="133" t="s">
        <v>300</v>
      </c>
      <c r="C226" s="135" t="s">
        <v>301</v>
      </c>
      <c r="D226" s="135" t="s">
        <v>63</v>
      </c>
      <c r="E226" s="135" t="s">
        <v>18</v>
      </c>
      <c r="F226" s="135">
        <v>2.5000000000000001E-2</v>
      </c>
      <c r="G226" s="136">
        <v>63233</v>
      </c>
      <c r="H226" s="100">
        <f t="shared" ref="H226:H227" si="21">ROUND(F226*G226,0)</f>
        <v>1581</v>
      </c>
      <c r="I226" s="62"/>
      <c r="J226" s="63"/>
    </row>
    <row r="227" spans="1:10">
      <c r="A227" s="133" t="s">
        <v>298</v>
      </c>
      <c r="B227" s="133" t="s">
        <v>28</v>
      </c>
      <c r="C227" s="135" t="s">
        <v>29</v>
      </c>
      <c r="D227" s="135" t="s">
        <v>30</v>
      </c>
      <c r="E227" s="135" t="s">
        <v>31</v>
      </c>
      <c r="F227" s="135">
        <v>0.75</v>
      </c>
      <c r="G227" s="136">
        <v>3311</v>
      </c>
      <c r="H227" s="100">
        <f t="shared" si="21"/>
        <v>2483</v>
      </c>
      <c r="I227" s="62"/>
      <c r="J227" s="63"/>
    </row>
    <row r="228" spans="1:10" ht="13.5" thickBot="1">
      <c r="A228" s="329"/>
      <c r="B228" s="35"/>
      <c r="C228" s="67"/>
      <c r="D228" s="35"/>
      <c r="E228" s="35"/>
      <c r="F228" s="35"/>
      <c r="G228" s="35"/>
      <c r="H228" s="35"/>
    </row>
    <row r="229" spans="1:10" ht="13.5" thickBot="1">
      <c r="A229" s="333" t="s">
        <v>131</v>
      </c>
      <c r="B229" s="36"/>
      <c r="C229" s="70" t="s">
        <v>132</v>
      </c>
      <c r="D229" s="393"/>
      <c r="E229" s="394"/>
      <c r="F229" s="394"/>
      <c r="G229" s="394"/>
      <c r="H229" s="395"/>
    </row>
    <row r="230" spans="1:10">
      <c r="A230" s="329"/>
      <c r="B230" s="35"/>
      <c r="C230" s="67"/>
      <c r="D230" s="35"/>
      <c r="E230" s="35"/>
      <c r="F230" s="35"/>
      <c r="G230" s="35"/>
      <c r="H230" s="35"/>
    </row>
    <row r="231" spans="1:10" ht="25.5">
      <c r="A231" s="128" t="s">
        <v>21</v>
      </c>
      <c r="B231" s="128" t="s">
        <v>22</v>
      </c>
      <c r="C231" s="129" t="s">
        <v>23</v>
      </c>
      <c r="D231" s="129" t="s">
        <v>17</v>
      </c>
      <c r="E231" s="129" t="s">
        <v>16</v>
      </c>
      <c r="F231" s="130" t="s">
        <v>95</v>
      </c>
      <c r="G231" s="131" t="s">
        <v>5</v>
      </c>
      <c r="H231" s="131" t="s">
        <v>9</v>
      </c>
      <c r="I231" s="61" t="s">
        <v>24</v>
      </c>
      <c r="J231" s="41" t="s">
        <v>96</v>
      </c>
    </row>
    <row r="232" spans="1:10" ht="38.25">
      <c r="A232" s="132" t="s">
        <v>302</v>
      </c>
      <c r="B232" s="133" t="s">
        <v>25</v>
      </c>
      <c r="C232" s="134" t="s">
        <v>303</v>
      </c>
      <c r="D232" s="134" t="s">
        <v>26</v>
      </c>
      <c r="E232" s="134" t="s">
        <v>34</v>
      </c>
      <c r="F232" s="135"/>
      <c r="G232" s="136"/>
      <c r="H232" s="113">
        <f>SUM(H233:H240)</f>
        <v>45327</v>
      </c>
      <c r="I232" s="62">
        <f>+$I$2</f>
        <v>1.393</v>
      </c>
      <c r="J232" s="63">
        <f>ROUND(H232*I232,0)</f>
        <v>63141</v>
      </c>
    </row>
    <row r="233" spans="1:10">
      <c r="A233" s="133" t="s">
        <v>302</v>
      </c>
      <c r="B233" s="133" t="s">
        <v>121</v>
      </c>
      <c r="C233" s="135" t="s">
        <v>122</v>
      </c>
      <c r="D233" s="135" t="s">
        <v>59</v>
      </c>
      <c r="E233" s="135" t="s">
        <v>60</v>
      </c>
      <c r="F233" s="135">
        <v>0.17</v>
      </c>
      <c r="G233" s="136">
        <v>33113</v>
      </c>
      <c r="H233" s="100">
        <f>ROUND(F233*G233,0)</f>
        <v>5629</v>
      </c>
      <c r="I233" s="62"/>
      <c r="J233" s="63"/>
    </row>
    <row r="234" spans="1:10">
      <c r="A234" s="133" t="s">
        <v>302</v>
      </c>
      <c r="B234" s="133" t="s">
        <v>69</v>
      </c>
      <c r="C234" s="135" t="s">
        <v>70</v>
      </c>
      <c r="D234" s="135" t="s">
        <v>63</v>
      </c>
      <c r="E234" s="135" t="s">
        <v>18</v>
      </c>
      <c r="F234" s="135">
        <v>3.5999999999999999E-3</v>
      </c>
      <c r="G234" s="136">
        <v>171308</v>
      </c>
      <c r="H234" s="100">
        <f t="shared" ref="H234:H240" si="22">ROUND(F234*G234,0)</f>
        <v>617</v>
      </c>
      <c r="I234" s="62"/>
      <c r="J234" s="63"/>
    </row>
    <row r="235" spans="1:10">
      <c r="A235" s="133" t="s">
        <v>302</v>
      </c>
      <c r="B235" s="133" t="s">
        <v>304</v>
      </c>
      <c r="C235" s="135" t="s">
        <v>305</v>
      </c>
      <c r="D235" s="135" t="s">
        <v>63</v>
      </c>
      <c r="E235" s="135" t="s">
        <v>18</v>
      </c>
      <c r="F235" s="135">
        <v>0.1</v>
      </c>
      <c r="G235" s="136">
        <v>49681</v>
      </c>
      <c r="H235" s="100">
        <f t="shared" si="22"/>
        <v>4968</v>
      </c>
      <c r="I235" s="62"/>
      <c r="J235" s="63"/>
    </row>
    <row r="236" spans="1:10">
      <c r="A236" s="133" t="s">
        <v>302</v>
      </c>
      <c r="B236" s="133" t="s">
        <v>28</v>
      </c>
      <c r="C236" s="135" t="s">
        <v>29</v>
      </c>
      <c r="D236" s="135" t="s">
        <v>30</v>
      </c>
      <c r="E236" s="135" t="s">
        <v>31</v>
      </c>
      <c r="F236" s="135">
        <v>0.01</v>
      </c>
      <c r="G236" s="136">
        <v>3311</v>
      </c>
      <c r="H236" s="100">
        <f t="shared" si="22"/>
        <v>33</v>
      </c>
      <c r="I236" s="60"/>
      <c r="J236" s="60"/>
    </row>
    <row r="237" spans="1:10">
      <c r="A237" s="133" t="s">
        <v>302</v>
      </c>
      <c r="B237" s="133" t="s">
        <v>306</v>
      </c>
      <c r="C237" s="135" t="s">
        <v>307</v>
      </c>
      <c r="D237" s="135" t="s">
        <v>32</v>
      </c>
      <c r="E237" s="135" t="s">
        <v>52</v>
      </c>
      <c r="F237" s="135">
        <v>8.0000000000000002E-3</v>
      </c>
      <c r="G237" s="136">
        <v>104693</v>
      </c>
      <c r="H237" s="100">
        <f t="shared" si="22"/>
        <v>838</v>
      </c>
      <c r="I237" s="60"/>
      <c r="J237" s="60"/>
    </row>
    <row r="238" spans="1:10">
      <c r="A238" s="133" t="s">
        <v>302</v>
      </c>
      <c r="B238" s="133" t="s">
        <v>67</v>
      </c>
      <c r="C238" s="135" t="s">
        <v>68</v>
      </c>
      <c r="D238" s="135" t="s">
        <v>32</v>
      </c>
      <c r="E238" s="135" t="s">
        <v>31</v>
      </c>
      <c r="F238" s="135">
        <v>0.372</v>
      </c>
      <c r="G238" s="136">
        <v>1733</v>
      </c>
      <c r="H238" s="100">
        <f t="shared" si="22"/>
        <v>645</v>
      </c>
      <c r="I238" s="60"/>
      <c r="J238" s="60"/>
    </row>
    <row r="239" spans="1:10">
      <c r="A239" s="133" t="s">
        <v>302</v>
      </c>
      <c r="B239" s="133" t="s">
        <v>308</v>
      </c>
      <c r="C239" s="135" t="s">
        <v>309</v>
      </c>
      <c r="D239" s="135" t="s">
        <v>32</v>
      </c>
      <c r="E239" s="135" t="s">
        <v>20</v>
      </c>
      <c r="F239" s="135">
        <v>0.1</v>
      </c>
      <c r="G239" s="136">
        <v>3579</v>
      </c>
      <c r="H239" s="100">
        <f t="shared" si="22"/>
        <v>358</v>
      </c>
      <c r="I239" s="60"/>
      <c r="J239" s="60"/>
    </row>
    <row r="240" spans="1:10">
      <c r="A240" s="133" t="s">
        <v>302</v>
      </c>
      <c r="B240" s="133" t="s">
        <v>310</v>
      </c>
      <c r="C240" s="135" t="s">
        <v>311</v>
      </c>
      <c r="D240" s="135" t="s">
        <v>32</v>
      </c>
      <c r="E240" s="135" t="s">
        <v>34</v>
      </c>
      <c r="F240" s="135">
        <v>1</v>
      </c>
      <c r="G240" s="136">
        <v>32239</v>
      </c>
      <c r="H240" s="100">
        <f t="shared" si="22"/>
        <v>32239</v>
      </c>
      <c r="I240" s="60"/>
      <c r="J240" s="60"/>
    </row>
    <row r="241" spans="1:10">
      <c r="A241" s="329"/>
      <c r="B241" s="35"/>
      <c r="C241" s="67"/>
      <c r="D241" s="35"/>
      <c r="E241" s="35"/>
      <c r="F241" s="35"/>
      <c r="G241" s="35"/>
      <c r="H241" s="35"/>
    </row>
    <row r="242" spans="1:10" ht="25.5">
      <c r="A242" s="37" t="s">
        <v>21</v>
      </c>
      <c r="B242" s="37" t="s">
        <v>22</v>
      </c>
      <c r="C242" s="68" t="s">
        <v>23</v>
      </c>
      <c r="D242" s="38" t="s">
        <v>17</v>
      </c>
      <c r="E242" s="38" t="s">
        <v>16</v>
      </c>
      <c r="F242" s="39" t="s">
        <v>95</v>
      </c>
      <c r="G242" s="40" t="s">
        <v>5</v>
      </c>
      <c r="H242" s="40" t="s">
        <v>9</v>
      </c>
      <c r="I242" s="41" t="s">
        <v>24</v>
      </c>
      <c r="J242" s="41" t="s">
        <v>96</v>
      </c>
    </row>
    <row r="243" spans="1:10" ht="25.5">
      <c r="A243" s="96" t="s">
        <v>227</v>
      </c>
      <c r="B243" s="97" t="s">
        <v>25</v>
      </c>
      <c r="C243" s="102" t="s">
        <v>228</v>
      </c>
      <c r="D243" s="98" t="s">
        <v>26</v>
      </c>
      <c r="E243" s="98" t="s">
        <v>27</v>
      </c>
      <c r="F243" s="99"/>
      <c r="G243" s="103"/>
      <c r="H243" s="113">
        <f>SUM(H244:H253)</f>
        <v>57478</v>
      </c>
      <c r="I243" s="34">
        <f>+$I$2</f>
        <v>1.393</v>
      </c>
      <c r="J243" s="63">
        <f>ROUND(H243*I243,0)</f>
        <v>80067</v>
      </c>
    </row>
    <row r="244" spans="1:10">
      <c r="A244" s="97" t="s">
        <v>227</v>
      </c>
      <c r="B244" s="97" t="s">
        <v>181</v>
      </c>
      <c r="C244" s="105" t="s">
        <v>182</v>
      </c>
      <c r="D244" s="99" t="s">
        <v>59</v>
      </c>
      <c r="E244" s="99" t="s">
        <v>60</v>
      </c>
      <c r="F244" s="99">
        <v>0.22</v>
      </c>
      <c r="G244" s="103">
        <v>38076</v>
      </c>
      <c r="H244" s="100">
        <f>ROUND(F244*G244,0)</f>
        <v>8377</v>
      </c>
      <c r="I244" s="34"/>
      <c r="J244" s="42"/>
    </row>
    <row r="245" spans="1:10">
      <c r="A245" s="97" t="s">
        <v>227</v>
      </c>
      <c r="B245" s="97" t="s">
        <v>69</v>
      </c>
      <c r="C245" s="105" t="s">
        <v>70</v>
      </c>
      <c r="D245" s="99" t="s">
        <v>63</v>
      </c>
      <c r="E245" s="99" t="s">
        <v>18</v>
      </c>
      <c r="F245" s="99">
        <v>5.4000000000000003E-3</v>
      </c>
      <c r="G245" s="103">
        <v>171308</v>
      </c>
      <c r="H245" s="100">
        <f t="shared" ref="H245:H253" si="23">ROUND(F245*G245,0)</f>
        <v>925</v>
      </c>
    </row>
    <row r="246" spans="1:10">
      <c r="A246" s="97" t="s">
        <v>227</v>
      </c>
      <c r="B246" s="97" t="s">
        <v>28</v>
      </c>
      <c r="C246" s="105" t="s">
        <v>29</v>
      </c>
      <c r="D246" s="99" t="s">
        <v>30</v>
      </c>
      <c r="E246" s="99" t="s">
        <v>31</v>
      </c>
      <c r="F246" s="99">
        <v>0.08</v>
      </c>
      <c r="G246" s="103">
        <v>3311</v>
      </c>
      <c r="H246" s="100">
        <f t="shared" si="23"/>
        <v>265</v>
      </c>
    </row>
    <row r="247" spans="1:10">
      <c r="A247" s="97" t="s">
        <v>227</v>
      </c>
      <c r="B247" s="97" t="s">
        <v>139</v>
      </c>
      <c r="C247" s="105" t="s">
        <v>140</v>
      </c>
      <c r="D247" s="99" t="s">
        <v>32</v>
      </c>
      <c r="E247" s="99" t="s">
        <v>52</v>
      </c>
      <c r="F247" s="99">
        <v>3.4000000000000002E-2</v>
      </c>
      <c r="G247" s="103">
        <v>115927</v>
      </c>
      <c r="H247" s="100">
        <f t="shared" si="23"/>
        <v>3942</v>
      </c>
    </row>
    <row r="248" spans="1:10">
      <c r="A248" s="97" t="s">
        <v>227</v>
      </c>
      <c r="B248" s="97" t="s">
        <v>183</v>
      </c>
      <c r="C248" s="105" t="s">
        <v>184</v>
      </c>
      <c r="D248" s="99" t="s">
        <v>32</v>
      </c>
      <c r="E248" s="99" t="s">
        <v>31</v>
      </c>
      <c r="F248" s="99">
        <v>0.1</v>
      </c>
      <c r="G248" s="103">
        <v>37079</v>
      </c>
      <c r="H248" s="100">
        <f t="shared" si="23"/>
        <v>3708</v>
      </c>
    </row>
    <row r="249" spans="1:10">
      <c r="A249" s="97" t="s">
        <v>227</v>
      </c>
      <c r="B249" s="97" t="s">
        <v>225</v>
      </c>
      <c r="C249" s="105" t="s">
        <v>226</v>
      </c>
      <c r="D249" s="99" t="s">
        <v>32</v>
      </c>
      <c r="E249" s="99" t="s">
        <v>31</v>
      </c>
      <c r="F249" s="99">
        <v>0.1</v>
      </c>
      <c r="G249" s="103">
        <v>24719</v>
      </c>
      <c r="H249" s="100">
        <f t="shared" si="23"/>
        <v>2472</v>
      </c>
    </row>
    <row r="250" spans="1:10">
      <c r="A250" s="97" t="s">
        <v>227</v>
      </c>
      <c r="B250" s="97" t="s">
        <v>67</v>
      </c>
      <c r="C250" s="105" t="s">
        <v>68</v>
      </c>
      <c r="D250" s="99" t="s">
        <v>32</v>
      </c>
      <c r="E250" s="99" t="s">
        <v>31</v>
      </c>
      <c r="F250" s="99">
        <v>0.2</v>
      </c>
      <c r="G250" s="103">
        <v>1733</v>
      </c>
      <c r="H250" s="100">
        <f t="shared" si="23"/>
        <v>347</v>
      </c>
    </row>
    <row r="251" spans="1:10">
      <c r="A251" s="97" t="s">
        <v>227</v>
      </c>
      <c r="B251" s="97" t="s">
        <v>229</v>
      </c>
      <c r="C251" s="105" t="s">
        <v>230</v>
      </c>
      <c r="D251" s="99" t="s">
        <v>32</v>
      </c>
      <c r="E251" s="99" t="s">
        <v>34</v>
      </c>
      <c r="F251" s="99">
        <v>1</v>
      </c>
      <c r="G251" s="103">
        <v>35581</v>
      </c>
      <c r="H251" s="100">
        <f t="shared" si="23"/>
        <v>35581</v>
      </c>
    </row>
    <row r="252" spans="1:10">
      <c r="A252" s="97" t="s">
        <v>227</v>
      </c>
      <c r="B252" s="97" t="s">
        <v>231</v>
      </c>
      <c r="C252" s="105" t="s">
        <v>232</v>
      </c>
      <c r="D252" s="99" t="s">
        <v>32</v>
      </c>
      <c r="E252" s="99" t="s">
        <v>31</v>
      </c>
      <c r="F252" s="99">
        <v>3</v>
      </c>
      <c r="G252" s="103">
        <v>377</v>
      </c>
      <c r="H252" s="100">
        <f t="shared" si="23"/>
        <v>1131</v>
      </c>
    </row>
    <row r="253" spans="1:10">
      <c r="A253" s="97" t="s">
        <v>227</v>
      </c>
      <c r="B253" s="97" t="s">
        <v>233</v>
      </c>
      <c r="C253" s="105" t="s">
        <v>234</v>
      </c>
      <c r="D253" s="99" t="s">
        <v>32</v>
      </c>
      <c r="E253" s="99" t="s">
        <v>31</v>
      </c>
      <c r="F253" s="99">
        <v>0.05</v>
      </c>
      <c r="G253" s="103">
        <v>14607</v>
      </c>
      <c r="H253" s="100">
        <f t="shared" si="23"/>
        <v>730</v>
      </c>
    </row>
    <row r="254" spans="1:10">
      <c r="A254" s="329"/>
      <c r="B254" s="35"/>
      <c r="C254" s="67"/>
      <c r="D254" s="35"/>
      <c r="E254" s="35"/>
      <c r="F254" s="35"/>
      <c r="G254" s="35"/>
      <c r="H254" s="35"/>
    </row>
    <row r="255" spans="1:10" ht="25.5">
      <c r="A255" s="37" t="s">
        <v>21</v>
      </c>
      <c r="B255" s="37" t="s">
        <v>22</v>
      </c>
      <c r="C255" s="68" t="s">
        <v>23</v>
      </c>
      <c r="D255" s="38" t="s">
        <v>17</v>
      </c>
      <c r="E255" s="38" t="s">
        <v>16</v>
      </c>
      <c r="F255" s="39" t="s">
        <v>95</v>
      </c>
      <c r="G255" s="40" t="s">
        <v>5</v>
      </c>
      <c r="H255" s="40" t="s">
        <v>9</v>
      </c>
      <c r="I255" s="41" t="s">
        <v>24</v>
      </c>
      <c r="J255" s="41" t="s">
        <v>96</v>
      </c>
    </row>
    <row r="256" spans="1:10">
      <c r="A256" s="96"/>
      <c r="B256" s="97"/>
      <c r="C256" s="102" t="s">
        <v>385</v>
      </c>
      <c r="D256" s="98"/>
      <c r="E256" s="98" t="s">
        <v>386</v>
      </c>
      <c r="F256" s="99"/>
      <c r="G256" s="103"/>
      <c r="H256" s="113">
        <v>6850</v>
      </c>
      <c r="I256" s="34">
        <f>+$I$2</f>
        <v>1.393</v>
      </c>
      <c r="J256" s="63">
        <f>ROUND(H256*I256,0)</f>
        <v>9542</v>
      </c>
    </row>
    <row r="257" spans="1:10">
      <c r="A257" s="97"/>
      <c r="B257" s="97" t="s">
        <v>387</v>
      </c>
      <c r="C257" s="105" t="s">
        <v>66</v>
      </c>
      <c r="D257" s="99" t="s">
        <v>388</v>
      </c>
      <c r="E257" s="99" t="s">
        <v>389</v>
      </c>
      <c r="F257" s="99">
        <v>0.2</v>
      </c>
      <c r="G257" s="103">
        <v>25966</v>
      </c>
      <c r="H257" s="100">
        <v>5193</v>
      </c>
      <c r="I257" s="34"/>
      <c r="J257" s="42"/>
    </row>
    <row r="258" spans="1:10" ht="38.25">
      <c r="A258" s="97"/>
      <c r="B258" s="97" t="s">
        <v>390</v>
      </c>
      <c r="C258" s="105" t="s">
        <v>391</v>
      </c>
      <c r="D258" s="99" t="s">
        <v>392</v>
      </c>
      <c r="E258" s="99" t="s">
        <v>393</v>
      </c>
      <c r="F258" s="99">
        <v>0.06</v>
      </c>
      <c r="G258" s="103">
        <v>4944</v>
      </c>
      <c r="H258" s="100">
        <v>297</v>
      </c>
    </row>
    <row r="259" spans="1:10" ht="25.5">
      <c r="A259" s="97"/>
      <c r="B259" s="97" t="s">
        <v>394</v>
      </c>
      <c r="C259" s="105" t="s">
        <v>75</v>
      </c>
      <c r="D259" s="99" t="s">
        <v>395</v>
      </c>
      <c r="E259" s="99" t="s">
        <v>396</v>
      </c>
      <c r="F259" s="99">
        <v>0.04</v>
      </c>
      <c r="G259" s="103">
        <v>9473</v>
      </c>
      <c r="H259" s="100">
        <v>379</v>
      </c>
    </row>
    <row r="260" spans="1:10">
      <c r="A260" s="97"/>
      <c r="B260" s="97" t="s">
        <v>397</v>
      </c>
      <c r="C260" s="105" t="s">
        <v>398</v>
      </c>
      <c r="D260" s="99" t="s">
        <v>30</v>
      </c>
      <c r="E260" s="99" t="s">
        <v>393</v>
      </c>
      <c r="F260" s="99">
        <v>0.03</v>
      </c>
      <c r="G260" s="103">
        <v>3826</v>
      </c>
      <c r="H260" s="100">
        <v>115</v>
      </c>
    </row>
    <row r="261" spans="1:10">
      <c r="A261" s="97"/>
      <c r="B261" s="97" t="s">
        <v>399</v>
      </c>
      <c r="C261" s="105" t="s">
        <v>68</v>
      </c>
      <c r="D261" s="99" t="s">
        <v>388</v>
      </c>
      <c r="E261" s="99" t="s">
        <v>393</v>
      </c>
      <c r="F261" s="99">
        <v>0.5</v>
      </c>
      <c r="G261" s="103">
        <v>1731</v>
      </c>
      <c r="H261" s="100">
        <v>866</v>
      </c>
    </row>
    <row r="262" spans="1:10" ht="13.5" thickBot="1">
      <c r="A262" s="329"/>
      <c r="B262" s="35"/>
      <c r="C262" s="67"/>
      <c r="D262" s="35"/>
      <c r="E262" s="35"/>
      <c r="F262" s="35"/>
      <c r="G262" s="35"/>
      <c r="H262" s="35"/>
    </row>
    <row r="263" spans="1:10" ht="13.5" thickBot="1">
      <c r="A263" s="333" t="s">
        <v>198</v>
      </c>
      <c r="B263" s="36"/>
      <c r="C263" s="70" t="s">
        <v>199</v>
      </c>
      <c r="D263" s="393"/>
      <c r="E263" s="394"/>
      <c r="F263" s="394"/>
      <c r="G263" s="394"/>
      <c r="H263" s="395"/>
    </row>
    <row r="264" spans="1:10">
      <c r="A264" s="329"/>
      <c r="B264" s="35"/>
      <c r="C264" s="67"/>
      <c r="D264" s="35"/>
      <c r="E264" s="35"/>
      <c r="F264" s="35"/>
      <c r="G264" s="35"/>
      <c r="H264" s="35"/>
    </row>
    <row r="265" spans="1:10" ht="25.5">
      <c r="A265" s="37" t="s">
        <v>21</v>
      </c>
      <c r="B265" s="37" t="s">
        <v>22</v>
      </c>
      <c r="C265" s="68" t="s">
        <v>23</v>
      </c>
      <c r="D265" s="38" t="s">
        <v>17</v>
      </c>
      <c r="E265" s="38" t="s">
        <v>16</v>
      </c>
      <c r="F265" s="39" t="s">
        <v>95</v>
      </c>
      <c r="G265" s="40" t="s">
        <v>5</v>
      </c>
      <c r="H265" s="40" t="s">
        <v>9</v>
      </c>
      <c r="I265" s="41" t="s">
        <v>24</v>
      </c>
      <c r="J265" s="41" t="s">
        <v>96</v>
      </c>
    </row>
    <row r="266" spans="1:10" ht="38.25">
      <c r="A266" s="96" t="s">
        <v>197</v>
      </c>
      <c r="B266" s="97" t="s">
        <v>25</v>
      </c>
      <c r="C266" s="102" t="s">
        <v>383</v>
      </c>
      <c r="D266" s="98" t="s">
        <v>26</v>
      </c>
      <c r="E266" s="98" t="s">
        <v>34</v>
      </c>
      <c r="F266" s="99"/>
      <c r="G266" s="103"/>
      <c r="H266" s="113">
        <f>SUM(H267)</f>
        <v>62224</v>
      </c>
      <c r="I266" s="34">
        <f>+$I$2</f>
        <v>1.393</v>
      </c>
      <c r="J266" s="63">
        <f>ROUND(H266*I266,0)</f>
        <v>86678</v>
      </c>
    </row>
    <row r="267" spans="1:10" ht="38.25">
      <c r="A267" s="133" t="s">
        <v>197</v>
      </c>
      <c r="B267" s="133" t="s">
        <v>384</v>
      </c>
      <c r="C267" s="135" t="s">
        <v>383</v>
      </c>
      <c r="D267" s="135" t="s">
        <v>32</v>
      </c>
      <c r="E267" s="135" t="s">
        <v>34</v>
      </c>
      <c r="F267" s="135">
        <v>1</v>
      </c>
      <c r="G267" s="136">
        <v>62224</v>
      </c>
      <c r="H267" s="100">
        <f>ROUND(F267*G267,0)</f>
        <v>62224</v>
      </c>
      <c r="I267" s="34"/>
      <c r="J267" s="42"/>
    </row>
    <row r="268" spans="1:10" ht="13.5" thickBot="1">
      <c r="A268" s="329"/>
      <c r="B268" s="35"/>
      <c r="C268" s="67"/>
      <c r="D268" s="35"/>
      <c r="E268" s="35"/>
      <c r="F268" s="35"/>
      <c r="G268" s="35"/>
      <c r="H268" s="35"/>
    </row>
    <row r="269" spans="1:10" ht="13.5" thickBot="1">
      <c r="A269" s="333" t="s">
        <v>179</v>
      </c>
      <c r="B269" s="36"/>
      <c r="C269" s="70" t="s">
        <v>180</v>
      </c>
      <c r="D269" s="393"/>
      <c r="E269" s="394"/>
      <c r="F269" s="394"/>
      <c r="G269" s="394"/>
      <c r="H269" s="395"/>
    </row>
    <row r="270" spans="1:10">
      <c r="A270" s="329"/>
      <c r="B270" s="35"/>
      <c r="C270" s="67"/>
      <c r="D270" s="35"/>
      <c r="E270" s="35"/>
      <c r="F270" s="35"/>
      <c r="G270" s="35"/>
      <c r="H270" s="35"/>
    </row>
    <row r="271" spans="1:10" ht="25.5">
      <c r="A271" s="128" t="s">
        <v>21</v>
      </c>
      <c r="B271" s="128" t="s">
        <v>22</v>
      </c>
      <c r="C271" s="129" t="s">
        <v>23</v>
      </c>
      <c r="D271" s="129" t="s">
        <v>17</v>
      </c>
      <c r="E271" s="129" t="s">
        <v>16</v>
      </c>
      <c r="F271" s="130" t="s">
        <v>95</v>
      </c>
      <c r="G271" s="131" t="s">
        <v>5</v>
      </c>
      <c r="H271" s="131" t="s">
        <v>9</v>
      </c>
      <c r="I271" s="61" t="s">
        <v>24</v>
      </c>
      <c r="J271" s="41" t="s">
        <v>96</v>
      </c>
    </row>
    <row r="272" spans="1:10" ht="38.25">
      <c r="A272" s="132" t="s">
        <v>561</v>
      </c>
      <c r="B272" s="133" t="s">
        <v>25</v>
      </c>
      <c r="C272" s="134" t="s">
        <v>562</v>
      </c>
      <c r="D272" s="134" t="s">
        <v>26</v>
      </c>
      <c r="E272" s="134" t="s">
        <v>34</v>
      </c>
      <c r="F272" s="135"/>
      <c r="G272" s="136"/>
      <c r="H272" s="113">
        <v>84615</v>
      </c>
      <c r="I272" s="62">
        <f>+$I$2</f>
        <v>1.393</v>
      </c>
      <c r="J272" s="63">
        <f>ROUND(H272*I272,0)</f>
        <v>117869</v>
      </c>
    </row>
    <row r="273" spans="1:10">
      <c r="A273" s="133" t="s">
        <v>561</v>
      </c>
      <c r="B273" s="133" t="s">
        <v>71</v>
      </c>
      <c r="C273" s="135" t="s">
        <v>72</v>
      </c>
      <c r="D273" s="135" t="s">
        <v>73</v>
      </c>
      <c r="E273" s="135" t="s">
        <v>33</v>
      </c>
      <c r="F273" s="135">
        <v>0.03</v>
      </c>
      <c r="G273" s="136">
        <f>+VLOOKUP(B273,[114]Insumos!$A$2:$F$5000,5,FALSE)</f>
        <v>590583</v>
      </c>
      <c r="H273" s="100">
        <f t="shared" ref="H273:H281" si="24">+ROUND(F273*G273,0)</f>
        <v>17717</v>
      </c>
      <c r="I273" s="60"/>
      <c r="J273" s="60"/>
    </row>
    <row r="274" spans="1:10">
      <c r="A274" s="133" t="s">
        <v>561</v>
      </c>
      <c r="B274" s="133" t="s">
        <v>65</v>
      </c>
      <c r="C274" s="135" t="s">
        <v>66</v>
      </c>
      <c r="D274" s="135" t="s">
        <v>59</v>
      </c>
      <c r="E274" s="135" t="s">
        <v>60</v>
      </c>
      <c r="F274" s="135">
        <v>0.66</v>
      </c>
      <c r="G274" s="136">
        <f>+VLOOKUP(B274,[114]Insumos!$A$2:$F$5000,5,FALSE)</f>
        <v>23915</v>
      </c>
      <c r="H274" s="100">
        <f t="shared" si="24"/>
        <v>15784</v>
      </c>
      <c r="I274" s="60"/>
      <c r="J274" s="60"/>
    </row>
    <row r="275" spans="1:10">
      <c r="A275" s="133" t="s">
        <v>561</v>
      </c>
      <c r="B275" s="133" t="s">
        <v>69</v>
      </c>
      <c r="C275" s="135" t="s">
        <v>70</v>
      </c>
      <c r="D275" s="135" t="s">
        <v>63</v>
      </c>
      <c r="E275" s="135" t="s">
        <v>18</v>
      </c>
      <c r="F275" s="135">
        <v>5.4999999999999997E-3</v>
      </c>
      <c r="G275" s="136">
        <f>+VLOOKUP(B275,[114]Insumos!$A$2:$F$5000,5,FALSE)</f>
        <v>171308</v>
      </c>
      <c r="H275" s="100">
        <f t="shared" si="24"/>
        <v>942</v>
      </c>
      <c r="I275" s="60"/>
      <c r="J275" s="60"/>
    </row>
    <row r="276" spans="1:10">
      <c r="A276" s="133" t="s">
        <v>561</v>
      </c>
      <c r="B276" s="133" t="s">
        <v>28</v>
      </c>
      <c r="C276" s="135" t="s">
        <v>29</v>
      </c>
      <c r="D276" s="135" t="s">
        <v>30</v>
      </c>
      <c r="E276" s="135" t="s">
        <v>31</v>
      </c>
      <c r="F276" s="135">
        <v>0.02</v>
      </c>
      <c r="G276" s="136">
        <f>+VLOOKUP(B276,[114]Insumos!$A$2:$F$5000,5,FALSE)</f>
        <v>3311</v>
      </c>
      <c r="H276" s="100">
        <f t="shared" si="24"/>
        <v>66</v>
      </c>
      <c r="I276" s="60"/>
      <c r="J276" s="60"/>
    </row>
    <row r="277" spans="1:10">
      <c r="A277" s="133" t="s">
        <v>561</v>
      </c>
      <c r="B277" s="133" t="s">
        <v>133</v>
      </c>
      <c r="C277" s="135" t="s">
        <v>134</v>
      </c>
      <c r="D277" s="135" t="s">
        <v>32</v>
      </c>
      <c r="E277" s="135" t="s">
        <v>35</v>
      </c>
      <c r="F277" s="135">
        <v>0.25</v>
      </c>
      <c r="G277" s="136">
        <f>+VLOOKUP(B277,[114]Insumos!$A$2:$F$5000,5,FALSE)</f>
        <v>8030</v>
      </c>
      <c r="H277" s="100">
        <f t="shared" si="24"/>
        <v>2008</v>
      </c>
      <c r="I277" s="60"/>
      <c r="J277" s="60"/>
    </row>
    <row r="278" spans="1:10">
      <c r="A278" s="133" t="s">
        <v>561</v>
      </c>
      <c r="B278" s="133" t="s">
        <v>563</v>
      </c>
      <c r="C278" s="135" t="s">
        <v>564</v>
      </c>
      <c r="D278" s="135" t="s">
        <v>32</v>
      </c>
      <c r="E278" s="135" t="s">
        <v>34</v>
      </c>
      <c r="F278" s="135">
        <v>1.03</v>
      </c>
      <c r="G278" s="136">
        <f>+VLOOKUP(B278,[114]Insumos!$A$2:$F$5000,5,FALSE)</f>
        <v>36325</v>
      </c>
      <c r="H278" s="100">
        <f t="shared" si="24"/>
        <v>37415</v>
      </c>
      <c r="I278" s="60"/>
      <c r="J278" s="60"/>
    </row>
    <row r="279" spans="1:10">
      <c r="A279" s="133" t="s">
        <v>561</v>
      </c>
      <c r="B279" s="133" t="s">
        <v>67</v>
      </c>
      <c r="C279" s="135" t="s">
        <v>68</v>
      </c>
      <c r="D279" s="135" t="s">
        <v>32</v>
      </c>
      <c r="E279" s="135" t="s">
        <v>31</v>
      </c>
      <c r="F279" s="135">
        <v>0.7</v>
      </c>
      <c r="G279" s="136">
        <f>+VLOOKUP(B279,[114]Insumos!$A$2:$F$5000,5,FALSE)</f>
        <v>1733</v>
      </c>
      <c r="H279" s="100">
        <f t="shared" si="24"/>
        <v>1213</v>
      </c>
      <c r="I279" s="60"/>
      <c r="J279" s="60"/>
    </row>
    <row r="280" spans="1:10">
      <c r="A280" s="133" t="s">
        <v>561</v>
      </c>
      <c r="B280" s="133" t="s">
        <v>565</v>
      </c>
      <c r="C280" s="135" t="s">
        <v>566</v>
      </c>
      <c r="D280" s="135" t="s">
        <v>32</v>
      </c>
      <c r="E280" s="135" t="s">
        <v>35</v>
      </c>
      <c r="F280" s="135">
        <v>4.5</v>
      </c>
      <c r="G280" s="136">
        <f>+VLOOKUP(B280,[114]Insumos!$A$2:$F$5000,5,FALSE)</f>
        <v>2097</v>
      </c>
      <c r="H280" s="100">
        <f t="shared" si="24"/>
        <v>9437</v>
      </c>
      <c r="I280" s="60"/>
      <c r="J280" s="60"/>
    </row>
    <row r="281" spans="1:10">
      <c r="A281" s="133" t="s">
        <v>561</v>
      </c>
      <c r="B281" s="133" t="s">
        <v>135</v>
      </c>
      <c r="C281" s="135" t="s">
        <v>136</v>
      </c>
      <c r="D281" s="135" t="s">
        <v>32</v>
      </c>
      <c r="E281" s="135" t="s">
        <v>20</v>
      </c>
      <c r="F281" s="135">
        <v>1.08</v>
      </c>
      <c r="G281" s="136">
        <f>+VLOOKUP(B281,[114]Insumos!$A$2:$F$5000,5,FALSE)</f>
        <v>31</v>
      </c>
      <c r="H281" s="100">
        <f t="shared" si="24"/>
        <v>33</v>
      </c>
      <c r="I281" s="60"/>
      <c r="J281" s="60"/>
    </row>
    <row r="282" spans="1:10" s="340" customFormat="1">
      <c r="A282"/>
      <c r="B282"/>
      <c r="C282"/>
      <c r="D282"/>
      <c r="E282"/>
      <c r="F282"/>
      <c r="G282"/>
      <c r="H282"/>
    </row>
    <row r="283" spans="1:10" ht="25.5">
      <c r="A283" s="128" t="s">
        <v>21</v>
      </c>
      <c r="B283" s="128" t="s">
        <v>22</v>
      </c>
      <c r="C283" s="129" t="s">
        <v>23</v>
      </c>
      <c r="D283" s="129" t="s">
        <v>17</v>
      </c>
      <c r="E283" s="129" t="s">
        <v>16</v>
      </c>
      <c r="F283" s="130" t="s">
        <v>95</v>
      </c>
      <c r="G283" s="131" t="s">
        <v>5</v>
      </c>
      <c r="H283" s="131" t="s">
        <v>9</v>
      </c>
      <c r="I283" s="61" t="s">
        <v>24</v>
      </c>
      <c r="J283" s="41" t="s">
        <v>96</v>
      </c>
    </row>
    <row r="284" spans="1:10" ht="38.25">
      <c r="A284" s="132" t="s">
        <v>570</v>
      </c>
      <c r="B284" s="133" t="s">
        <v>25</v>
      </c>
      <c r="C284" s="134" t="s">
        <v>571</v>
      </c>
      <c r="D284" s="134" t="s">
        <v>26</v>
      </c>
      <c r="E284" s="134" t="s">
        <v>27</v>
      </c>
      <c r="F284" s="135"/>
      <c r="G284" s="136"/>
      <c r="H284" s="113">
        <v>25233</v>
      </c>
      <c r="I284" s="62">
        <f>+$I$2</f>
        <v>1.393</v>
      </c>
      <c r="J284" s="63">
        <f>ROUND(H284*I284,0)</f>
        <v>35150</v>
      </c>
    </row>
    <row r="285" spans="1:10">
      <c r="A285" s="133" t="s">
        <v>570</v>
      </c>
      <c r="B285" s="133" t="s">
        <v>71</v>
      </c>
      <c r="C285" s="135" t="s">
        <v>72</v>
      </c>
      <c r="D285" s="135" t="s">
        <v>73</v>
      </c>
      <c r="E285" s="135" t="s">
        <v>33</v>
      </c>
      <c r="F285" s="135">
        <v>3.0000000000000001E-3</v>
      </c>
      <c r="G285" s="136">
        <f>+VLOOKUP(B285,[113]Insumos!$A$2:$F$5000,5,FALSE)</f>
        <v>590583</v>
      </c>
      <c r="H285" s="100">
        <f t="shared" ref="H285:H294" si="25">+ROUND(F285*G285,0)</f>
        <v>1772</v>
      </c>
      <c r="I285" s="60"/>
      <c r="J285" s="60"/>
    </row>
    <row r="286" spans="1:10">
      <c r="A286" s="133" t="s">
        <v>570</v>
      </c>
      <c r="B286" s="133" t="s">
        <v>65</v>
      </c>
      <c r="C286" s="135" t="s">
        <v>66</v>
      </c>
      <c r="D286" s="135" t="s">
        <v>59</v>
      </c>
      <c r="E286" s="135" t="s">
        <v>60</v>
      </c>
      <c r="F286" s="135">
        <v>0.69</v>
      </c>
      <c r="G286" s="136">
        <f>+VLOOKUP(B286,[113]Insumos!$A$2:$F$5000,5,FALSE)</f>
        <v>23915</v>
      </c>
      <c r="H286" s="100">
        <f t="shared" si="25"/>
        <v>16501</v>
      </c>
      <c r="I286" s="60"/>
      <c r="J286" s="60"/>
    </row>
    <row r="287" spans="1:10">
      <c r="A287" s="133" t="s">
        <v>570</v>
      </c>
      <c r="B287" s="133" t="s">
        <v>69</v>
      </c>
      <c r="C287" s="135" t="s">
        <v>70</v>
      </c>
      <c r="D287" s="135" t="s">
        <v>63</v>
      </c>
      <c r="E287" s="135" t="s">
        <v>18</v>
      </c>
      <c r="F287" s="135">
        <v>5.9999999999999995E-4</v>
      </c>
      <c r="G287" s="136">
        <f>+VLOOKUP(B287,[113]Insumos!$A$2:$F$5000,5,FALSE)</f>
        <v>171308</v>
      </c>
      <c r="H287" s="100">
        <f t="shared" si="25"/>
        <v>103</v>
      </c>
      <c r="I287" s="60"/>
      <c r="J287" s="60"/>
    </row>
    <row r="288" spans="1:10">
      <c r="A288" s="133" t="s">
        <v>570</v>
      </c>
      <c r="B288" s="133" t="s">
        <v>300</v>
      </c>
      <c r="C288" s="135" t="s">
        <v>301</v>
      </c>
      <c r="D288" s="135" t="s">
        <v>63</v>
      </c>
      <c r="E288" s="135" t="s">
        <v>18</v>
      </c>
      <c r="F288" s="135">
        <v>0.01</v>
      </c>
      <c r="G288" s="136">
        <f>+VLOOKUP(B288,[113]Insumos!$A$2:$F$5000,5,FALSE)</f>
        <v>63233</v>
      </c>
      <c r="H288" s="100">
        <f t="shared" si="25"/>
        <v>632</v>
      </c>
      <c r="I288" s="60"/>
      <c r="J288" s="60"/>
    </row>
    <row r="289" spans="1:10">
      <c r="A289" s="133" t="s">
        <v>570</v>
      </c>
      <c r="B289" s="133" t="s">
        <v>28</v>
      </c>
      <c r="C289" s="135" t="s">
        <v>29</v>
      </c>
      <c r="D289" s="135" t="s">
        <v>30</v>
      </c>
      <c r="E289" s="135" t="s">
        <v>31</v>
      </c>
      <c r="F289" s="135">
        <v>0.01</v>
      </c>
      <c r="G289" s="136">
        <f>+VLOOKUP(B289,[113]Insumos!$A$2:$F$5000,5,FALSE)</f>
        <v>3311</v>
      </c>
      <c r="H289" s="100">
        <f t="shared" si="25"/>
        <v>33</v>
      </c>
      <c r="I289" s="60"/>
      <c r="J289" s="60"/>
    </row>
    <row r="290" spans="1:10">
      <c r="A290" s="133" t="s">
        <v>570</v>
      </c>
      <c r="B290" s="133" t="s">
        <v>133</v>
      </c>
      <c r="C290" s="135" t="s">
        <v>134</v>
      </c>
      <c r="D290" s="135" t="s">
        <v>32</v>
      </c>
      <c r="E290" s="135" t="s">
        <v>35</v>
      </c>
      <c r="F290" s="135">
        <v>2.5999999999999999E-2</v>
      </c>
      <c r="G290" s="136">
        <f>+VLOOKUP(B290,[113]Insumos!$A$2:$F$5000,5,FALSE)</f>
        <v>8030</v>
      </c>
      <c r="H290" s="100">
        <f t="shared" si="25"/>
        <v>209</v>
      </c>
      <c r="I290" s="60"/>
      <c r="J290" s="60"/>
    </row>
    <row r="291" spans="1:10">
      <c r="A291" s="133" t="s">
        <v>570</v>
      </c>
      <c r="B291" s="133" t="s">
        <v>563</v>
      </c>
      <c r="C291" s="135" t="s">
        <v>564</v>
      </c>
      <c r="D291" s="135" t="s">
        <v>32</v>
      </c>
      <c r="E291" s="135" t="s">
        <v>34</v>
      </c>
      <c r="F291" s="135">
        <v>0.10299999999999999</v>
      </c>
      <c r="G291" s="136">
        <f>+VLOOKUP(B291,[113]Insumos!$A$2:$F$5000,5,FALSE)</f>
        <v>36325</v>
      </c>
      <c r="H291" s="100">
        <f t="shared" si="25"/>
        <v>3741</v>
      </c>
      <c r="I291" s="60"/>
      <c r="J291" s="60"/>
    </row>
    <row r="292" spans="1:10">
      <c r="A292" s="133" t="s">
        <v>570</v>
      </c>
      <c r="B292" s="133" t="s">
        <v>67</v>
      </c>
      <c r="C292" s="135" t="s">
        <v>68</v>
      </c>
      <c r="D292" s="135" t="s">
        <v>32</v>
      </c>
      <c r="E292" s="135" t="s">
        <v>31</v>
      </c>
      <c r="F292" s="135">
        <v>0.73499999999999999</v>
      </c>
      <c r="G292" s="136">
        <f>+VLOOKUP(B292,[113]Insumos!$A$2:$F$5000,5,FALSE)</f>
        <v>1733</v>
      </c>
      <c r="H292" s="100">
        <f t="shared" si="25"/>
        <v>1274</v>
      </c>
      <c r="I292" s="60"/>
      <c r="J292" s="60"/>
    </row>
    <row r="293" spans="1:10">
      <c r="A293" s="133" t="s">
        <v>570</v>
      </c>
      <c r="B293" s="133" t="s">
        <v>565</v>
      </c>
      <c r="C293" s="135" t="s">
        <v>566</v>
      </c>
      <c r="D293" s="135" t="s">
        <v>32</v>
      </c>
      <c r="E293" s="135" t="s">
        <v>35</v>
      </c>
      <c r="F293" s="135">
        <v>0.46</v>
      </c>
      <c r="G293" s="136">
        <f>+VLOOKUP(B293,[113]Insumos!$A$2:$F$5000,5,FALSE)</f>
        <v>2097</v>
      </c>
      <c r="H293" s="100">
        <f t="shared" si="25"/>
        <v>965</v>
      </c>
      <c r="I293" s="60"/>
      <c r="J293" s="60"/>
    </row>
    <row r="294" spans="1:10">
      <c r="A294" s="133" t="s">
        <v>570</v>
      </c>
      <c r="B294" s="133" t="s">
        <v>135</v>
      </c>
      <c r="C294" s="135" t="s">
        <v>136</v>
      </c>
      <c r="D294" s="135" t="s">
        <v>32</v>
      </c>
      <c r="E294" s="135" t="s">
        <v>20</v>
      </c>
      <c r="F294" s="135">
        <v>0.11</v>
      </c>
      <c r="G294" s="136">
        <f>+VLOOKUP(B294,[113]Insumos!$A$2:$F$5000,5,FALSE)</f>
        <v>31</v>
      </c>
      <c r="H294" s="100">
        <f t="shared" si="25"/>
        <v>3</v>
      </c>
      <c r="I294" s="60"/>
      <c r="J294" s="60"/>
    </row>
    <row r="295" spans="1:10" s="340" customFormat="1">
      <c r="A295"/>
      <c r="B295"/>
      <c r="C295"/>
      <c r="D295"/>
      <c r="E295"/>
      <c r="F295"/>
      <c r="G295"/>
      <c r="H295"/>
    </row>
    <row r="296" spans="1:10" ht="25.5">
      <c r="A296" s="128" t="s">
        <v>21</v>
      </c>
      <c r="B296" s="128" t="s">
        <v>22</v>
      </c>
      <c r="C296" s="129" t="s">
        <v>23</v>
      </c>
      <c r="D296" s="129" t="s">
        <v>17</v>
      </c>
      <c r="E296" s="129" t="s">
        <v>16</v>
      </c>
      <c r="F296" s="130" t="s">
        <v>95</v>
      </c>
      <c r="G296" s="131" t="s">
        <v>5</v>
      </c>
      <c r="H296" s="131" t="s">
        <v>9</v>
      </c>
      <c r="I296" s="61" t="s">
        <v>24</v>
      </c>
      <c r="J296" s="41" t="s">
        <v>96</v>
      </c>
    </row>
    <row r="297" spans="1:10" ht="38.25">
      <c r="A297" s="132" t="s">
        <v>312</v>
      </c>
      <c r="B297" s="133" t="s">
        <v>25</v>
      </c>
      <c r="C297" s="134" t="s">
        <v>313</v>
      </c>
      <c r="D297" s="134" t="s">
        <v>26</v>
      </c>
      <c r="E297" s="134" t="s">
        <v>34</v>
      </c>
      <c r="F297" s="135"/>
      <c r="G297" s="136"/>
      <c r="H297" s="113">
        <f>SUM(H298:H311)</f>
        <v>139539</v>
      </c>
      <c r="I297" s="62">
        <f>+$I$2</f>
        <v>1.393</v>
      </c>
      <c r="J297" s="63">
        <f>ROUND(H297*I297,0)</f>
        <v>194378</v>
      </c>
    </row>
    <row r="298" spans="1:10">
      <c r="A298" s="133" t="s">
        <v>312</v>
      </c>
      <c r="B298" s="133" t="s">
        <v>71</v>
      </c>
      <c r="C298" s="135" t="s">
        <v>72</v>
      </c>
      <c r="D298" s="135" t="s">
        <v>73</v>
      </c>
      <c r="E298" s="135" t="s">
        <v>33</v>
      </c>
      <c r="F298" s="135">
        <v>0.03</v>
      </c>
      <c r="G298" s="136">
        <v>590583</v>
      </c>
      <c r="H298" s="100">
        <f>ROUND(F298*G298,0)</f>
        <v>17717</v>
      </c>
      <c r="I298" s="60"/>
      <c r="J298" s="60"/>
    </row>
    <row r="299" spans="1:10">
      <c r="A299" s="133" t="s">
        <v>312</v>
      </c>
      <c r="B299" s="133" t="s">
        <v>65</v>
      </c>
      <c r="C299" s="135" t="s">
        <v>66</v>
      </c>
      <c r="D299" s="135" t="s">
        <v>59</v>
      </c>
      <c r="E299" s="135" t="s">
        <v>60</v>
      </c>
      <c r="F299" s="135">
        <v>0.7</v>
      </c>
      <c r="G299" s="136">
        <v>23915</v>
      </c>
      <c r="H299" s="100">
        <f t="shared" ref="H299:H311" si="26">ROUND(F299*G299,0)</f>
        <v>16741</v>
      </c>
      <c r="I299" s="60"/>
      <c r="J299" s="60"/>
    </row>
    <row r="300" spans="1:10">
      <c r="A300" s="133" t="s">
        <v>312</v>
      </c>
      <c r="B300" s="133" t="s">
        <v>69</v>
      </c>
      <c r="C300" s="135" t="s">
        <v>70</v>
      </c>
      <c r="D300" s="135" t="s">
        <v>63</v>
      </c>
      <c r="E300" s="135" t="s">
        <v>18</v>
      </c>
      <c r="F300" s="135">
        <v>1.7100000000000001E-2</v>
      </c>
      <c r="G300" s="136">
        <v>171308</v>
      </c>
      <c r="H300" s="100">
        <f t="shared" si="26"/>
        <v>2929</v>
      </c>
      <c r="I300" s="60"/>
      <c r="J300" s="60"/>
    </row>
    <row r="301" spans="1:10">
      <c r="A301" s="133" t="s">
        <v>312</v>
      </c>
      <c r="B301" s="133" t="s">
        <v>314</v>
      </c>
      <c r="C301" s="135" t="s">
        <v>315</v>
      </c>
      <c r="D301" s="135" t="s">
        <v>63</v>
      </c>
      <c r="E301" s="135" t="s">
        <v>18</v>
      </c>
      <c r="F301" s="135">
        <v>0.05</v>
      </c>
      <c r="G301" s="136">
        <v>57627</v>
      </c>
      <c r="H301" s="100">
        <f t="shared" si="26"/>
        <v>2881</v>
      </c>
      <c r="I301" s="60"/>
      <c r="J301" s="60"/>
    </row>
    <row r="302" spans="1:10">
      <c r="A302" s="133" t="s">
        <v>312</v>
      </c>
      <c r="B302" s="133" t="s">
        <v>316</v>
      </c>
      <c r="C302" s="135" t="s">
        <v>317</v>
      </c>
      <c r="D302" s="135" t="s">
        <v>63</v>
      </c>
      <c r="E302" s="135" t="s">
        <v>18</v>
      </c>
      <c r="F302" s="135">
        <v>0.05</v>
      </c>
      <c r="G302" s="136">
        <v>57627</v>
      </c>
      <c r="H302" s="100">
        <f t="shared" si="26"/>
        <v>2881</v>
      </c>
      <c r="I302" s="60"/>
      <c r="J302" s="60"/>
    </row>
    <row r="303" spans="1:10">
      <c r="A303" s="133" t="s">
        <v>312</v>
      </c>
      <c r="B303" s="133" t="s">
        <v>318</v>
      </c>
      <c r="C303" s="135" t="s">
        <v>319</v>
      </c>
      <c r="D303" s="135" t="s">
        <v>63</v>
      </c>
      <c r="E303" s="135" t="s">
        <v>18</v>
      </c>
      <c r="F303" s="135">
        <v>0.05</v>
      </c>
      <c r="G303" s="136">
        <v>57627</v>
      </c>
      <c r="H303" s="100">
        <f t="shared" si="26"/>
        <v>2881</v>
      </c>
      <c r="I303" s="60"/>
      <c r="J303" s="60"/>
    </row>
    <row r="304" spans="1:10" ht="40.9" customHeight="1">
      <c r="A304" s="133" t="s">
        <v>312</v>
      </c>
      <c r="B304" s="133" t="s">
        <v>28</v>
      </c>
      <c r="C304" s="135" t="s">
        <v>29</v>
      </c>
      <c r="D304" s="135" t="s">
        <v>30</v>
      </c>
      <c r="E304" s="135" t="s">
        <v>31</v>
      </c>
      <c r="F304" s="135">
        <v>0.02</v>
      </c>
      <c r="G304" s="136">
        <v>3311</v>
      </c>
      <c r="H304" s="100">
        <f t="shared" si="26"/>
        <v>66</v>
      </c>
      <c r="I304" s="60"/>
      <c r="J304" s="60"/>
    </row>
    <row r="305" spans="1:256">
      <c r="A305" s="133" t="s">
        <v>312</v>
      </c>
      <c r="B305" s="133" t="s">
        <v>320</v>
      </c>
      <c r="C305" s="135" t="s">
        <v>321</v>
      </c>
      <c r="D305" s="135" t="s">
        <v>32</v>
      </c>
      <c r="E305" s="135" t="s">
        <v>52</v>
      </c>
      <c r="F305" s="135">
        <v>1E-3</v>
      </c>
      <c r="G305" s="136">
        <v>177548</v>
      </c>
      <c r="H305" s="100">
        <f t="shared" si="26"/>
        <v>178</v>
      </c>
      <c r="I305" s="60"/>
      <c r="J305" s="60"/>
    </row>
    <row r="306" spans="1:256">
      <c r="A306" s="133" t="s">
        <v>312</v>
      </c>
      <c r="B306" s="133" t="s">
        <v>133</v>
      </c>
      <c r="C306" s="135" t="s">
        <v>134</v>
      </c>
      <c r="D306" s="135" t="s">
        <v>32</v>
      </c>
      <c r="E306" s="135" t="s">
        <v>35</v>
      </c>
      <c r="F306" s="135">
        <v>0.25</v>
      </c>
      <c r="G306" s="136">
        <v>8030</v>
      </c>
      <c r="H306" s="100">
        <f t="shared" si="26"/>
        <v>2008</v>
      </c>
      <c r="I306" s="60"/>
      <c r="J306" s="60"/>
    </row>
    <row r="307" spans="1:256">
      <c r="A307" s="133" t="s">
        <v>312</v>
      </c>
      <c r="B307" s="133" t="s">
        <v>322</v>
      </c>
      <c r="C307" s="135" t="s">
        <v>323</v>
      </c>
      <c r="D307" s="135" t="s">
        <v>32</v>
      </c>
      <c r="E307" s="135" t="s">
        <v>20</v>
      </c>
      <c r="F307" s="135">
        <v>3.0000000000000001E-3</v>
      </c>
      <c r="G307" s="136">
        <v>101218</v>
      </c>
      <c r="H307" s="100">
        <f t="shared" si="26"/>
        <v>304</v>
      </c>
      <c r="I307" s="60"/>
      <c r="J307" s="60"/>
    </row>
    <row r="308" spans="1:256">
      <c r="A308" s="133" t="s">
        <v>312</v>
      </c>
      <c r="B308" s="133" t="s">
        <v>67</v>
      </c>
      <c r="C308" s="135" t="s">
        <v>68</v>
      </c>
      <c r="D308" s="135" t="s">
        <v>32</v>
      </c>
      <c r="E308" s="135" t="s">
        <v>31</v>
      </c>
      <c r="F308" s="135">
        <v>0.55400000000000005</v>
      </c>
      <c r="G308" s="136">
        <v>1733</v>
      </c>
      <c r="H308" s="100">
        <f t="shared" si="26"/>
        <v>960</v>
      </c>
      <c r="I308" s="60"/>
      <c r="J308" s="60"/>
    </row>
    <row r="309" spans="1:256">
      <c r="A309" s="133" t="s">
        <v>312</v>
      </c>
      <c r="B309" s="133" t="s">
        <v>324</v>
      </c>
      <c r="C309" s="135" t="s">
        <v>325</v>
      </c>
      <c r="D309" s="135" t="s">
        <v>32</v>
      </c>
      <c r="E309" s="135" t="s">
        <v>34</v>
      </c>
      <c r="F309" s="135">
        <v>1.03</v>
      </c>
      <c r="G309" s="136">
        <v>76387</v>
      </c>
      <c r="H309" s="100">
        <f t="shared" si="26"/>
        <v>78679</v>
      </c>
      <c r="I309" s="60"/>
      <c r="J309" s="60"/>
    </row>
    <row r="310" spans="1:256" s="340" customFormat="1">
      <c r="A310" s="133" t="s">
        <v>312</v>
      </c>
      <c r="B310" s="133" t="s">
        <v>326</v>
      </c>
      <c r="C310" s="135" t="s">
        <v>327</v>
      </c>
      <c r="D310" s="135" t="s">
        <v>32</v>
      </c>
      <c r="E310" s="135" t="s">
        <v>88</v>
      </c>
      <c r="F310" s="135">
        <v>0.6</v>
      </c>
      <c r="G310" s="136">
        <v>18726</v>
      </c>
      <c r="H310" s="100">
        <f t="shared" si="26"/>
        <v>11236</v>
      </c>
      <c r="I310" s="60"/>
      <c r="J310" s="60"/>
      <c r="K310" s="33"/>
      <c r="L310" s="33"/>
      <c r="M310" s="33"/>
      <c r="N310" s="33"/>
      <c r="O310" s="33"/>
      <c r="P310" s="33"/>
      <c r="Q310" s="33"/>
      <c r="R310" s="33"/>
      <c r="S310" s="33"/>
      <c r="T310" s="33"/>
      <c r="U310" s="33"/>
      <c r="V310" s="33"/>
      <c r="W310" s="33"/>
      <c r="X310" s="33"/>
      <c r="Y310" s="33"/>
      <c r="Z310" s="33"/>
      <c r="AA310" s="33"/>
      <c r="AB310" s="33"/>
      <c r="AC310" s="33"/>
      <c r="AD310" s="33"/>
      <c r="AE310" s="33"/>
      <c r="AF310" s="33"/>
      <c r="AG310" s="33"/>
      <c r="AH310" s="33"/>
      <c r="AI310" s="33"/>
      <c r="AJ310" s="33"/>
      <c r="AK310" s="33"/>
      <c r="AL310" s="33"/>
      <c r="AM310" s="33"/>
      <c r="AN310" s="33"/>
      <c r="AO310" s="33"/>
      <c r="AP310" s="33"/>
      <c r="AQ310" s="33"/>
      <c r="AR310" s="33"/>
      <c r="AS310" s="33"/>
      <c r="AT310" s="33"/>
      <c r="AU310" s="33"/>
      <c r="AV310" s="33"/>
      <c r="AW310" s="33"/>
      <c r="AX310" s="33"/>
      <c r="AY310" s="33"/>
      <c r="AZ310" s="33"/>
      <c r="BA310" s="33"/>
      <c r="BB310" s="33"/>
      <c r="BC310" s="33"/>
      <c r="BD310" s="33"/>
      <c r="BE310" s="33"/>
      <c r="BF310" s="33"/>
      <c r="BG310" s="33"/>
      <c r="BH310" s="33"/>
      <c r="BI310" s="33"/>
      <c r="BJ310" s="33"/>
      <c r="BK310" s="33"/>
      <c r="BL310" s="33"/>
      <c r="BM310" s="33"/>
      <c r="BN310" s="33"/>
      <c r="BO310" s="33"/>
      <c r="BP310" s="33"/>
      <c r="BQ310" s="33"/>
      <c r="BR310" s="33"/>
      <c r="BS310" s="33"/>
      <c r="BT310" s="33"/>
      <c r="BU310" s="33"/>
      <c r="BV310" s="33"/>
      <c r="BW310" s="33"/>
      <c r="BX310" s="33"/>
      <c r="BY310" s="33"/>
      <c r="BZ310" s="33"/>
      <c r="CA310" s="33"/>
      <c r="CB310" s="33"/>
      <c r="CC310" s="33"/>
      <c r="CD310" s="33"/>
      <c r="CE310" s="33"/>
      <c r="CF310" s="33"/>
      <c r="CG310" s="33"/>
      <c r="CH310" s="33"/>
      <c r="CI310" s="33"/>
      <c r="CJ310" s="33"/>
      <c r="CK310" s="33"/>
      <c r="CL310" s="33"/>
      <c r="CM310" s="33"/>
      <c r="CN310" s="33"/>
      <c r="CO310" s="33"/>
      <c r="CP310" s="33"/>
      <c r="CQ310" s="33"/>
      <c r="CR310" s="33"/>
      <c r="CS310" s="33"/>
      <c r="CT310" s="33"/>
      <c r="CU310" s="33"/>
      <c r="CV310" s="33"/>
      <c r="CW310" s="33"/>
      <c r="CX310" s="33"/>
      <c r="CY310" s="33"/>
      <c r="CZ310" s="33"/>
      <c r="DA310" s="33"/>
      <c r="DB310" s="33"/>
      <c r="DC310" s="33"/>
      <c r="DD310" s="33"/>
      <c r="DE310" s="33"/>
      <c r="DF310" s="33"/>
      <c r="DG310" s="33"/>
      <c r="DH310" s="33"/>
      <c r="DI310" s="33"/>
      <c r="DJ310" s="33"/>
      <c r="DK310" s="33"/>
      <c r="DL310" s="33"/>
      <c r="DM310" s="33"/>
      <c r="DN310" s="33"/>
      <c r="DO310" s="33"/>
      <c r="DP310" s="33"/>
      <c r="DQ310" s="33"/>
      <c r="DR310" s="33"/>
      <c r="DS310" s="33"/>
      <c r="DT310" s="33"/>
      <c r="DU310" s="33"/>
      <c r="DV310" s="33"/>
      <c r="DW310" s="33"/>
      <c r="DX310" s="33"/>
      <c r="DY310" s="33"/>
      <c r="DZ310" s="33"/>
      <c r="EA310" s="33"/>
      <c r="EB310" s="33"/>
      <c r="EC310" s="33"/>
      <c r="ED310" s="33"/>
      <c r="EE310" s="33"/>
      <c r="EF310" s="33"/>
      <c r="EG310" s="33"/>
      <c r="EH310" s="33"/>
      <c r="EI310" s="33"/>
      <c r="EJ310" s="33"/>
      <c r="EK310" s="33"/>
      <c r="EL310" s="33"/>
      <c r="EM310" s="33"/>
      <c r="EN310" s="33"/>
      <c r="EO310" s="33"/>
      <c r="EP310" s="33"/>
      <c r="EQ310" s="33"/>
      <c r="ER310" s="33"/>
      <c r="ES310" s="33"/>
      <c r="ET310" s="33"/>
      <c r="EU310" s="33"/>
      <c r="EV310" s="33"/>
      <c r="EW310" s="33"/>
      <c r="EX310" s="33"/>
      <c r="EY310" s="33"/>
      <c r="EZ310" s="33"/>
      <c r="FA310" s="33"/>
      <c r="FB310" s="33"/>
      <c r="FC310" s="33"/>
      <c r="FD310" s="33"/>
      <c r="FE310" s="33"/>
      <c r="FF310" s="33"/>
      <c r="FG310" s="33"/>
      <c r="FH310" s="33"/>
      <c r="FI310" s="33"/>
      <c r="FJ310" s="33"/>
      <c r="FK310" s="33"/>
      <c r="FL310" s="33"/>
      <c r="FM310" s="33"/>
      <c r="FN310" s="33"/>
      <c r="FO310" s="33"/>
      <c r="FP310" s="33"/>
      <c r="FQ310" s="33"/>
      <c r="FR310" s="33"/>
      <c r="FS310" s="33"/>
      <c r="FT310" s="33"/>
      <c r="FU310" s="33"/>
      <c r="FV310" s="33"/>
      <c r="FW310" s="33"/>
      <c r="FX310" s="33"/>
      <c r="FY310" s="33"/>
      <c r="FZ310" s="33"/>
      <c r="GA310" s="33"/>
      <c r="GB310" s="33"/>
      <c r="GC310" s="33"/>
      <c r="GD310" s="33"/>
      <c r="GE310" s="33"/>
      <c r="GF310" s="33"/>
      <c r="GG310" s="33"/>
      <c r="GH310" s="33"/>
      <c r="GI310" s="33"/>
      <c r="GJ310" s="33"/>
      <c r="GK310" s="33"/>
      <c r="GL310" s="33"/>
      <c r="GM310" s="33"/>
      <c r="GN310" s="33"/>
      <c r="GO310" s="33"/>
      <c r="GP310" s="33"/>
      <c r="GQ310" s="33"/>
      <c r="GR310" s="33"/>
      <c r="GS310" s="33"/>
      <c r="GT310" s="33"/>
      <c r="GU310" s="33"/>
      <c r="GV310" s="33"/>
      <c r="GW310" s="33"/>
      <c r="GX310" s="33"/>
      <c r="GY310" s="33"/>
      <c r="GZ310" s="33"/>
      <c r="HA310" s="33"/>
      <c r="HB310" s="33"/>
      <c r="HC310" s="33"/>
      <c r="HD310" s="33"/>
      <c r="HE310" s="33"/>
      <c r="HF310" s="33"/>
      <c r="HG310" s="33"/>
      <c r="HH310" s="33"/>
      <c r="HI310" s="33"/>
      <c r="HJ310" s="33"/>
      <c r="HK310" s="33"/>
      <c r="HL310" s="33"/>
      <c r="HM310" s="33"/>
      <c r="HN310" s="33"/>
      <c r="HO310" s="33"/>
      <c r="HP310" s="33"/>
      <c r="HQ310" s="33"/>
      <c r="HR310" s="33"/>
      <c r="HS310" s="33"/>
      <c r="HT310" s="33"/>
      <c r="HU310" s="33"/>
      <c r="HV310" s="33"/>
      <c r="HW310" s="33"/>
      <c r="HX310" s="33"/>
      <c r="HY310" s="33"/>
      <c r="HZ310" s="33"/>
      <c r="IA310" s="33"/>
      <c r="IB310" s="33"/>
      <c r="IC310" s="33"/>
      <c r="ID310" s="33"/>
      <c r="IE310" s="33"/>
      <c r="IF310" s="33"/>
      <c r="IG310" s="33"/>
      <c r="IH310" s="33"/>
      <c r="II310" s="33"/>
      <c r="IJ310" s="33"/>
      <c r="IK310" s="33"/>
      <c r="IL310" s="33"/>
      <c r="IM310" s="33"/>
      <c r="IN310" s="33"/>
      <c r="IO310" s="33"/>
      <c r="IP310" s="33"/>
      <c r="IQ310" s="33"/>
      <c r="IR310" s="33"/>
      <c r="IS310" s="33"/>
      <c r="IT310" s="33"/>
      <c r="IU310" s="33"/>
      <c r="IV310" s="33"/>
    </row>
    <row r="311" spans="1:256">
      <c r="A311" s="133" t="s">
        <v>312</v>
      </c>
      <c r="B311" s="133" t="s">
        <v>135</v>
      </c>
      <c r="C311" s="135" t="s">
        <v>136</v>
      </c>
      <c r="D311" s="135" t="s">
        <v>32</v>
      </c>
      <c r="E311" s="135" t="s">
        <v>20</v>
      </c>
      <c r="F311" s="135">
        <v>2.5</v>
      </c>
      <c r="G311" s="136">
        <v>31</v>
      </c>
      <c r="H311" s="100">
        <f t="shared" si="26"/>
        <v>78</v>
      </c>
      <c r="I311" s="60"/>
      <c r="J311" s="60"/>
    </row>
    <row r="312" spans="1:256">
      <c r="A312" s="329"/>
      <c r="B312" s="35"/>
      <c r="C312" s="67"/>
      <c r="D312" s="35"/>
      <c r="E312" s="35"/>
      <c r="F312" s="35"/>
      <c r="G312" s="35"/>
      <c r="H312" s="35"/>
    </row>
    <row r="313" spans="1:256" ht="25.5">
      <c r="A313" s="37" t="s">
        <v>21</v>
      </c>
      <c r="B313" s="37" t="s">
        <v>22</v>
      </c>
      <c r="C313" s="68" t="s">
        <v>23</v>
      </c>
      <c r="D313" s="38" t="s">
        <v>17</v>
      </c>
      <c r="E313" s="38" t="s">
        <v>16</v>
      </c>
      <c r="F313" s="39" t="s">
        <v>95</v>
      </c>
      <c r="G313" s="40" t="s">
        <v>5</v>
      </c>
      <c r="H313" s="40" t="s">
        <v>9</v>
      </c>
      <c r="I313" s="41" t="s">
        <v>24</v>
      </c>
      <c r="J313" s="41" t="s">
        <v>96</v>
      </c>
    </row>
    <row r="314" spans="1:256" ht="38.25">
      <c r="A314" s="96" t="s">
        <v>557</v>
      </c>
      <c r="B314" s="97" t="s">
        <v>25</v>
      </c>
      <c r="C314" s="102" t="s">
        <v>558</v>
      </c>
      <c r="D314" s="98" t="s">
        <v>26</v>
      </c>
      <c r="E314" s="98" t="s">
        <v>27</v>
      </c>
      <c r="F314" s="99"/>
      <c r="G314" s="103"/>
      <c r="H314" s="113">
        <v>17919</v>
      </c>
      <c r="I314" s="34">
        <f>+$I$2</f>
        <v>1.393</v>
      </c>
      <c r="J314" s="63">
        <f>ROUND(H314*I314,0)</f>
        <v>24961</v>
      </c>
    </row>
    <row r="315" spans="1:256">
      <c r="A315" s="97" t="s">
        <v>557</v>
      </c>
      <c r="B315" s="97" t="s">
        <v>141</v>
      </c>
      <c r="C315" s="105" t="s">
        <v>142</v>
      </c>
      <c r="D315" s="99" t="s">
        <v>59</v>
      </c>
      <c r="E315" s="99" t="s">
        <v>60</v>
      </c>
      <c r="F315" s="99">
        <v>0.2</v>
      </c>
      <c r="G315" s="103">
        <f>+VLOOKUP(B315,[114]Insumos!$A$2:$F$5000,5,FALSE)</f>
        <v>26303</v>
      </c>
      <c r="H315" s="100">
        <f t="shared" ref="H315:H319" si="27">+ROUND(F315*G315,0)</f>
        <v>5261</v>
      </c>
    </row>
    <row r="316" spans="1:256">
      <c r="A316" s="97" t="s">
        <v>557</v>
      </c>
      <c r="B316" s="97" t="s">
        <v>69</v>
      </c>
      <c r="C316" s="105" t="s">
        <v>70</v>
      </c>
      <c r="D316" s="99" t="s">
        <v>63</v>
      </c>
      <c r="E316" s="99" t="s">
        <v>18</v>
      </c>
      <c r="F316" s="99">
        <v>0.01</v>
      </c>
      <c r="G316" s="103">
        <f>+VLOOKUP(B316,[114]Insumos!$A$2:$F$5000,5,FALSE)</f>
        <v>171308</v>
      </c>
      <c r="H316" s="100">
        <f t="shared" si="27"/>
        <v>1713</v>
      </c>
    </row>
    <row r="317" spans="1:256">
      <c r="A317" s="97" t="s">
        <v>557</v>
      </c>
      <c r="B317" s="97" t="s">
        <v>28</v>
      </c>
      <c r="C317" s="105" t="s">
        <v>29</v>
      </c>
      <c r="D317" s="99" t="s">
        <v>30</v>
      </c>
      <c r="E317" s="99" t="s">
        <v>31</v>
      </c>
      <c r="F317" s="99">
        <v>0.3</v>
      </c>
      <c r="G317" s="103">
        <f>+VLOOKUP(B317,[114]Insumos!$A$2:$F$5000,5,FALSE)</f>
        <v>3311</v>
      </c>
      <c r="H317" s="100">
        <f t="shared" si="27"/>
        <v>993</v>
      </c>
    </row>
    <row r="318" spans="1:256">
      <c r="A318" s="97" t="s">
        <v>557</v>
      </c>
      <c r="B318" s="97" t="s">
        <v>67</v>
      </c>
      <c r="C318" s="105" t="s">
        <v>68</v>
      </c>
      <c r="D318" s="99" t="s">
        <v>32</v>
      </c>
      <c r="E318" s="99" t="s">
        <v>31</v>
      </c>
      <c r="F318" s="99">
        <v>0.3</v>
      </c>
      <c r="G318" s="103">
        <f>+VLOOKUP(B318,[114]Insumos!$A$2:$F$5000,5,FALSE)</f>
        <v>1733</v>
      </c>
      <c r="H318" s="100">
        <f t="shared" si="27"/>
        <v>520</v>
      </c>
    </row>
    <row r="319" spans="1:256" ht="16.5" customHeight="1">
      <c r="A319" s="97" t="s">
        <v>557</v>
      </c>
      <c r="B319" s="97" t="s">
        <v>559</v>
      </c>
      <c r="C319" s="105" t="s">
        <v>560</v>
      </c>
      <c r="D319" s="99" t="s">
        <v>32</v>
      </c>
      <c r="E319" s="99" t="s">
        <v>27</v>
      </c>
      <c r="F319" s="99">
        <v>1</v>
      </c>
      <c r="G319" s="103">
        <f>+VLOOKUP(B319,[114]Insumos!$A$2:$F$5000,5,FALSE)</f>
        <v>9432</v>
      </c>
      <c r="H319" s="100">
        <f t="shared" si="27"/>
        <v>9432</v>
      </c>
    </row>
    <row r="320" spans="1:256" ht="13.5" thickBot="1">
      <c r="A320"/>
      <c r="B320"/>
      <c r="C320"/>
      <c r="D320"/>
      <c r="E320"/>
      <c r="F320"/>
      <c r="G320"/>
      <c r="H320"/>
      <c r="I320" s="340"/>
      <c r="J320" s="340"/>
      <c r="K320" s="340"/>
      <c r="L320" s="340"/>
      <c r="M320" s="340"/>
      <c r="N320" s="340"/>
      <c r="O320" s="340"/>
      <c r="P320" s="340"/>
      <c r="Q320" s="340"/>
      <c r="R320" s="340"/>
      <c r="S320" s="340"/>
      <c r="T320" s="340"/>
      <c r="U320" s="340"/>
      <c r="V320" s="340"/>
      <c r="W320" s="340"/>
      <c r="X320" s="340"/>
      <c r="Y320" s="340"/>
      <c r="Z320" s="340"/>
      <c r="AA320" s="340"/>
      <c r="AB320" s="340"/>
      <c r="AC320" s="340"/>
      <c r="AD320" s="340"/>
      <c r="AE320" s="340"/>
      <c r="AF320" s="340"/>
      <c r="AG320" s="340"/>
      <c r="AH320" s="340"/>
      <c r="AI320" s="340"/>
      <c r="AJ320" s="340"/>
      <c r="AK320" s="340"/>
      <c r="AL320" s="340"/>
      <c r="AM320" s="340"/>
      <c r="AN320" s="340"/>
      <c r="AO320" s="340"/>
      <c r="AP320" s="340"/>
      <c r="AQ320" s="340"/>
      <c r="AR320" s="340"/>
      <c r="AS320" s="340"/>
      <c r="AT320" s="340"/>
      <c r="AU320" s="340"/>
      <c r="AV320" s="340"/>
      <c r="AW320" s="340"/>
      <c r="AX320" s="340"/>
      <c r="AY320" s="340"/>
      <c r="AZ320" s="340"/>
      <c r="BA320" s="340"/>
      <c r="BB320" s="340"/>
      <c r="BC320" s="340"/>
      <c r="BD320" s="340"/>
      <c r="BE320" s="340"/>
      <c r="BF320" s="340"/>
      <c r="BG320" s="340"/>
      <c r="BH320" s="340"/>
      <c r="BI320" s="340"/>
      <c r="BJ320" s="340"/>
      <c r="BK320" s="340"/>
      <c r="BL320" s="340"/>
      <c r="BM320" s="340"/>
      <c r="BN320" s="340"/>
      <c r="BO320" s="340"/>
      <c r="BP320" s="340"/>
      <c r="BQ320" s="340"/>
      <c r="BR320" s="340"/>
      <c r="BS320" s="340"/>
      <c r="BT320" s="340"/>
      <c r="BU320" s="340"/>
      <c r="BV320" s="340"/>
      <c r="BW320" s="340"/>
      <c r="BX320" s="340"/>
      <c r="BY320" s="340"/>
      <c r="BZ320" s="340"/>
      <c r="CA320" s="340"/>
      <c r="CB320" s="340"/>
      <c r="CC320" s="340"/>
      <c r="CD320" s="340"/>
      <c r="CE320" s="340"/>
      <c r="CF320" s="340"/>
      <c r="CG320" s="340"/>
      <c r="CH320" s="340"/>
      <c r="CI320" s="340"/>
      <c r="CJ320" s="340"/>
      <c r="CK320" s="340"/>
      <c r="CL320" s="340"/>
      <c r="CM320" s="340"/>
      <c r="CN320" s="340"/>
      <c r="CO320" s="340"/>
      <c r="CP320" s="340"/>
      <c r="CQ320" s="340"/>
      <c r="CR320" s="340"/>
      <c r="CS320" s="340"/>
      <c r="CT320" s="340"/>
      <c r="CU320" s="340"/>
      <c r="CV320" s="340"/>
      <c r="CW320" s="340"/>
      <c r="CX320" s="340"/>
      <c r="CY320" s="340"/>
      <c r="CZ320" s="340"/>
      <c r="DA320" s="340"/>
      <c r="DB320" s="340"/>
      <c r="DC320" s="340"/>
      <c r="DD320" s="340"/>
      <c r="DE320" s="340"/>
      <c r="DF320" s="340"/>
      <c r="DG320" s="340"/>
      <c r="DH320" s="340"/>
      <c r="DI320" s="340"/>
      <c r="DJ320" s="340"/>
      <c r="DK320" s="340"/>
      <c r="DL320" s="340"/>
      <c r="DM320" s="340"/>
      <c r="DN320" s="340"/>
      <c r="DO320" s="340"/>
      <c r="DP320" s="340"/>
      <c r="DQ320" s="340"/>
      <c r="DR320" s="340"/>
      <c r="DS320" s="340"/>
      <c r="DT320" s="340"/>
      <c r="DU320" s="340"/>
      <c r="DV320" s="340"/>
      <c r="DW320" s="340"/>
      <c r="DX320" s="340"/>
      <c r="DY320" s="340"/>
      <c r="DZ320" s="340"/>
      <c r="EA320" s="340"/>
      <c r="EB320" s="340"/>
      <c r="EC320" s="340"/>
      <c r="ED320" s="340"/>
      <c r="EE320" s="340"/>
      <c r="EF320" s="340"/>
      <c r="EG320" s="340"/>
      <c r="EH320" s="340"/>
      <c r="EI320" s="340"/>
      <c r="EJ320" s="340"/>
      <c r="EK320" s="340"/>
      <c r="EL320" s="340"/>
      <c r="EM320" s="340"/>
      <c r="EN320" s="340"/>
      <c r="EO320" s="340"/>
      <c r="EP320" s="340"/>
      <c r="EQ320" s="340"/>
      <c r="ER320" s="340"/>
      <c r="ES320" s="340"/>
      <c r="ET320" s="340"/>
      <c r="EU320" s="340"/>
      <c r="EV320" s="340"/>
      <c r="EW320" s="340"/>
      <c r="EX320" s="340"/>
      <c r="EY320" s="340"/>
      <c r="EZ320" s="340"/>
      <c r="FA320" s="340"/>
      <c r="FB320" s="340"/>
      <c r="FC320" s="340"/>
      <c r="FD320" s="340"/>
      <c r="FE320" s="340"/>
      <c r="FF320" s="340"/>
      <c r="FG320" s="340"/>
      <c r="FH320" s="340"/>
      <c r="FI320" s="340"/>
      <c r="FJ320" s="340"/>
      <c r="FK320" s="340"/>
      <c r="FL320" s="340"/>
      <c r="FM320" s="340"/>
      <c r="FN320" s="340"/>
      <c r="FO320" s="340"/>
      <c r="FP320" s="340"/>
      <c r="FQ320" s="340"/>
      <c r="FR320" s="340"/>
      <c r="FS320" s="340"/>
      <c r="FT320" s="340"/>
      <c r="FU320" s="340"/>
      <c r="FV320" s="340"/>
      <c r="FW320" s="340"/>
      <c r="FX320" s="340"/>
      <c r="FY320" s="340"/>
      <c r="FZ320" s="340"/>
      <c r="GA320" s="340"/>
      <c r="GB320" s="340"/>
      <c r="GC320" s="340"/>
      <c r="GD320" s="340"/>
      <c r="GE320" s="340"/>
      <c r="GF320" s="340"/>
      <c r="GG320" s="340"/>
      <c r="GH320" s="340"/>
      <c r="GI320" s="340"/>
      <c r="GJ320" s="340"/>
      <c r="GK320" s="340"/>
      <c r="GL320" s="340"/>
      <c r="GM320" s="340"/>
      <c r="GN320" s="340"/>
      <c r="GO320" s="340"/>
      <c r="GP320" s="340"/>
      <c r="GQ320" s="340"/>
      <c r="GR320" s="340"/>
      <c r="GS320" s="340"/>
      <c r="GT320" s="340"/>
      <c r="GU320" s="340"/>
      <c r="GV320" s="340"/>
      <c r="GW320" s="340"/>
      <c r="GX320" s="340"/>
      <c r="GY320" s="340"/>
      <c r="GZ320" s="340"/>
      <c r="HA320" s="340"/>
      <c r="HB320" s="340"/>
      <c r="HC320" s="340"/>
      <c r="HD320" s="340"/>
      <c r="HE320" s="340"/>
      <c r="HF320" s="340"/>
      <c r="HG320" s="340"/>
      <c r="HH320" s="340"/>
      <c r="HI320" s="340"/>
      <c r="HJ320" s="340"/>
      <c r="HK320" s="340"/>
      <c r="HL320" s="340"/>
      <c r="HM320" s="340"/>
      <c r="HN320" s="340"/>
      <c r="HO320" s="340"/>
      <c r="HP320" s="340"/>
      <c r="HQ320" s="340"/>
      <c r="HR320" s="340"/>
      <c r="HS320" s="340"/>
      <c r="HT320" s="340"/>
      <c r="HU320" s="340"/>
      <c r="HV320" s="340"/>
      <c r="HW320" s="340"/>
      <c r="HX320" s="340"/>
      <c r="HY320" s="340"/>
      <c r="HZ320" s="340"/>
      <c r="IA320" s="340"/>
      <c r="IB320" s="340"/>
      <c r="IC320" s="340"/>
      <c r="ID320" s="340"/>
      <c r="IE320" s="340"/>
      <c r="IF320" s="340"/>
      <c r="IG320" s="340"/>
      <c r="IH320" s="340"/>
      <c r="II320" s="340"/>
      <c r="IJ320" s="340"/>
      <c r="IK320" s="340"/>
      <c r="IL320" s="340"/>
      <c r="IM320" s="340"/>
      <c r="IN320" s="340"/>
      <c r="IO320" s="340"/>
      <c r="IP320" s="340"/>
      <c r="IQ320" s="340"/>
      <c r="IR320" s="340"/>
      <c r="IS320" s="340"/>
      <c r="IT320" s="340"/>
      <c r="IU320" s="340"/>
      <c r="IV320" s="340"/>
    </row>
    <row r="321" spans="1:10" ht="13.5" thickBot="1">
      <c r="A321" s="333" t="s">
        <v>551</v>
      </c>
      <c r="B321" s="36"/>
      <c r="C321" s="70" t="s">
        <v>552</v>
      </c>
      <c r="D321" s="393"/>
      <c r="E321" s="394"/>
      <c r="F321" s="394"/>
      <c r="G321" s="394"/>
      <c r="H321" s="395"/>
    </row>
    <row r="322" spans="1:10">
      <c r="A322" s="329"/>
      <c r="B322" s="35"/>
      <c r="C322" s="67"/>
      <c r="D322" s="35"/>
      <c r="E322" s="35"/>
      <c r="F322" s="35"/>
      <c r="G322" s="35"/>
      <c r="H322" s="35"/>
    </row>
    <row r="323" spans="1:10" ht="25.5">
      <c r="A323" s="37" t="s">
        <v>21</v>
      </c>
      <c r="B323" s="37" t="s">
        <v>22</v>
      </c>
      <c r="C323" s="68" t="s">
        <v>23</v>
      </c>
      <c r="D323" s="38" t="s">
        <v>17</v>
      </c>
      <c r="E323" s="38" t="s">
        <v>16</v>
      </c>
      <c r="F323" s="39" t="s">
        <v>95</v>
      </c>
      <c r="G323" s="40" t="s">
        <v>5</v>
      </c>
      <c r="H323" s="40" t="s">
        <v>9</v>
      </c>
      <c r="I323" s="41" t="s">
        <v>24</v>
      </c>
      <c r="J323" s="41" t="s">
        <v>96</v>
      </c>
    </row>
    <row r="324" spans="1:10">
      <c r="A324" s="96" t="s">
        <v>549</v>
      </c>
      <c r="B324" s="97" t="s">
        <v>25</v>
      </c>
      <c r="C324" s="102" t="s">
        <v>550</v>
      </c>
      <c r="D324" s="98" t="s">
        <v>26</v>
      </c>
      <c r="E324" s="98" t="s">
        <v>34</v>
      </c>
      <c r="F324" s="99"/>
      <c r="G324" s="103"/>
      <c r="H324" s="113">
        <v>8272</v>
      </c>
      <c r="I324" s="34">
        <f>+$I$2</f>
        <v>1.393</v>
      </c>
      <c r="J324" s="63">
        <f>ROUND(H324*I324,0)</f>
        <v>11523</v>
      </c>
    </row>
    <row r="325" spans="1:10">
      <c r="A325" s="97" t="s">
        <v>549</v>
      </c>
      <c r="B325" s="97" t="s">
        <v>65</v>
      </c>
      <c r="C325" s="105" t="s">
        <v>66</v>
      </c>
      <c r="D325" s="99" t="s">
        <v>59</v>
      </c>
      <c r="E325" s="99" t="s">
        <v>60</v>
      </c>
      <c r="F325" s="99">
        <v>0.15</v>
      </c>
      <c r="G325" s="103">
        <f>+VLOOKUP(B325,[114]Insumos!$A$2:$F$5000,5,FALSE)</f>
        <v>23915</v>
      </c>
      <c r="H325" s="100">
        <f t="shared" ref="H325:H328" si="28">+ROUND(F325*G325,0)</f>
        <v>3587</v>
      </c>
    </row>
    <row r="326" spans="1:10">
      <c r="A326" s="97" t="s">
        <v>549</v>
      </c>
      <c r="B326" s="97" t="s">
        <v>28</v>
      </c>
      <c r="C326" s="105" t="s">
        <v>29</v>
      </c>
      <c r="D326" s="99" t="s">
        <v>30</v>
      </c>
      <c r="E326" s="99" t="s">
        <v>31</v>
      </c>
      <c r="F326" s="99">
        <v>0.05</v>
      </c>
      <c r="G326" s="103">
        <f>+VLOOKUP(B326,[114]Insumos!$A$2:$F$5000,5,FALSE)</f>
        <v>3311</v>
      </c>
      <c r="H326" s="100">
        <f t="shared" si="28"/>
        <v>166</v>
      </c>
    </row>
    <row r="327" spans="1:10">
      <c r="A327" s="97" t="s">
        <v>549</v>
      </c>
      <c r="B327" s="97" t="s">
        <v>67</v>
      </c>
      <c r="C327" s="105" t="s">
        <v>68</v>
      </c>
      <c r="D327" s="99" t="s">
        <v>32</v>
      </c>
      <c r="E327" s="99" t="s">
        <v>31</v>
      </c>
      <c r="F327" s="99">
        <v>0.5</v>
      </c>
      <c r="G327" s="103">
        <f>+VLOOKUP(B327,[114]Insumos!$A$2:$F$5000,5,FALSE)</f>
        <v>1733</v>
      </c>
      <c r="H327" s="100">
        <f t="shared" si="28"/>
        <v>867</v>
      </c>
    </row>
    <row r="328" spans="1:10">
      <c r="A328" s="97" t="s">
        <v>549</v>
      </c>
      <c r="B328" s="97" t="s">
        <v>233</v>
      </c>
      <c r="C328" s="105" t="s">
        <v>234</v>
      </c>
      <c r="D328" s="99" t="s">
        <v>32</v>
      </c>
      <c r="E328" s="99" t="s">
        <v>31</v>
      </c>
      <c r="F328" s="99">
        <v>0.25</v>
      </c>
      <c r="G328" s="103">
        <f>+VLOOKUP(B328,[114]Insumos!$A$2:$F$5000,5,FALSE)</f>
        <v>14607</v>
      </c>
      <c r="H328" s="100">
        <f t="shared" si="28"/>
        <v>3652</v>
      </c>
    </row>
    <row r="329" spans="1:10" ht="13.5" thickBot="1">
      <c r="A329" s="43"/>
      <c r="B329" s="43"/>
      <c r="C329" s="44"/>
      <c r="D329" s="44"/>
      <c r="E329" s="44"/>
      <c r="F329" s="44"/>
      <c r="G329" s="117"/>
      <c r="H329" s="117"/>
      <c r="I329" s="60"/>
      <c r="J329" s="60"/>
    </row>
    <row r="330" spans="1:10" ht="13.5" thickBot="1">
      <c r="A330" s="333" t="s">
        <v>486</v>
      </c>
      <c r="B330" s="36"/>
      <c r="C330" s="70" t="s">
        <v>485</v>
      </c>
      <c r="D330" s="393"/>
      <c r="E330" s="394"/>
      <c r="F330" s="394"/>
      <c r="G330" s="394"/>
      <c r="H330" s="395"/>
    </row>
    <row r="331" spans="1:10">
      <c r="A331" s="329"/>
      <c r="B331" s="35"/>
      <c r="C331" s="67"/>
      <c r="D331" s="35"/>
      <c r="E331" s="35"/>
      <c r="F331" s="35"/>
      <c r="G331" s="35"/>
      <c r="H331" s="35"/>
    </row>
    <row r="332" spans="1:10" ht="25.5">
      <c r="A332" s="37" t="s">
        <v>21</v>
      </c>
      <c r="B332" s="37" t="s">
        <v>22</v>
      </c>
      <c r="C332" s="68" t="s">
        <v>23</v>
      </c>
      <c r="D332" s="38" t="s">
        <v>17</v>
      </c>
      <c r="E332" s="38" t="s">
        <v>16</v>
      </c>
      <c r="F332" s="39" t="s">
        <v>95</v>
      </c>
      <c r="G332" s="40" t="s">
        <v>5</v>
      </c>
      <c r="H332" s="40" t="s">
        <v>9</v>
      </c>
      <c r="I332" s="41" t="s">
        <v>24</v>
      </c>
      <c r="J332" s="41" t="s">
        <v>96</v>
      </c>
    </row>
    <row r="333" spans="1:10" ht="51">
      <c r="A333" s="96" t="s">
        <v>479</v>
      </c>
      <c r="B333" s="97" t="s">
        <v>25</v>
      </c>
      <c r="C333" s="102" t="s">
        <v>480</v>
      </c>
      <c r="D333" s="98" t="s">
        <v>26</v>
      </c>
      <c r="E333" s="98" t="s">
        <v>31</v>
      </c>
      <c r="F333" s="99"/>
      <c r="G333" s="103"/>
      <c r="H333" s="113">
        <v>664171</v>
      </c>
      <c r="I333" s="34">
        <f>+$I$2</f>
        <v>1.393</v>
      </c>
      <c r="J333" s="63">
        <f>ROUND(H333*I333,0)</f>
        <v>925190</v>
      </c>
    </row>
    <row r="334" spans="1:10">
      <c r="A334" s="97" t="s">
        <v>479</v>
      </c>
      <c r="B334" s="97" t="s">
        <v>141</v>
      </c>
      <c r="C334" s="105" t="s">
        <v>142</v>
      </c>
      <c r="D334" s="99" t="s">
        <v>59</v>
      </c>
      <c r="E334" s="99" t="s">
        <v>60</v>
      </c>
      <c r="F334" s="99">
        <v>3.46</v>
      </c>
      <c r="G334" s="103">
        <f>+VLOOKUP(B334,[114]Insumos!$A$2:$F$5000,5,FALSE)</f>
        <v>26303</v>
      </c>
      <c r="H334" s="100">
        <f t="shared" ref="H334:H339" si="29">+ROUND(F334*G334,0)</f>
        <v>91008</v>
      </c>
    </row>
    <row r="335" spans="1:10">
      <c r="A335" s="97" t="s">
        <v>479</v>
      </c>
      <c r="B335" s="97" t="s">
        <v>69</v>
      </c>
      <c r="C335" s="105" t="s">
        <v>70</v>
      </c>
      <c r="D335" s="99" t="s">
        <v>63</v>
      </c>
      <c r="E335" s="99" t="s">
        <v>18</v>
      </c>
      <c r="F335" s="99">
        <v>6.2399999999999997E-2</v>
      </c>
      <c r="G335" s="103">
        <f>+VLOOKUP(B335,[114]Insumos!$A$2:$F$5000,5,FALSE)</f>
        <v>171308</v>
      </c>
      <c r="H335" s="100">
        <f t="shared" si="29"/>
        <v>10690</v>
      </c>
    </row>
    <row r="336" spans="1:10">
      <c r="A336" s="97" t="s">
        <v>479</v>
      </c>
      <c r="B336" s="97" t="s">
        <v>28</v>
      </c>
      <c r="C336" s="105" t="s">
        <v>29</v>
      </c>
      <c r="D336" s="99" t="s">
        <v>30</v>
      </c>
      <c r="E336" s="99" t="s">
        <v>31</v>
      </c>
      <c r="F336" s="99">
        <v>0.15</v>
      </c>
      <c r="G336" s="103">
        <f>+VLOOKUP(B336,[114]Insumos!$A$2:$F$5000,5,FALSE)</f>
        <v>3311</v>
      </c>
      <c r="H336" s="100">
        <f t="shared" si="29"/>
        <v>497</v>
      </c>
    </row>
    <row r="337" spans="1:10">
      <c r="A337" s="97" t="s">
        <v>479</v>
      </c>
      <c r="B337" s="97" t="s">
        <v>67</v>
      </c>
      <c r="C337" s="105" t="s">
        <v>68</v>
      </c>
      <c r="D337" s="99" t="s">
        <v>32</v>
      </c>
      <c r="E337" s="99" t="s">
        <v>31</v>
      </c>
      <c r="F337" s="99">
        <v>4.5</v>
      </c>
      <c r="G337" s="103">
        <f>+VLOOKUP(B337,[114]Insumos!$A$2:$F$5000,5,FALSE)</f>
        <v>1733</v>
      </c>
      <c r="H337" s="100">
        <f t="shared" si="29"/>
        <v>7799</v>
      </c>
    </row>
    <row r="338" spans="1:10" ht="25.5">
      <c r="A338" s="97" t="s">
        <v>479</v>
      </c>
      <c r="B338" s="97" t="s">
        <v>481</v>
      </c>
      <c r="C338" s="105" t="s">
        <v>482</v>
      </c>
      <c r="D338" s="99" t="s">
        <v>32</v>
      </c>
      <c r="E338" s="99" t="s">
        <v>31</v>
      </c>
      <c r="F338" s="99">
        <v>1</v>
      </c>
      <c r="G338" s="103">
        <f>+VLOOKUP(B338,[114]Insumos!$A$2:$F$5000,5,FALSE)</f>
        <v>447616</v>
      </c>
      <c r="H338" s="100">
        <f t="shared" si="29"/>
        <v>447616</v>
      </c>
    </row>
    <row r="339" spans="1:10" ht="25.5">
      <c r="A339" s="97" t="s">
        <v>479</v>
      </c>
      <c r="B339" s="97" t="s">
        <v>483</v>
      </c>
      <c r="C339" s="105" t="s">
        <v>484</v>
      </c>
      <c r="D339" s="99" t="s">
        <v>32</v>
      </c>
      <c r="E339" s="99" t="s">
        <v>31</v>
      </c>
      <c r="F339" s="99">
        <v>1</v>
      </c>
      <c r="G339" s="103">
        <f>+VLOOKUP(B339,[114]Insumos!$A$2:$F$5000,5,FALSE)</f>
        <v>106561</v>
      </c>
      <c r="H339" s="100">
        <f t="shared" si="29"/>
        <v>106561</v>
      </c>
    </row>
    <row r="340" spans="1:10" ht="13.5" thickBot="1">
      <c r="A340" s="43"/>
      <c r="B340" s="43"/>
      <c r="C340" s="44"/>
      <c r="D340" s="44"/>
      <c r="E340" s="44"/>
      <c r="F340" s="44"/>
      <c r="G340" s="117"/>
      <c r="H340" s="117"/>
      <c r="I340" s="60"/>
      <c r="J340" s="60"/>
    </row>
    <row r="341" spans="1:10" ht="13.5" thickBot="1">
      <c r="A341" s="333" t="s">
        <v>474</v>
      </c>
      <c r="B341" s="36"/>
      <c r="C341" s="70" t="s">
        <v>473</v>
      </c>
      <c r="D341" s="393"/>
      <c r="E341" s="394"/>
      <c r="F341" s="394"/>
      <c r="G341" s="394"/>
      <c r="H341" s="395"/>
    </row>
    <row r="342" spans="1:10">
      <c r="A342" s="329"/>
      <c r="B342" s="35"/>
      <c r="C342" s="67"/>
      <c r="D342" s="35"/>
      <c r="E342" s="35"/>
      <c r="F342" s="35"/>
      <c r="G342" s="35"/>
      <c r="H342" s="35"/>
    </row>
    <row r="343" spans="1:10" ht="25.5">
      <c r="A343" s="37" t="s">
        <v>21</v>
      </c>
      <c r="B343" s="37" t="s">
        <v>22</v>
      </c>
      <c r="C343" s="68" t="s">
        <v>23</v>
      </c>
      <c r="D343" s="38" t="s">
        <v>17</v>
      </c>
      <c r="E343" s="38" t="s">
        <v>16</v>
      </c>
      <c r="F343" s="39" t="s">
        <v>95</v>
      </c>
      <c r="G343" s="40" t="s">
        <v>5</v>
      </c>
      <c r="H343" s="40" t="s">
        <v>9</v>
      </c>
      <c r="I343" s="41" t="s">
        <v>24</v>
      </c>
      <c r="J343" s="41" t="s">
        <v>96</v>
      </c>
    </row>
    <row r="344" spans="1:10" ht="63.75">
      <c r="A344" s="96" t="s">
        <v>469</v>
      </c>
      <c r="B344" s="97" t="s">
        <v>25</v>
      </c>
      <c r="C344" s="102" t="s">
        <v>470</v>
      </c>
      <c r="D344" s="98" t="s">
        <v>26</v>
      </c>
      <c r="E344" s="98" t="s">
        <v>34</v>
      </c>
      <c r="F344" s="99"/>
      <c r="G344" s="103"/>
      <c r="H344" s="113">
        <v>287561</v>
      </c>
      <c r="I344" s="34">
        <f>+$I$2</f>
        <v>1.393</v>
      </c>
      <c r="J344" s="63">
        <f>ROUND(H344*I344,0)</f>
        <v>400572</v>
      </c>
    </row>
    <row r="345" spans="1:10" ht="63.75">
      <c r="A345" s="97" t="s">
        <v>469</v>
      </c>
      <c r="B345" s="97" t="s">
        <v>471</v>
      </c>
      <c r="C345" s="105" t="s">
        <v>472</v>
      </c>
      <c r="D345" s="99" t="s">
        <v>32</v>
      </c>
      <c r="E345" s="99" t="s">
        <v>34</v>
      </c>
      <c r="F345" s="99">
        <v>1</v>
      </c>
      <c r="G345" s="103">
        <f>+VLOOKUP(B345,[114]Insumos!$A$2:$F$5000,5,FALSE)</f>
        <v>287561</v>
      </c>
      <c r="H345" s="100">
        <f t="shared" ref="H345" si="30">+ROUND(F345*G345,0)</f>
        <v>287561</v>
      </c>
    </row>
    <row r="346" spans="1:10" ht="13.5" thickBot="1">
      <c r="A346" s="329"/>
      <c r="B346" s="35"/>
      <c r="C346" s="67"/>
      <c r="D346" s="35"/>
      <c r="E346" s="35"/>
      <c r="F346" s="35"/>
      <c r="G346" s="35"/>
      <c r="H346" s="35"/>
    </row>
    <row r="347" spans="1:10" ht="13.5" thickBot="1">
      <c r="A347" s="333" t="s">
        <v>58</v>
      </c>
      <c r="B347" s="36"/>
      <c r="C347" s="70" t="s">
        <v>57</v>
      </c>
      <c r="D347" s="393"/>
      <c r="E347" s="394"/>
      <c r="F347" s="394"/>
      <c r="G347" s="394"/>
      <c r="H347" s="395"/>
    </row>
    <row r="348" spans="1:10">
      <c r="A348" s="329"/>
      <c r="B348" s="35"/>
      <c r="C348" s="67"/>
      <c r="D348" s="35"/>
      <c r="E348" s="35"/>
      <c r="F348" s="35"/>
      <c r="G348" s="35"/>
      <c r="H348" s="35"/>
    </row>
    <row r="349" spans="1:10" ht="25.5">
      <c r="A349" s="37" t="s">
        <v>21</v>
      </c>
      <c r="B349" s="37" t="s">
        <v>22</v>
      </c>
      <c r="C349" s="68" t="s">
        <v>23</v>
      </c>
      <c r="D349" s="38" t="s">
        <v>17</v>
      </c>
      <c r="E349" s="38" t="s">
        <v>16</v>
      </c>
      <c r="F349" s="39" t="s">
        <v>95</v>
      </c>
      <c r="G349" s="40" t="s">
        <v>5</v>
      </c>
      <c r="H349" s="40" t="s">
        <v>9</v>
      </c>
      <c r="I349" s="41" t="s">
        <v>24</v>
      </c>
      <c r="J349" s="41" t="s">
        <v>96</v>
      </c>
    </row>
    <row r="350" spans="1:10" ht="38.25">
      <c r="A350" s="96" t="s">
        <v>609</v>
      </c>
      <c r="B350" s="97" t="s">
        <v>25</v>
      </c>
      <c r="C350" s="102" t="s">
        <v>610</v>
      </c>
      <c r="D350" s="98" t="s">
        <v>26</v>
      </c>
      <c r="E350" s="98" t="s">
        <v>27</v>
      </c>
      <c r="F350" s="99"/>
      <c r="G350" s="103"/>
      <c r="H350" s="113">
        <v>13875</v>
      </c>
      <c r="I350" s="34">
        <f>+$I$2</f>
        <v>1.393</v>
      </c>
      <c r="J350" s="63">
        <f>ROUND(H350*I350,0)</f>
        <v>19328</v>
      </c>
    </row>
    <row r="351" spans="1:10" ht="12" customHeight="1">
      <c r="A351" s="97" t="s">
        <v>609</v>
      </c>
      <c r="B351" s="97" t="s">
        <v>76</v>
      </c>
      <c r="C351" s="105" t="s">
        <v>77</v>
      </c>
      <c r="D351" s="99" t="s">
        <v>59</v>
      </c>
      <c r="E351" s="99" t="s">
        <v>60</v>
      </c>
      <c r="F351" s="99">
        <v>0.26</v>
      </c>
      <c r="G351" s="103">
        <f>+VLOOKUP(B351,[113]Insumos!$A$2:$F$5000,5,FALSE)</f>
        <v>27500</v>
      </c>
      <c r="H351" s="100">
        <f t="shared" ref="H351:H358" si="31">+ROUND(F351*G351,0)</f>
        <v>7150</v>
      </c>
    </row>
    <row r="352" spans="1:10" ht="12" customHeight="1">
      <c r="A352" s="97" t="s">
        <v>609</v>
      </c>
      <c r="B352" s="97" t="s">
        <v>69</v>
      </c>
      <c r="C352" s="105" t="s">
        <v>70</v>
      </c>
      <c r="D352" s="99" t="s">
        <v>63</v>
      </c>
      <c r="E352" s="99" t="s">
        <v>18</v>
      </c>
      <c r="F352" s="99">
        <v>5.9999999999999995E-4</v>
      </c>
      <c r="G352" s="103">
        <f>+VLOOKUP(B352,[113]Insumos!$A$2:$F$5000,5,FALSE)</f>
        <v>171308</v>
      </c>
      <c r="H352" s="100">
        <f t="shared" si="31"/>
        <v>103</v>
      </c>
    </row>
    <row r="353" spans="1:10">
      <c r="A353" s="97" t="s">
        <v>609</v>
      </c>
      <c r="B353" s="97" t="s">
        <v>28</v>
      </c>
      <c r="C353" s="105" t="s">
        <v>29</v>
      </c>
      <c r="D353" s="99" t="s">
        <v>30</v>
      </c>
      <c r="E353" s="99" t="s">
        <v>31</v>
      </c>
      <c r="F353" s="99">
        <v>0.03</v>
      </c>
      <c r="G353" s="103">
        <f>+VLOOKUP(B353,[113]Insumos!$A$2:$F$5000,5,FALSE)</f>
        <v>3311</v>
      </c>
      <c r="H353" s="100">
        <f t="shared" si="31"/>
        <v>99</v>
      </c>
    </row>
    <row r="354" spans="1:10">
      <c r="A354" s="97" t="s">
        <v>609</v>
      </c>
      <c r="B354" s="97" t="s">
        <v>78</v>
      </c>
      <c r="C354" s="105" t="s">
        <v>79</v>
      </c>
      <c r="D354" s="99" t="s">
        <v>32</v>
      </c>
      <c r="E354" s="99" t="s">
        <v>52</v>
      </c>
      <c r="F354" s="99">
        <v>2.5000000000000001E-2</v>
      </c>
      <c r="G354" s="103">
        <f>+VLOOKUP(B354,[113]Insumos!$A$2:$F$5000,5,FALSE)</f>
        <v>26405</v>
      </c>
      <c r="H354" s="100">
        <f t="shared" si="31"/>
        <v>660</v>
      </c>
    </row>
    <row r="355" spans="1:10">
      <c r="A355" s="97" t="s">
        <v>609</v>
      </c>
      <c r="B355" s="97" t="s">
        <v>80</v>
      </c>
      <c r="C355" s="105" t="s">
        <v>81</v>
      </c>
      <c r="D355" s="99" t="s">
        <v>32</v>
      </c>
      <c r="E355" s="99" t="s">
        <v>52</v>
      </c>
      <c r="F355" s="99">
        <v>0.02</v>
      </c>
      <c r="G355" s="103">
        <f>+VLOOKUP(B355,[113]Insumos!$A$2:$F$5000,5,FALSE)</f>
        <v>64610</v>
      </c>
      <c r="H355" s="100">
        <f t="shared" si="31"/>
        <v>1292</v>
      </c>
    </row>
    <row r="356" spans="1:10">
      <c r="A356" s="97" t="s">
        <v>609</v>
      </c>
      <c r="B356" s="97" t="s">
        <v>82</v>
      </c>
      <c r="C356" s="105" t="s">
        <v>83</v>
      </c>
      <c r="D356" s="99" t="s">
        <v>32</v>
      </c>
      <c r="E356" s="99" t="s">
        <v>52</v>
      </c>
      <c r="F356" s="99">
        <v>0.04</v>
      </c>
      <c r="G356" s="103">
        <f>+VLOOKUP(B356,[113]Insumos!$A$2:$F$5000,5,FALSE)</f>
        <v>93454</v>
      </c>
      <c r="H356" s="100">
        <f t="shared" si="31"/>
        <v>3738</v>
      </c>
    </row>
    <row r="357" spans="1:10">
      <c r="A357" s="97" t="s">
        <v>609</v>
      </c>
      <c r="B357" s="97" t="s">
        <v>67</v>
      </c>
      <c r="C357" s="105" t="s">
        <v>68</v>
      </c>
      <c r="D357" s="99" t="s">
        <v>32</v>
      </c>
      <c r="E357" s="99" t="s">
        <v>31</v>
      </c>
      <c r="F357" s="99">
        <v>0.45</v>
      </c>
      <c r="G357" s="103">
        <f>+VLOOKUP(B357,[113]Insumos!$A$2:$F$5000,5,FALSE)</f>
        <v>1733</v>
      </c>
      <c r="H357" s="100">
        <f t="shared" si="31"/>
        <v>780</v>
      </c>
    </row>
    <row r="358" spans="1:10">
      <c r="A358" s="97" t="s">
        <v>609</v>
      </c>
      <c r="B358" s="97" t="s">
        <v>84</v>
      </c>
      <c r="C358" s="105" t="s">
        <v>85</v>
      </c>
      <c r="D358" s="99" t="s">
        <v>32</v>
      </c>
      <c r="E358" s="99" t="s">
        <v>31</v>
      </c>
      <c r="F358" s="99">
        <v>1.2E-2</v>
      </c>
      <c r="G358" s="103">
        <f>+VLOOKUP(B358,[113]Insumos!$A$2:$F$5000,5,FALSE)</f>
        <v>4429</v>
      </c>
      <c r="H358" s="100">
        <f t="shared" si="31"/>
        <v>53</v>
      </c>
    </row>
    <row r="359" spans="1:10" s="340" customFormat="1">
      <c r="A359"/>
      <c r="B359"/>
      <c r="C359"/>
      <c r="D359"/>
      <c r="E359"/>
      <c r="F359"/>
      <c r="G359"/>
      <c r="H359"/>
    </row>
    <row r="360" spans="1:10" ht="25.5">
      <c r="A360" s="37" t="s">
        <v>21</v>
      </c>
      <c r="B360" s="37" t="s">
        <v>22</v>
      </c>
      <c r="C360" s="68" t="s">
        <v>23</v>
      </c>
      <c r="D360" s="38" t="s">
        <v>17</v>
      </c>
      <c r="E360" s="38" t="s">
        <v>16</v>
      </c>
      <c r="F360" s="39" t="s">
        <v>95</v>
      </c>
      <c r="G360" s="40" t="s">
        <v>5</v>
      </c>
      <c r="H360" s="40" t="s">
        <v>9</v>
      </c>
      <c r="I360" s="41" t="s">
        <v>24</v>
      </c>
      <c r="J360" s="41" t="s">
        <v>96</v>
      </c>
    </row>
    <row r="361" spans="1:10" ht="38.25">
      <c r="A361" s="96" t="s">
        <v>611</v>
      </c>
      <c r="B361" s="97" t="s">
        <v>25</v>
      </c>
      <c r="C361" s="102" t="s">
        <v>612</v>
      </c>
      <c r="D361" s="98" t="s">
        <v>26</v>
      </c>
      <c r="E361" s="98" t="s">
        <v>34</v>
      </c>
      <c r="F361" s="99"/>
      <c r="G361" s="103"/>
      <c r="H361" s="113">
        <v>23485</v>
      </c>
      <c r="I361" s="34">
        <f>+$I$2</f>
        <v>1.393</v>
      </c>
      <c r="J361" s="63">
        <f>ROUND(H361*I361,0)</f>
        <v>32715</v>
      </c>
    </row>
    <row r="362" spans="1:10" ht="12" customHeight="1">
      <c r="A362" s="97" t="s">
        <v>611</v>
      </c>
      <c r="B362" s="97" t="s">
        <v>76</v>
      </c>
      <c r="C362" s="105" t="s">
        <v>77</v>
      </c>
      <c r="D362" s="99" t="s">
        <v>59</v>
      </c>
      <c r="E362" s="99" t="s">
        <v>60</v>
      </c>
      <c r="F362" s="99">
        <v>0.37</v>
      </c>
      <c r="G362" s="103">
        <f>+VLOOKUP(B362,[113]Insumos!$A$2:$F$5000,5,FALSE)</f>
        <v>27500</v>
      </c>
      <c r="H362" s="100">
        <f t="shared" ref="H362:H370" si="32">+ROUND(F362*G362,0)</f>
        <v>10175</v>
      </c>
    </row>
    <row r="363" spans="1:10" ht="12" customHeight="1">
      <c r="A363" s="97" t="s">
        <v>611</v>
      </c>
      <c r="B363" s="97" t="s">
        <v>74</v>
      </c>
      <c r="C363" s="105" t="s">
        <v>75</v>
      </c>
      <c r="D363" s="99" t="s">
        <v>63</v>
      </c>
      <c r="E363" s="99" t="s">
        <v>31</v>
      </c>
      <c r="F363" s="99">
        <v>0.06</v>
      </c>
      <c r="G363" s="103">
        <f>+VLOOKUP(B363,[113]Insumos!$A$2:$F$5000,5,FALSE)</f>
        <v>9475</v>
      </c>
      <c r="H363" s="100">
        <f t="shared" si="32"/>
        <v>569</v>
      </c>
    </row>
    <row r="364" spans="1:10">
      <c r="A364" s="97" t="s">
        <v>611</v>
      </c>
      <c r="B364" s="97" t="s">
        <v>69</v>
      </c>
      <c r="C364" s="105" t="s">
        <v>70</v>
      </c>
      <c r="D364" s="99" t="s">
        <v>63</v>
      </c>
      <c r="E364" s="99" t="s">
        <v>18</v>
      </c>
      <c r="F364" s="99">
        <v>1.2999999999999999E-3</v>
      </c>
      <c r="G364" s="103">
        <f>+VLOOKUP(B364,[113]Insumos!$A$2:$F$5000,5,FALSE)</f>
        <v>171308</v>
      </c>
      <c r="H364" s="100">
        <f t="shared" si="32"/>
        <v>223</v>
      </c>
    </row>
    <row r="365" spans="1:10">
      <c r="A365" s="97" t="s">
        <v>611</v>
      </c>
      <c r="B365" s="97" t="s">
        <v>28</v>
      </c>
      <c r="C365" s="105" t="s">
        <v>29</v>
      </c>
      <c r="D365" s="99" t="s">
        <v>30</v>
      </c>
      <c r="E365" s="99" t="s">
        <v>31</v>
      </c>
      <c r="F365" s="99">
        <v>0.05</v>
      </c>
      <c r="G365" s="103">
        <f>+VLOOKUP(B365,[113]Insumos!$A$2:$F$5000,5,FALSE)</f>
        <v>3311</v>
      </c>
      <c r="H365" s="100">
        <f t="shared" si="32"/>
        <v>166</v>
      </c>
    </row>
    <row r="366" spans="1:10">
      <c r="A366" s="97" t="s">
        <v>611</v>
      </c>
      <c r="B366" s="97" t="s">
        <v>613</v>
      </c>
      <c r="C366" s="105" t="s">
        <v>614</v>
      </c>
      <c r="D366" s="99" t="s">
        <v>32</v>
      </c>
      <c r="E366" s="99" t="s">
        <v>52</v>
      </c>
      <c r="F366" s="99">
        <v>0.05</v>
      </c>
      <c r="G366" s="103">
        <f>+VLOOKUP(B366,[113]Insumos!$A$2:$F$5000,5,FALSE)</f>
        <v>28464</v>
      </c>
      <c r="H366" s="100">
        <f t="shared" si="32"/>
        <v>1423</v>
      </c>
    </row>
    <row r="367" spans="1:10">
      <c r="A367" s="97" t="s">
        <v>611</v>
      </c>
      <c r="B367" s="97" t="s">
        <v>80</v>
      </c>
      <c r="C367" s="105" t="s">
        <v>81</v>
      </c>
      <c r="D367" s="99" t="s">
        <v>32</v>
      </c>
      <c r="E367" s="99" t="s">
        <v>52</v>
      </c>
      <c r="F367" s="99">
        <v>0.04</v>
      </c>
      <c r="G367" s="103">
        <f>+VLOOKUP(B367,[113]Insumos!$A$2:$F$5000,5,FALSE)</f>
        <v>64610</v>
      </c>
      <c r="H367" s="100">
        <f t="shared" si="32"/>
        <v>2584</v>
      </c>
    </row>
    <row r="368" spans="1:10">
      <c r="A368" s="97" t="s">
        <v>611</v>
      </c>
      <c r="B368" s="97" t="s">
        <v>82</v>
      </c>
      <c r="C368" s="105" t="s">
        <v>83</v>
      </c>
      <c r="D368" s="99" t="s">
        <v>32</v>
      </c>
      <c r="E368" s="99" t="s">
        <v>52</v>
      </c>
      <c r="F368" s="99">
        <v>0.08</v>
      </c>
      <c r="G368" s="103">
        <f>+VLOOKUP(B368,[113]Insumos!$A$2:$F$5000,5,FALSE)</f>
        <v>93454</v>
      </c>
      <c r="H368" s="100">
        <f t="shared" si="32"/>
        <v>7476</v>
      </c>
    </row>
    <row r="369" spans="1:10">
      <c r="A369" s="97" t="s">
        <v>611</v>
      </c>
      <c r="B369" s="97" t="s">
        <v>67</v>
      </c>
      <c r="C369" s="105" t="s">
        <v>68</v>
      </c>
      <c r="D369" s="99" t="s">
        <v>32</v>
      </c>
      <c r="E369" s="99" t="s">
        <v>31</v>
      </c>
      <c r="F369" s="99">
        <v>0.45</v>
      </c>
      <c r="G369" s="103">
        <f>+VLOOKUP(B369,[113]Insumos!$A$2:$F$5000,5,FALSE)</f>
        <v>1733</v>
      </c>
      <c r="H369" s="100">
        <f t="shared" si="32"/>
        <v>780</v>
      </c>
    </row>
    <row r="370" spans="1:10">
      <c r="A370" s="97" t="s">
        <v>611</v>
      </c>
      <c r="B370" s="97" t="s">
        <v>84</v>
      </c>
      <c r="C370" s="105" t="s">
        <v>85</v>
      </c>
      <c r="D370" s="99" t="s">
        <v>32</v>
      </c>
      <c r="E370" s="99" t="s">
        <v>31</v>
      </c>
      <c r="F370" s="99">
        <v>0.02</v>
      </c>
      <c r="G370" s="103">
        <f>+VLOOKUP(B370,[113]Insumos!$A$2:$F$5000,5,FALSE)</f>
        <v>4429</v>
      </c>
      <c r="H370" s="100">
        <f t="shared" si="32"/>
        <v>89</v>
      </c>
    </row>
    <row r="371" spans="1:10" s="340" customFormat="1">
      <c r="A371"/>
      <c r="B371"/>
      <c r="C371"/>
      <c r="D371"/>
      <c r="E371"/>
      <c r="F371"/>
      <c r="G371"/>
      <c r="H371"/>
    </row>
    <row r="372" spans="1:10" ht="25.5">
      <c r="A372" s="37" t="s">
        <v>21</v>
      </c>
      <c r="B372" s="37" t="s">
        <v>22</v>
      </c>
      <c r="C372" s="68" t="s">
        <v>23</v>
      </c>
      <c r="D372" s="38" t="s">
        <v>17</v>
      </c>
      <c r="E372" s="38" t="s">
        <v>16</v>
      </c>
      <c r="F372" s="39" t="s">
        <v>95</v>
      </c>
      <c r="G372" s="40" t="s">
        <v>5</v>
      </c>
      <c r="H372" s="40" t="s">
        <v>9</v>
      </c>
      <c r="I372" s="41" t="s">
        <v>24</v>
      </c>
      <c r="J372" s="41" t="s">
        <v>96</v>
      </c>
    </row>
    <row r="373" spans="1:10" ht="38.25">
      <c r="A373" s="96" t="s">
        <v>615</v>
      </c>
      <c r="B373" s="97" t="s">
        <v>25</v>
      </c>
      <c r="C373" s="102" t="s">
        <v>616</v>
      </c>
      <c r="D373" s="98" t="s">
        <v>26</v>
      </c>
      <c r="E373" s="98" t="s">
        <v>27</v>
      </c>
      <c r="F373" s="99"/>
      <c r="G373" s="103"/>
      <c r="H373" s="113">
        <v>14513</v>
      </c>
      <c r="I373" s="34">
        <f>+$I$2</f>
        <v>1.393</v>
      </c>
      <c r="J373" s="63">
        <f>ROUND(H373*I373,0)</f>
        <v>20217</v>
      </c>
    </row>
    <row r="374" spans="1:10" ht="12" customHeight="1">
      <c r="A374" s="97" t="s">
        <v>615</v>
      </c>
      <c r="B374" s="97" t="s">
        <v>76</v>
      </c>
      <c r="C374" s="105" t="s">
        <v>77</v>
      </c>
      <c r="D374" s="99" t="s">
        <v>59</v>
      </c>
      <c r="E374" s="99" t="s">
        <v>60</v>
      </c>
      <c r="F374" s="99">
        <v>0.26</v>
      </c>
      <c r="G374" s="103">
        <f>+VLOOKUP(B374,[113]Insumos!$A$2:$F$5000,5,FALSE)</f>
        <v>27500</v>
      </c>
      <c r="H374" s="100">
        <f t="shared" ref="H374:H382" si="33">+ROUND(F374*G374,0)</f>
        <v>7150</v>
      </c>
    </row>
    <row r="375" spans="1:10" ht="12" customHeight="1">
      <c r="A375" s="97" t="s">
        <v>615</v>
      </c>
      <c r="B375" s="97" t="s">
        <v>74</v>
      </c>
      <c r="C375" s="105" t="s">
        <v>75</v>
      </c>
      <c r="D375" s="99" t="s">
        <v>63</v>
      </c>
      <c r="E375" s="99" t="s">
        <v>31</v>
      </c>
      <c r="F375" s="99">
        <v>0.06</v>
      </c>
      <c r="G375" s="103">
        <f>+VLOOKUP(B375,[113]Insumos!$A$2:$F$5000,5,FALSE)</f>
        <v>9475</v>
      </c>
      <c r="H375" s="100">
        <f t="shared" si="33"/>
        <v>569</v>
      </c>
    </row>
    <row r="376" spans="1:10">
      <c r="A376" s="97" t="s">
        <v>615</v>
      </c>
      <c r="B376" s="97" t="s">
        <v>69</v>
      </c>
      <c r="C376" s="105" t="s">
        <v>70</v>
      </c>
      <c r="D376" s="99" t="s">
        <v>63</v>
      </c>
      <c r="E376" s="99" t="s">
        <v>18</v>
      </c>
      <c r="F376" s="99">
        <v>6.9999999999999999E-4</v>
      </c>
      <c r="G376" s="103">
        <f>+VLOOKUP(B376,[113]Insumos!$A$2:$F$5000,5,FALSE)</f>
        <v>171308</v>
      </c>
      <c r="H376" s="100">
        <f t="shared" si="33"/>
        <v>120</v>
      </c>
    </row>
    <row r="377" spans="1:10">
      <c r="A377" s="97" t="s">
        <v>615</v>
      </c>
      <c r="B377" s="97" t="s">
        <v>28</v>
      </c>
      <c r="C377" s="105" t="s">
        <v>29</v>
      </c>
      <c r="D377" s="99" t="s">
        <v>30</v>
      </c>
      <c r="E377" s="99" t="s">
        <v>31</v>
      </c>
      <c r="F377" s="99">
        <v>0.03</v>
      </c>
      <c r="G377" s="103">
        <f>+VLOOKUP(B377,[113]Insumos!$A$2:$F$5000,5,FALSE)</f>
        <v>3311</v>
      </c>
      <c r="H377" s="100">
        <f t="shared" si="33"/>
        <v>99</v>
      </c>
    </row>
    <row r="378" spans="1:10">
      <c r="A378" s="97" t="s">
        <v>615</v>
      </c>
      <c r="B378" s="97" t="s">
        <v>613</v>
      </c>
      <c r="C378" s="105" t="s">
        <v>614</v>
      </c>
      <c r="D378" s="99" t="s">
        <v>32</v>
      </c>
      <c r="E378" s="99" t="s">
        <v>52</v>
      </c>
      <c r="F378" s="99">
        <v>2.5000000000000001E-2</v>
      </c>
      <c r="G378" s="103">
        <f>+VLOOKUP(B378,[113]Insumos!$A$2:$F$5000,5,FALSE)</f>
        <v>28464</v>
      </c>
      <c r="H378" s="100">
        <f t="shared" si="33"/>
        <v>712</v>
      </c>
    </row>
    <row r="379" spans="1:10">
      <c r="A379" s="97" t="s">
        <v>615</v>
      </c>
      <c r="B379" s="97" t="s">
        <v>80</v>
      </c>
      <c r="C379" s="105" t="s">
        <v>81</v>
      </c>
      <c r="D379" s="99" t="s">
        <v>32</v>
      </c>
      <c r="E379" s="99" t="s">
        <v>52</v>
      </c>
      <c r="F379" s="99">
        <v>0.02</v>
      </c>
      <c r="G379" s="103">
        <f>+VLOOKUP(B379,[113]Insumos!$A$2:$F$5000,5,FALSE)</f>
        <v>64610</v>
      </c>
      <c r="H379" s="100">
        <f t="shared" si="33"/>
        <v>1292</v>
      </c>
    </row>
    <row r="380" spans="1:10">
      <c r="A380" s="97" t="s">
        <v>615</v>
      </c>
      <c r="B380" s="97" t="s">
        <v>82</v>
      </c>
      <c r="C380" s="105" t="s">
        <v>83</v>
      </c>
      <c r="D380" s="99" t="s">
        <v>32</v>
      </c>
      <c r="E380" s="99" t="s">
        <v>52</v>
      </c>
      <c r="F380" s="99">
        <v>0.04</v>
      </c>
      <c r="G380" s="103">
        <f>+VLOOKUP(B380,[113]Insumos!$A$2:$F$5000,5,FALSE)</f>
        <v>93454</v>
      </c>
      <c r="H380" s="100">
        <f t="shared" si="33"/>
        <v>3738</v>
      </c>
    </row>
    <row r="381" spans="1:10">
      <c r="A381" s="97" t="s">
        <v>615</v>
      </c>
      <c r="B381" s="97" t="s">
        <v>67</v>
      </c>
      <c r="C381" s="105" t="s">
        <v>68</v>
      </c>
      <c r="D381" s="99" t="s">
        <v>32</v>
      </c>
      <c r="E381" s="99" t="s">
        <v>31</v>
      </c>
      <c r="F381" s="99">
        <v>0.45</v>
      </c>
      <c r="G381" s="103">
        <f>+VLOOKUP(B381,[113]Insumos!$A$2:$F$5000,5,FALSE)</f>
        <v>1733</v>
      </c>
      <c r="H381" s="100">
        <f t="shared" si="33"/>
        <v>780</v>
      </c>
    </row>
    <row r="382" spans="1:10">
      <c r="A382" s="97" t="s">
        <v>615</v>
      </c>
      <c r="B382" s="97" t="s">
        <v>84</v>
      </c>
      <c r="C382" s="105" t="s">
        <v>85</v>
      </c>
      <c r="D382" s="99" t="s">
        <v>32</v>
      </c>
      <c r="E382" s="99" t="s">
        <v>31</v>
      </c>
      <c r="F382" s="99">
        <v>1.2E-2</v>
      </c>
      <c r="G382" s="103">
        <f>+VLOOKUP(B382,[113]Insumos!$A$2:$F$5000,5,FALSE)</f>
        <v>4429</v>
      </c>
      <c r="H382" s="100">
        <f t="shared" si="33"/>
        <v>53</v>
      </c>
    </row>
    <row r="383" spans="1:10" s="340" customFormat="1">
      <c r="A383"/>
      <c r="B383"/>
      <c r="C383"/>
      <c r="D383"/>
      <c r="E383"/>
      <c r="F383"/>
      <c r="G383"/>
      <c r="H383"/>
    </row>
    <row r="384" spans="1:10" ht="25.5">
      <c r="A384" s="37" t="s">
        <v>21</v>
      </c>
      <c r="B384" s="37" t="s">
        <v>22</v>
      </c>
      <c r="C384" s="68" t="s">
        <v>23</v>
      </c>
      <c r="D384" s="38" t="s">
        <v>17</v>
      </c>
      <c r="E384" s="38" t="s">
        <v>16</v>
      </c>
      <c r="F384" s="39" t="s">
        <v>95</v>
      </c>
      <c r="G384" s="40" t="s">
        <v>5</v>
      </c>
      <c r="H384" s="40" t="s">
        <v>9</v>
      </c>
      <c r="I384" s="41" t="s">
        <v>24</v>
      </c>
      <c r="J384" s="41" t="s">
        <v>96</v>
      </c>
    </row>
    <row r="385" spans="1:10" ht="38.25">
      <c r="A385" s="96" t="s">
        <v>270</v>
      </c>
      <c r="B385" s="97" t="s">
        <v>25</v>
      </c>
      <c r="C385" s="102" t="s">
        <v>271</v>
      </c>
      <c r="D385" s="98" t="s">
        <v>26</v>
      </c>
      <c r="E385" s="98" t="s">
        <v>34</v>
      </c>
      <c r="F385" s="99"/>
      <c r="G385" s="103"/>
      <c r="H385" s="113">
        <f>SUM(H386:H393)</f>
        <v>21374</v>
      </c>
      <c r="I385" s="34">
        <f>+$I$2</f>
        <v>1.393</v>
      </c>
      <c r="J385" s="63">
        <f>ROUND(H385*I385,0)</f>
        <v>29774</v>
      </c>
    </row>
    <row r="386" spans="1:10" ht="12" customHeight="1">
      <c r="A386" s="97" t="s">
        <v>270</v>
      </c>
      <c r="B386" s="97" t="s">
        <v>76</v>
      </c>
      <c r="C386" s="105" t="s">
        <v>77</v>
      </c>
      <c r="D386" s="99" t="s">
        <v>59</v>
      </c>
      <c r="E386" s="99" t="s">
        <v>60</v>
      </c>
      <c r="F386" s="99">
        <v>0.34</v>
      </c>
      <c r="G386" s="103">
        <v>27500</v>
      </c>
      <c r="H386" s="100">
        <f>ROUND(F386*G386,0)</f>
        <v>9350</v>
      </c>
    </row>
    <row r="387" spans="1:10" ht="12" customHeight="1">
      <c r="A387" s="97" t="s">
        <v>270</v>
      </c>
      <c r="B387" s="97" t="s">
        <v>74</v>
      </c>
      <c r="C387" s="105" t="s">
        <v>75</v>
      </c>
      <c r="D387" s="99" t="s">
        <v>63</v>
      </c>
      <c r="E387" s="99" t="s">
        <v>31</v>
      </c>
      <c r="F387" s="99">
        <v>0.06</v>
      </c>
      <c r="G387" s="103">
        <v>9475</v>
      </c>
      <c r="H387" s="100">
        <f t="shared" ref="H387:H393" si="34">ROUND(F387*G387,0)</f>
        <v>569</v>
      </c>
    </row>
    <row r="388" spans="1:10">
      <c r="A388" s="97" t="s">
        <v>270</v>
      </c>
      <c r="B388" s="97" t="s">
        <v>69</v>
      </c>
      <c r="C388" s="105" t="s">
        <v>70</v>
      </c>
      <c r="D388" s="99" t="s">
        <v>63</v>
      </c>
      <c r="E388" s="99" t="s">
        <v>18</v>
      </c>
      <c r="F388" s="99">
        <v>2.0999999999999999E-3</v>
      </c>
      <c r="G388" s="103">
        <v>171308</v>
      </c>
      <c r="H388" s="100">
        <f t="shared" si="34"/>
        <v>360</v>
      </c>
    </row>
    <row r="389" spans="1:10">
      <c r="A389" s="97" t="s">
        <v>270</v>
      </c>
      <c r="B389" s="97" t="s">
        <v>28</v>
      </c>
      <c r="C389" s="105" t="s">
        <v>29</v>
      </c>
      <c r="D389" s="99" t="s">
        <v>30</v>
      </c>
      <c r="E389" s="99" t="s">
        <v>31</v>
      </c>
      <c r="F389" s="99">
        <v>0.05</v>
      </c>
      <c r="G389" s="103">
        <v>3311</v>
      </c>
      <c r="H389" s="100">
        <f t="shared" si="34"/>
        <v>166</v>
      </c>
    </row>
    <row r="390" spans="1:10">
      <c r="A390" s="97" t="s">
        <v>270</v>
      </c>
      <c r="B390" s="97" t="s">
        <v>80</v>
      </c>
      <c r="C390" s="105" t="s">
        <v>81</v>
      </c>
      <c r="D390" s="99" t="s">
        <v>32</v>
      </c>
      <c r="E390" s="99" t="s">
        <v>52</v>
      </c>
      <c r="F390" s="99">
        <v>0.04</v>
      </c>
      <c r="G390" s="103">
        <v>64610</v>
      </c>
      <c r="H390" s="100">
        <f t="shared" si="34"/>
        <v>2584</v>
      </c>
    </row>
    <row r="391" spans="1:10">
      <c r="A391" s="97" t="s">
        <v>270</v>
      </c>
      <c r="B391" s="97" t="s">
        <v>82</v>
      </c>
      <c r="C391" s="105" t="s">
        <v>83</v>
      </c>
      <c r="D391" s="99" t="s">
        <v>32</v>
      </c>
      <c r="E391" s="99" t="s">
        <v>52</v>
      </c>
      <c r="F391" s="99">
        <v>0.08</v>
      </c>
      <c r="G391" s="103">
        <v>93454</v>
      </c>
      <c r="H391" s="100">
        <f t="shared" si="34"/>
        <v>7476</v>
      </c>
    </row>
    <row r="392" spans="1:10">
      <c r="A392" s="97" t="s">
        <v>270</v>
      </c>
      <c r="B392" s="97" t="s">
        <v>67</v>
      </c>
      <c r="C392" s="105" t="s">
        <v>68</v>
      </c>
      <c r="D392" s="99" t="s">
        <v>32</v>
      </c>
      <c r="E392" s="99" t="s">
        <v>31</v>
      </c>
      <c r="F392" s="99">
        <v>0.45</v>
      </c>
      <c r="G392" s="103">
        <v>1733</v>
      </c>
      <c r="H392" s="100">
        <f t="shared" si="34"/>
        <v>780</v>
      </c>
    </row>
    <row r="393" spans="1:10">
      <c r="A393" s="97" t="s">
        <v>270</v>
      </c>
      <c r="B393" s="97" t="s">
        <v>84</v>
      </c>
      <c r="C393" s="105" t="s">
        <v>85</v>
      </c>
      <c r="D393" s="99" t="s">
        <v>32</v>
      </c>
      <c r="E393" s="99" t="s">
        <v>31</v>
      </c>
      <c r="F393" s="99">
        <v>0.02</v>
      </c>
      <c r="G393" s="103">
        <v>4429</v>
      </c>
      <c r="H393" s="100">
        <f t="shared" si="34"/>
        <v>89</v>
      </c>
    </row>
    <row r="394" spans="1:10">
      <c r="A394" s="329"/>
      <c r="B394" s="35"/>
      <c r="C394" s="67"/>
      <c r="D394" s="35"/>
      <c r="E394" s="35"/>
      <c r="F394" s="35"/>
      <c r="G394" s="35"/>
      <c r="H394" s="35"/>
    </row>
    <row r="395" spans="1:10" ht="25.5">
      <c r="A395" s="128" t="s">
        <v>21</v>
      </c>
      <c r="B395" s="128" t="s">
        <v>22</v>
      </c>
      <c r="C395" s="129" t="s">
        <v>23</v>
      </c>
      <c r="D395" s="129" t="s">
        <v>17</v>
      </c>
      <c r="E395" s="129" t="s">
        <v>16</v>
      </c>
      <c r="F395" s="130" t="s">
        <v>95</v>
      </c>
      <c r="G395" s="131" t="s">
        <v>5</v>
      </c>
      <c r="H395" s="131" t="s">
        <v>9</v>
      </c>
      <c r="I395" s="61" t="s">
        <v>24</v>
      </c>
      <c r="J395" s="41" t="s">
        <v>96</v>
      </c>
    </row>
    <row r="396" spans="1:10" ht="38.25">
      <c r="A396" s="132" t="s">
        <v>371</v>
      </c>
      <c r="B396" s="135" t="s">
        <v>25</v>
      </c>
      <c r="C396" s="134" t="s">
        <v>372</v>
      </c>
      <c r="D396" s="134" t="s">
        <v>26</v>
      </c>
      <c r="E396" s="134" t="s">
        <v>27</v>
      </c>
      <c r="F396" s="135"/>
      <c r="G396" s="144"/>
      <c r="H396" s="113">
        <f>SUM(H397:H404)</f>
        <v>12237</v>
      </c>
      <c r="I396" s="62">
        <f>+$I$2</f>
        <v>1.393</v>
      </c>
      <c r="J396" s="63">
        <f>ROUND(H396*I396,0)</f>
        <v>17046</v>
      </c>
    </row>
    <row r="397" spans="1:10">
      <c r="A397" s="133" t="s">
        <v>371</v>
      </c>
      <c r="B397" s="135" t="s">
        <v>76</v>
      </c>
      <c r="C397" s="135" t="s">
        <v>77</v>
      </c>
      <c r="D397" s="135" t="s">
        <v>59</v>
      </c>
      <c r="E397" s="135" t="s">
        <v>60</v>
      </c>
      <c r="F397" s="135">
        <v>0.2</v>
      </c>
      <c r="G397" s="144">
        <v>27500</v>
      </c>
      <c r="H397" s="100">
        <f>ROUND(F397*G397,0)</f>
        <v>5500</v>
      </c>
      <c r="I397" s="61"/>
      <c r="J397" s="41"/>
    </row>
    <row r="398" spans="1:10" ht="25.5">
      <c r="A398" s="133" t="s">
        <v>371</v>
      </c>
      <c r="B398" s="135" t="s">
        <v>74</v>
      </c>
      <c r="C398" s="135" t="s">
        <v>75</v>
      </c>
      <c r="D398" s="135" t="s">
        <v>63</v>
      </c>
      <c r="E398" s="135" t="s">
        <v>31</v>
      </c>
      <c r="F398" s="135">
        <v>0.06</v>
      </c>
      <c r="G398" s="144">
        <v>9475</v>
      </c>
      <c r="H398" s="100">
        <f t="shared" ref="H398:H404" si="35">ROUND(F398*G398,0)</f>
        <v>569</v>
      </c>
      <c r="I398" s="61"/>
      <c r="J398" s="41"/>
    </row>
    <row r="399" spans="1:10">
      <c r="A399" s="133" t="s">
        <v>371</v>
      </c>
      <c r="B399" s="135" t="s">
        <v>69</v>
      </c>
      <c r="C399" s="135" t="s">
        <v>70</v>
      </c>
      <c r="D399" s="135" t="s">
        <v>63</v>
      </c>
      <c r="E399" s="135" t="s">
        <v>18</v>
      </c>
      <c r="F399" s="135">
        <v>1.1999999999999999E-3</v>
      </c>
      <c r="G399" s="144">
        <v>171308</v>
      </c>
      <c r="H399" s="100">
        <f t="shared" si="35"/>
        <v>206</v>
      </c>
      <c r="I399" s="61"/>
      <c r="J399" s="41"/>
    </row>
    <row r="400" spans="1:10">
      <c r="A400" s="133" t="s">
        <v>371</v>
      </c>
      <c r="B400" s="135" t="s">
        <v>28</v>
      </c>
      <c r="C400" s="135" t="s">
        <v>29</v>
      </c>
      <c r="D400" s="135" t="s">
        <v>30</v>
      </c>
      <c r="E400" s="135" t="s">
        <v>31</v>
      </c>
      <c r="F400" s="135">
        <v>0.03</v>
      </c>
      <c r="G400" s="144">
        <v>3311</v>
      </c>
      <c r="H400" s="100">
        <f t="shared" si="35"/>
        <v>99</v>
      </c>
      <c r="I400" s="61"/>
      <c r="J400" s="41"/>
    </row>
    <row r="401" spans="1:10">
      <c r="A401" s="133" t="s">
        <v>371</v>
      </c>
      <c r="B401" s="135" t="s">
        <v>80</v>
      </c>
      <c r="C401" s="135" t="s">
        <v>81</v>
      </c>
      <c r="D401" s="135" t="s">
        <v>32</v>
      </c>
      <c r="E401" s="135" t="s">
        <v>52</v>
      </c>
      <c r="F401" s="135">
        <v>0.02</v>
      </c>
      <c r="G401" s="144">
        <v>64610</v>
      </c>
      <c r="H401" s="100">
        <f t="shared" si="35"/>
        <v>1292</v>
      </c>
      <c r="I401" s="61"/>
      <c r="J401" s="41"/>
    </row>
    <row r="402" spans="1:10">
      <c r="A402" s="133" t="s">
        <v>371</v>
      </c>
      <c r="B402" s="135" t="s">
        <v>82</v>
      </c>
      <c r="C402" s="135" t="s">
        <v>83</v>
      </c>
      <c r="D402" s="135" t="s">
        <v>32</v>
      </c>
      <c r="E402" s="135" t="s">
        <v>52</v>
      </c>
      <c r="F402" s="135">
        <v>0.04</v>
      </c>
      <c r="G402" s="144">
        <v>93454</v>
      </c>
      <c r="H402" s="100">
        <f t="shared" si="35"/>
        <v>3738</v>
      </c>
      <c r="I402" s="61"/>
      <c r="J402" s="41"/>
    </row>
    <row r="403" spans="1:10">
      <c r="A403" s="133" t="s">
        <v>371</v>
      </c>
      <c r="B403" s="135" t="s">
        <v>67</v>
      </c>
      <c r="C403" s="135" t="s">
        <v>68</v>
      </c>
      <c r="D403" s="135" t="s">
        <v>32</v>
      </c>
      <c r="E403" s="135" t="s">
        <v>31</v>
      </c>
      <c r="F403" s="135">
        <v>0.45</v>
      </c>
      <c r="G403" s="144">
        <v>1733</v>
      </c>
      <c r="H403" s="100">
        <f t="shared" si="35"/>
        <v>780</v>
      </c>
      <c r="I403" s="61"/>
      <c r="J403" s="41"/>
    </row>
    <row r="404" spans="1:10">
      <c r="A404" s="133" t="s">
        <v>371</v>
      </c>
      <c r="B404" s="135" t="s">
        <v>84</v>
      </c>
      <c r="C404" s="135" t="s">
        <v>85</v>
      </c>
      <c r="D404" s="135" t="s">
        <v>32</v>
      </c>
      <c r="E404" s="135" t="s">
        <v>31</v>
      </c>
      <c r="F404" s="135">
        <v>1.2E-2</v>
      </c>
      <c r="G404" s="144">
        <v>4429</v>
      </c>
      <c r="H404" s="100">
        <f t="shared" si="35"/>
        <v>53</v>
      </c>
      <c r="I404" s="61"/>
      <c r="J404" s="41"/>
    </row>
    <row r="405" spans="1:10">
      <c r="A405" s="43"/>
      <c r="B405" s="43"/>
      <c r="C405" s="44"/>
      <c r="D405" s="44"/>
      <c r="E405" s="44"/>
      <c r="F405" s="44"/>
      <c r="G405" s="117"/>
      <c r="H405" s="117"/>
      <c r="I405" s="61"/>
      <c r="J405" s="41"/>
    </row>
    <row r="406" spans="1:10" ht="25.5">
      <c r="A406" s="128" t="s">
        <v>21</v>
      </c>
      <c r="B406" s="128" t="s">
        <v>22</v>
      </c>
      <c r="C406" s="129" t="s">
        <v>23</v>
      </c>
      <c r="D406" s="129" t="s">
        <v>17</v>
      </c>
      <c r="E406" s="129" t="s">
        <v>16</v>
      </c>
      <c r="F406" s="130" t="s">
        <v>95</v>
      </c>
      <c r="G406" s="131" t="s">
        <v>5</v>
      </c>
      <c r="H406" s="131" t="s">
        <v>9</v>
      </c>
      <c r="I406" s="61" t="s">
        <v>24</v>
      </c>
      <c r="J406" s="41" t="s">
        <v>96</v>
      </c>
    </row>
    <row r="407" spans="1:10" ht="38.25">
      <c r="A407" s="132" t="s">
        <v>373</v>
      </c>
      <c r="B407" s="135" t="s">
        <v>25</v>
      </c>
      <c r="C407" s="134" t="s">
        <v>374</v>
      </c>
      <c r="D407" s="134" t="s">
        <v>26</v>
      </c>
      <c r="E407" s="134" t="s">
        <v>34</v>
      </c>
      <c r="F407" s="135"/>
      <c r="G407" s="144"/>
      <c r="H407" s="113">
        <f>SUM(H408:H416)</f>
        <v>24363</v>
      </c>
      <c r="I407" s="62">
        <f>+$I$2</f>
        <v>1.393</v>
      </c>
      <c r="J407" s="63">
        <f>ROUND(H407*I407,0)</f>
        <v>33938</v>
      </c>
    </row>
    <row r="408" spans="1:10">
      <c r="A408" s="133" t="s">
        <v>373</v>
      </c>
      <c r="B408" s="135" t="s">
        <v>76</v>
      </c>
      <c r="C408" s="135" t="s">
        <v>77</v>
      </c>
      <c r="D408" s="135" t="s">
        <v>59</v>
      </c>
      <c r="E408" s="135" t="s">
        <v>60</v>
      </c>
      <c r="F408" s="135">
        <v>0.39</v>
      </c>
      <c r="G408" s="144">
        <v>27500</v>
      </c>
      <c r="H408" s="100">
        <f>ROUND(F408*G408,0)</f>
        <v>10725</v>
      </c>
      <c r="I408" s="61"/>
      <c r="J408" s="41"/>
    </row>
    <row r="409" spans="1:10" ht="25.5">
      <c r="A409" s="133" t="s">
        <v>373</v>
      </c>
      <c r="B409" s="135" t="s">
        <v>74</v>
      </c>
      <c r="C409" s="135" t="s">
        <v>75</v>
      </c>
      <c r="D409" s="135" t="s">
        <v>63</v>
      </c>
      <c r="E409" s="135" t="s">
        <v>31</v>
      </c>
      <c r="F409" s="135">
        <v>0.1</v>
      </c>
      <c r="G409" s="144">
        <v>9475</v>
      </c>
      <c r="H409" s="100">
        <f t="shared" ref="H409:H416" si="36">ROUND(F409*G409,0)</f>
        <v>948</v>
      </c>
      <c r="I409" s="61"/>
      <c r="J409" s="41"/>
    </row>
    <row r="410" spans="1:10">
      <c r="A410" s="133" t="s">
        <v>373</v>
      </c>
      <c r="B410" s="135" t="s">
        <v>69</v>
      </c>
      <c r="C410" s="135" t="s">
        <v>70</v>
      </c>
      <c r="D410" s="135" t="s">
        <v>63</v>
      </c>
      <c r="E410" s="135" t="s">
        <v>18</v>
      </c>
      <c r="F410" s="135">
        <v>1.4E-3</v>
      </c>
      <c r="G410" s="144">
        <v>171308</v>
      </c>
      <c r="H410" s="100">
        <f t="shared" si="36"/>
        <v>240</v>
      </c>
      <c r="I410" s="61"/>
      <c r="J410" s="41"/>
    </row>
    <row r="411" spans="1:10">
      <c r="A411" s="133" t="s">
        <v>373</v>
      </c>
      <c r="B411" s="135" t="s">
        <v>28</v>
      </c>
      <c r="C411" s="135" t="s">
        <v>29</v>
      </c>
      <c r="D411" s="135" t="s">
        <v>30</v>
      </c>
      <c r="E411" s="135" t="s">
        <v>31</v>
      </c>
      <c r="F411" s="135">
        <v>0.05</v>
      </c>
      <c r="G411" s="144">
        <v>3311</v>
      </c>
      <c r="H411" s="100">
        <f t="shared" si="36"/>
        <v>166</v>
      </c>
      <c r="I411" s="61"/>
      <c r="J411" s="41"/>
    </row>
    <row r="412" spans="1:10">
      <c r="A412" s="133" t="s">
        <v>373</v>
      </c>
      <c r="B412" s="135" t="s">
        <v>78</v>
      </c>
      <c r="C412" s="135" t="s">
        <v>79</v>
      </c>
      <c r="D412" s="135" t="s">
        <v>32</v>
      </c>
      <c r="E412" s="135" t="s">
        <v>52</v>
      </c>
      <c r="F412" s="135">
        <v>0.05</v>
      </c>
      <c r="G412" s="144">
        <v>26405</v>
      </c>
      <c r="H412" s="100">
        <f t="shared" si="36"/>
        <v>1320</v>
      </c>
      <c r="I412" s="61"/>
      <c r="J412" s="41"/>
    </row>
    <row r="413" spans="1:10">
      <c r="A413" s="133" t="s">
        <v>373</v>
      </c>
      <c r="B413" s="135" t="s">
        <v>80</v>
      </c>
      <c r="C413" s="135" t="s">
        <v>81</v>
      </c>
      <c r="D413" s="135" t="s">
        <v>32</v>
      </c>
      <c r="E413" s="135" t="s">
        <v>52</v>
      </c>
      <c r="F413" s="135">
        <v>0.04</v>
      </c>
      <c r="G413" s="144">
        <v>64610</v>
      </c>
      <c r="H413" s="100">
        <f t="shared" si="36"/>
        <v>2584</v>
      </c>
      <c r="I413" s="61"/>
      <c r="J413" s="41"/>
    </row>
    <row r="414" spans="1:10">
      <c r="A414" s="133" t="s">
        <v>373</v>
      </c>
      <c r="B414" s="135" t="s">
        <v>82</v>
      </c>
      <c r="C414" s="135" t="s">
        <v>83</v>
      </c>
      <c r="D414" s="135" t="s">
        <v>32</v>
      </c>
      <c r="E414" s="135" t="s">
        <v>52</v>
      </c>
      <c r="F414" s="135">
        <v>0.08</v>
      </c>
      <c r="G414" s="144">
        <v>93454</v>
      </c>
      <c r="H414" s="100">
        <f t="shared" si="36"/>
        <v>7476</v>
      </c>
      <c r="I414" s="61"/>
      <c r="J414" s="41"/>
    </row>
    <row r="415" spans="1:10">
      <c r="A415" s="133" t="s">
        <v>373</v>
      </c>
      <c r="B415" s="135" t="s">
        <v>67</v>
      </c>
      <c r="C415" s="135" t="s">
        <v>68</v>
      </c>
      <c r="D415" s="135" t="s">
        <v>32</v>
      </c>
      <c r="E415" s="135" t="s">
        <v>31</v>
      </c>
      <c r="F415" s="135">
        <v>0.47</v>
      </c>
      <c r="G415" s="144">
        <v>1733</v>
      </c>
      <c r="H415" s="100">
        <f t="shared" si="36"/>
        <v>815</v>
      </c>
      <c r="I415" s="61"/>
      <c r="J415" s="41"/>
    </row>
    <row r="416" spans="1:10">
      <c r="A416" s="133" t="s">
        <v>373</v>
      </c>
      <c r="B416" s="135" t="s">
        <v>84</v>
      </c>
      <c r="C416" s="135" t="s">
        <v>85</v>
      </c>
      <c r="D416" s="135" t="s">
        <v>32</v>
      </c>
      <c r="E416" s="135" t="s">
        <v>31</v>
      </c>
      <c r="F416" s="135">
        <v>0.02</v>
      </c>
      <c r="G416" s="144">
        <v>4429</v>
      </c>
      <c r="H416" s="100">
        <f t="shared" si="36"/>
        <v>89</v>
      </c>
      <c r="I416" s="61"/>
      <c r="J416" s="41"/>
    </row>
    <row r="417" spans="1:10">
      <c r="A417" s="329"/>
      <c r="B417" s="35"/>
      <c r="C417" s="67"/>
      <c r="D417" s="35"/>
      <c r="E417" s="35"/>
      <c r="F417" s="35"/>
      <c r="G417" s="35"/>
      <c r="H417" s="35"/>
    </row>
    <row r="418" spans="1:10" ht="25.5">
      <c r="A418" s="37" t="s">
        <v>21</v>
      </c>
      <c r="B418" s="37" t="s">
        <v>22</v>
      </c>
      <c r="C418" s="68" t="s">
        <v>23</v>
      </c>
      <c r="D418" s="38" t="s">
        <v>17</v>
      </c>
      <c r="E418" s="38" t="s">
        <v>16</v>
      </c>
      <c r="F418" s="39" t="s">
        <v>95</v>
      </c>
      <c r="G418" s="40" t="s">
        <v>5</v>
      </c>
      <c r="H418" s="40" t="s">
        <v>9</v>
      </c>
      <c r="I418" s="41" t="s">
        <v>24</v>
      </c>
      <c r="J418" s="41" t="s">
        <v>96</v>
      </c>
    </row>
    <row r="419" spans="1:10">
      <c r="A419" s="96" t="s">
        <v>188</v>
      </c>
      <c r="B419" s="97" t="s">
        <v>25</v>
      </c>
      <c r="C419" s="102" t="s">
        <v>189</v>
      </c>
      <c r="D419" s="98" t="s">
        <v>26</v>
      </c>
      <c r="E419" s="98" t="s">
        <v>34</v>
      </c>
      <c r="F419" s="99"/>
      <c r="G419" s="103"/>
      <c r="H419" s="113">
        <f>SUM(H420:H425)</f>
        <v>33571</v>
      </c>
      <c r="I419" s="34">
        <f>+$I$2</f>
        <v>1.393</v>
      </c>
      <c r="J419" s="63">
        <f>ROUND(H419*I419,0)</f>
        <v>46764</v>
      </c>
    </row>
    <row r="420" spans="1:10">
      <c r="A420" s="97" t="s">
        <v>188</v>
      </c>
      <c r="B420" s="97" t="s">
        <v>76</v>
      </c>
      <c r="C420" s="105" t="s">
        <v>77</v>
      </c>
      <c r="D420" s="99" t="s">
        <v>59</v>
      </c>
      <c r="E420" s="99" t="s">
        <v>60</v>
      </c>
      <c r="F420" s="99">
        <v>0.37</v>
      </c>
      <c r="G420" s="103">
        <v>27500</v>
      </c>
      <c r="H420" s="100">
        <f>ROUND(F420*G420,0)</f>
        <v>10175</v>
      </c>
    </row>
    <row r="421" spans="1:10" ht="25.5">
      <c r="A421" s="97" t="s">
        <v>188</v>
      </c>
      <c r="B421" s="97" t="s">
        <v>74</v>
      </c>
      <c r="C421" s="105" t="s">
        <v>75</v>
      </c>
      <c r="D421" s="99" t="s">
        <v>63</v>
      </c>
      <c r="E421" s="99" t="s">
        <v>31</v>
      </c>
      <c r="F421" s="99">
        <v>0.2</v>
      </c>
      <c r="G421" s="103">
        <v>9475</v>
      </c>
      <c r="H421" s="100">
        <f t="shared" ref="H421:H425" si="37">ROUND(F421*G421,0)</f>
        <v>1895</v>
      </c>
    </row>
    <row r="422" spans="1:10">
      <c r="A422" s="97" t="s">
        <v>188</v>
      </c>
      <c r="B422" s="97" t="s">
        <v>28</v>
      </c>
      <c r="C422" s="105" t="s">
        <v>29</v>
      </c>
      <c r="D422" s="99" t="s">
        <v>30</v>
      </c>
      <c r="E422" s="99" t="s">
        <v>31</v>
      </c>
      <c r="F422" s="99">
        <v>0.05</v>
      </c>
      <c r="G422" s="103">
        <v>3311</v>
      </c>
      <c r="H422" s="100">
        <f t="shared" si="37"/>
        <v>166</v>
      </c>
    </row>
    <row r="423" spans="1:10" ht="15.75" customHeight="1">
      <c r="A423" s="97" t="s">
        <v>188</v>
      </c>
      <c r="B423" s="97" t="s">
        <v>78</v>
      </c>
      <c r="C423" s="105" t="s">
        <v>79</v>
      </c>
      <c r="D423" s="99" t="s">
        <v>32</v>
      </c>
      <c r="E423" s="99" t="s">
        <v>52</v>
      </c>
      <c r="F423" s="99">
        <v>0.1</v>
      </c>
      <c r="G423" s="103">
        <v>26405</v>
      </c>
      <c r="H423" s="100">
        <f t="shared" si="37"/>
        <v>2641</v>
      </c>
    </row>
    <row r="424" spans="1:10">
      <c r="A424" s="97" t="s">
        <v>188</v>
      </c>
      <c r="B424" s="97" t="s">
        <v>190</v>
      </c>
      <c r="C424" s="105" t="s">
        <v>191</v>
      </c>
      <c r="D424" s="99" t="s">
        <v>32</v>
      </c>
      <c r="E424" s="99" t="s">
        <v>52</v>
      </c>
      <c r="F424" s="99">
        <v>0.15</v>
      </c>
      <c r="G424" s="103">
        <v>124030</v>
      </c>
      <c r="H424" s="100">
        <f t="shared" si="37"/>
        <v>18605</v>
      </c>
    </row>
    <row r="425" spans="1:10">
      <c r="A425" s="97" t="s">
        <v>188</v>
      </c>
      <c r="B425" s="97" t="s">
        <v>84</v>
      </c>
      <c r="C425" s="105" t="s">
        <v>85</v>
      </c>
      <c r="D425" s="99" t="s">
        <v>32</v>
      </c>
      <c r="E425" s="99" t="s">
        <v>31</v>
      </c>
      <c r="F425" s="99">
        <v>0.02</v>
      </c>
      <c r="G425" s="103">
        <v>4429</v>
      </c>
      <c r="H425" s="100">
        <f t="shared" si="37"/>
        <v>89</v>
      </c>
    </row>
    <row r="426" spans="1:10">
      <c r="A426" s="329"/>
      <c r="B426" s="35"/>
      <c r="C426" s="67"/>
      <c r="D426" s="35"/>
      <c r="E426" s="35"/>
      <c r="F426" s="35"/>
      <c r="G426" s="35"/>
      <c r="H426" s="35"/>
    </row>
    <row r="427" spans="1:10" ht="25.5">
      <c r="A427" s="37" t="s">
        <v>21</v>
      </c>
      <c r="B427" s="37" t="s">
        <v>22</v>
      </c>
      <c r="C427" s="68" t="s">
        <v>23</v>
      </c>
      <c r="D427" s="38" t="s">
        <v>17</v>
      </c>
      <c r="E427" s="38" t="s">
        <v>16</v>
      </c>
      <c r="F427" s="39" t="s">
        <v>95</v>
      </c>
      <c r="G427" s="40" t="s">
        <v>5</v>
      </c>
      <c r="H427" s="40" t="s">
        <v>9</v>
      </c>
      <c r="I427" s="41" t="s">
        <v>24</v>
      </c>
      <c r="J427" s="41" t="s">
        <v>96</v>
      </c>
    </row>
    <row r="428" spans="1:10" ht="25.5">
      <c r="A428" s="96" t="s">
        <v>211</v>
      </c>
      <c r="B428" s="97" t="s">
        <v>25</v>
      </c>
      <c r="C428" s="102" t="s">
        <v>212</v>
      </c>
      <c r="D428" s="98" t="s">
        <v>26</v>
      </c>
      <c r="E428" s="98" t="s">
        <v>34</v>
      </c>
      <c r="F428" s="99"/>
      <c r="G428" s="103"/>
      <c r="H428" s="113">
        <f>SUM(H429:H435)</f>
        <v>23720</v>
      </c>
      <c r="I428" s="34">
        <f>+$I$2</f>
        <v>1.393</v>
      </c>
      <c r="J428" s="63">
        <f>ROUND(H428*I428,0)</f>
        <v>33042</v>
      </c>
    </row>
    <row r="429" spans="1:10">
      <c r="A429" s="97" t="s">
        <v>211</v>
      </c>
      <c r="B429" s="97" t="s">
        <v>76</v>
      </c>
      <c r="C429" s="105" t="s">
        <v>77</v>
      </c>
      <c r="D429" s="99" t="s">
        <v>59</v>
      </c>
      <c r="E429" s="99" t="s">
        <v>60</v>
      </c>
      <c r="F429" s="99">
        <v>0.5</v>
      </c>
      <c r="G429" s="103">
        <v>27500</v>
      </c>
      <c r="H429" s="100">
        <f>ROUND(F429*G429,0)</f>
        <v>13750</v>
      </c>
    </row>
    <row r="430" spans="1:10" ht="25.5">
      <c r="A430" s="97" t="s">
        <v>211</v>
      </c>
      <c r="B430" s="97" t="s">
        <v>74</v>
      </c>
      <c r="C430" s="105" t="s">
        <v>75</v>
      </c>
      <c r="D430" s="99" t="s">
        <v>63</v>
      </c>
      <c r="E430" s="99" t="s">
        <v>31</v>
      </c>
      <c r="F430" s="99">
        <v>0.125</v>
      </c>
      <c r="G430" s="103">
        <v>9475</v>
      </c>
      <c r="H430" s="100">
        <f t="shared" ref="H430:H435" si="38">ROUND(F430*G430,0)</f>
        <v>1184</v>
      </c>
    </row>
    <row r="431" spans="1:10">
      <c r="A431" s="97" t="s">
        <v>211</v>
      </c>
      <c r="B431" s="97" t="s">
        <v>69</v>
      </c>
      <c r="C431" s="105" t="s">
        <v>70</v>
      </c>
      <c r="D431" s="99" t="s">
        <v>63</v>
      </c>
      <c r="E431" s="99" t="s">
        <v>18</v>
      </c>
      <c r="F431" s="99">
        <v>1.4E-3</v>
      </c>
      <c r="G431" s="103">
        <v>171308</v>
      </c>
      <c r="H431" s="100">
        <f t="shared" si="38"/>
        <v>240</v>
      </c>
    </row>
    <row r="432" spans="1:10">
      <c r="A432" s="97" t="s">
        <v>211</v>
      </c>
      <c r="B432" s="97" t="s">
        <v>28</v>
      </c>
      <c r="C432" s="105" t="s">
        <v>29</v>
      </c>
      <c r="D432" s="99" t="s">
        <v>30</v>
      </c>
      <c r="E432" s="99" t="s">
        <v>31</v>
      </c>
      <c r="F432" s="99">
        <v>0.05</v>
      </c>
      <c r="G432" s="103">
        <v>3311</v>
      </c>
      <c r="H432" s="100">
        <f t="shared" si="38"/>
        <v>166</v>
      </c>
    </row>
    <row r="433" spans="1:256">
      <c r="A433" s="97" t="s">
        <v>211</v>
      </c>
      <c r="B433" s="97" t="s">
        <v>82</v>
      </c>
      <c r="C433" s="105" t="s">
        <v>83</v>
      </c>
      <c r="D433" s="99" t="s">
        <v>32</v>
      </c>
      <c r="E433" s="99" t="s">
        <v>52</v>
      </c>
      <c r="F433" s="99">
        <v>0.08</v>
      </c>
      <c r="G433" s="103">
        <v>93454</v>
      </c>
      <c r="H433" s="100">
        <f t="shared" si="38"/>
        <v>7476</v>
      </c>
    </row>
    <row r="434" spans="1:256">
      <c r="A434" s="97" t="s">
        <v>211</v>
      </c>
      <c r="B434" s="97" t="s">
        <v>67</v>
      </c>
      <c r="C434" s="105" t="s">
        <v>68</v>
      </c>
      <c r="D434" s="99" t="s">
        <v>32</v>
      </c>
      <c r="E434" s="99" t="s">
        <v>31</v>
      </c>
      <c r="F434" s="99">
        <v>0.47</v>
      </c>
      <c r="G434" s="103">
        <v>1733</v>
      </c>
      <c r="H434" s="100">
        <f t="shared" si="38"/>
        <v>815</v>
      </c>
    </row>
    <row r="435" spans="1:256">
      <c r="A435" s="97" t="s">
        <v>211</v>
      </c>
      <c r="B435" s="97" t="s">
        <v>84</v>
      </c>
      <c r="C435" s="105" t="s">
        <v>85</v>
      </c>
      <c r="D435" s="99" t="s">
        <v>32</v>
      </c>
      <c r="E435" s="99" t="s">
        <v>31</v>
      </c>
      <c r="F435" s="99">
        <v>0.02</v>
      </c>
      <c r="G435" s="103">
        <v>4429</v>
      </c>
      <c r="H435" s="100">
        <f t="shared" si="38"/>
        <v>89</v>
      </c>
    </row>
    <row r="436" spans="1:256">
      <c r="A436" s="329"/>
      <c r="B436" s="337"/>
      <c r="C436" s="67"/>
      <c r="D436" s="35"/>
      <c r="E436" s="35"/>
      <c r="F436" s="35"/>
      <c r="G436" s="35"/>
      <c r="H436" s="35"/>
    </row>
    <row r="437" spans="1:256" ht="25.5">
      <c r="A437" s="37" t="s">
        <v>21</v>
      </c>
      <c r="B437" s="37" t="s">
        <v>22</v>
      </c>
      <c r="C437" s="68" t="s">
        <v>23</v>
      </c>
      <c r="D437" s="38" t="s">
        <v>17</v>
      </c>
      <c r="E437" s="38" t="s">
        <v>16</v>
      </c>
      <c r="F437" s="39" t="s">
        <v>95</v>
      </c>
      <c r="G437" s="40" t="s">
        <v>5</v>
      </c>
      <c r="H437" s="40" t="s">
        <v>9</v>
      </c>
      <c r="I437" s="41" t="s">
        <v>24</v>
      </c>
      <c r="J437" s="41" t="s">
        <v>96</v>
      </c>
    </row>
    <row r="438" spans="1:256">
      <c r="A438" s="96" t="s">
        <v>487</v>
      </c>
      <c r="B438" s="97" t="s">
        <v>25</v>
      </c>
      <c r="C438" s="102" t="s">
        <v>488</v>
      </c>
      <c r="D438" s="98" t="s">
        <v>26</v>
      </c>
      <c r="E438" s="98" t="s">
        <v>34</v>
      </c>
      <c r="F438" s="99"/>
      <c r="G438" s="103"/>
      <c r="H438" s="113">
        <v>25953</v>
      </c>
      <c r="I438" s="34">
        <f>$I$2</f>
        <v>1.393</v>
      </c>
      <c r="J438" s="63">
        <f>ROUND(H438*I438,0)</f>
        <v>36153</v>
      </c>
    </row>
    <row r="439" spans="1:256">
      <c r="A439" s="97" t="s">
        <v>487</v>
      </c>
      <c r="B439" s="97" t="s">
        <v>76</v>
      </c>
      <c r="C439" s="105" t="s">
        <v>77</v>
      </c>
      <c r="D439" s="99" t="s">
        <v>59</v>
      </c>
      <c r="E439" s="99" t="s">
        <v>60</v>
      </c>
      <c r="F439" s="99">
        <v>0.35</v>
      </c>
      <c r="G439" s="103">
        <f>+VLOOKUP(B439,[114]Insumos!$A$2:$F$5000,5,FALSE)</f>
        <v>27500</v>
      </c>
      <c r="H439" s="100">
        <f t="shared" ref="H439:H445" si="39">+ROUND(F439*G439,0)</f>
        <v>9625</v>
      </c>
    </row>
    <row r="440" spans="1:256">
      <c r="A440" s="97" t="s">
        <v>487</v>
      </c>
      <c r="B440" s="97" t="s">
        <v>69</v>
      </c>
      <c r="C440" s="105" t="s">
        <v>70</v>
      </c>
      <c r="D440" s="99" t="s">
        <v>63</v>
      </c>
      <c r="E440" s="99" t="s">
        <v>18</v>
      </c>
      <c r="F440" s="99">
        <v>2E-3</v>
      </c>
      <c r="G440" s="103">
        <f>+VLOOKUP(B440,[114]Insumos!$A$2:$F$5000,5,FALSE)</f>
        <v>171308</v>
      </c>
      <c r="H440" s="100">
        <f t="shared" si="39"/>
        <v>343</v>
      </c>
    </row>
    <row r="441" spans="1:256">
      <c r="A441" s="97" t="s">
        <v>487</v>
      </c>
      <c r="B441" s="97" t="s">
        <v>28</v>
      </c>
      <c r="C441" s="105" t="s">
        <v>29</v>
      </c>
      <c r="D441" s="99" t="s">
        <v>30</v>
      </c>
      <c r="E441" s="99" t="s">
        <v>31</v>
      </c>
      <c r="F441" s="99">
        <v>0.25</v>
      </c>
      <c r="G441" s="103">
        <f>+VLOOKUP(B441,[114]Insumos!$A$2:$F$5000,5,FALSE)</f>
        <v>3311</v>
      </c>
      <c r="H441" s="100">
        <f t="shared" si="39"/>
        <v>828</v>
      </c>
    </row>
    <row r="442" spans="1:256" s="340" customFormat="1">
      <c r="A442" s="97" t="s">
        <v>487</v>
      </c>
      <c r="B442" s="97" t="s">
        <v>103</v>
      </c>
      <c r="C442" s="105" t="s">
        <v>104</v>
      </c>
      <c r="D442" s="99" t="s">
        <v>32</v>
      </c>
      <c r="E442" s="99" t="s">
        <v>52</v>
      </c>
      <c r="F442" s="99">
        <v>0.06</v>
      </c>
      <c r="G442" s="103">
        <f>+VLOOKUP(B442,[114]Insumos!$A$2:$F$5000,5,FALSE)</f>
        <v>79948</v>
      </c>
      <c r="H442" s="100">
        <f t="shared" si="39"/>
        <v>4797</v>
      </c>
      <c r="I442" s="33"/>
      <c r="J442" s="33"/>
      <c r="K442" s="33"/>
      <c r="L442" s="33"/>
      <c r="M442" s="33"/>
      <c r="N442" s="33"/>
      <c r="O442" s="33"/>
      <c r="P442" s="33"/>
      <c r="Q442" s="33"/>
      <c r="R442" s="33"/>
      <c r="S442" s="33"/>
      <c r="T442" s="33"/>
      <c r="U442" s="33"/>
      <c r="V442" s="33"/>
      <c r="W442" s="33"/>
      <c r="X442" s="33"/>
      <c r="Y442" s="33"/>
      <c r="Z442" s="33"/>
      <c r="AA442" s="33"/>
      <c r="AB442" s="33"/>
      <c r="AC442" s="33"/>
      <c r="AD442" s="33"/>
      <c r="AE442" s="33"/>
      <c r="AF442" s="33"/>
      <c r="AG442" s="33"/>
      <c r="AH442" s="33"/>
      <c r="AI442" s="33"/>
      <c r="AJ442" s="33"/>
      <c r="AK442" s="33"/>
      <c r="AL442" s="33"/>
      <c r="AM442" s="33"/>
      <c r="AN442" s="33"/>
      <c r="AO442" s="33"/>
      <c r="AP442" s="33"/>
      <c r="AQ442" s="33"/>
      <c r="AR442" s="33"/>
      <c r="AS442" s="33"/>
      <c r="AT442" s="33"/>
      <c r="AU442" s="33"/>
      <c r="AV442" s="33"/>
      <c r="AW442" s="33"/>
      <c r="AX442" s="33"/>
      <c r="AY442" s="33"/>
      <c r="AZ442" s="33"/>
      <c r="BA442" s="33"/>
      <c r="BB442" s="33"/>
      <c r="BC442" s="33"/>
      <c r="BD442" s="33"/>
      <c r="BE442" s="33"/>
      <c r="BF442" s="33"/>
      <c r="BG442" s="33"/>
      <c r="BH442" s="33"/>
      <c r="BI442" s="33"/>
      <c r="BJ442" s="33"/>
      <c r="BK442" s="33"/>
      <c r="BL442" s="33"/>
      <c r="BM442" s="33"/>
      <c r="BN442" s="33"/>
      <c r="BO442" s="33"/>
      <c r="BP442" s="33"/>
      <c r="BQ442" s="33"/>
      <c r="BR442" s="33"/>
      <c r="BS442" s="33"/>
      <c r="BT442" s="33"/>
      <c r="BU442" s="33"/>
      <c r="BV442" s="33"/>
      <c r="BW442" s="33"/>
      <c r="BX442" s="33"/>
      <c r="BY442" s="33"/>
      <c r="BZ442" s="33"/>
      <c r="CA442" s="33"/>
      <c r="CB442" s="33"/>
      <c r="CC442" s="33"/>
      <c r="CD442" s="33"/>
      <c r="CE442" s="33"/>
      <c r="CF442" s="33"/>
      <c r="CG442" s="33"/>
      <c r="CH442" s="33"/>
      <c r="CI442" s="33"/>
      <c r="CJ442" s="33"/>
      <c r="CK442" s="33"/>
      <c r="CL442" s="33"/>
      <c r="CM442" s="33"/>
      <c r="CN442" s="33"/>
      <c r="CO442" s="33"/>
      <c r="CP442" s="33"/>
      <c r="CQ442" s="33"/>
      <c r="CR442" s="33"/>
      <c r="CS442" s="33"/>
      <c r="CT442" s="33"/>
      <c r="CU442" s="33"/>
      <c r="CV442" s="33"/>
      <c r="CW442" s="33"/>
      <c r="CX442" s="33"/>
      <c r="CY442" s="33"/>
      <c r="CZ442" s="33"/>
      <c r="DA442" s="33"/>
      <c r="DB442" s="33"/>
      <c r="DC442" s="33"/>
      <c r="DD442" s="33"/>
      <c r="DE442" s="33"/>
      <c r="DF442" s="33"/>
      <c r="DG442" s="33"/>
      <c r="DH442" s="33"/>
      <c r="DI442" s="33"/>
      <c r="DJ442" s="33"/>
      <c r="DK442" s="33"/>
      <c r="DL442" s="33"/>
      <c r="DM442" s="33"/>
      <c r="DN442" s="33"/>
      <c r="DO442" s="33"/>
      <c r="DP442" s="33"/>
      <c r="DQ442" s="33"/>
      <c r="DR442" s="33"/>
      <c r="DS442" s="33"/>
      <c r="DT442" s="33"/>
      <c r="DU442" s="33"/>
      <c r="DV442" s="33"/>
      <c r="DW442" s="33"/>
      <c r="DX442" s="33"/>
      <c r="DY442" s="33"/>
      <c r="DZ442" s="33"/>
      <c r="EA442" s="33"/>
      <c r="EB442" s="33"/>
      <c r="EC442" s="33"/>
      <c r="ED442" s="33"/>
      <c r="EE442" s="33"/>
      <c r="EF442" s="33"/>
      <c r="EG442" s="33"/>
      <c r="EH442" s="33"/>
      <c r="EI442" s="33"/>
      <c r="EJ442" s="33"/>
      <c r="EK442" s="33"/>
      <c r="EL442" s="33"/>
      <c r="EM442" s="33"/>
      <c r="EN442" s="33"/>
      <c r="EO442" s="33"/>
      <c r="EP442" s="33"/>
      <c r="EQ442" s="33"/>
      <c r="ER442" s="33"/>
      <c r="ES442" s="33"/>
      <c r="ET442" s="33"/>
      <c r="EU442" s="33"/>
      <c r="EV442" s="33"/>
      <c r="EW442" s="33"/>
      <c r="EX442" s="33"/>
      <c r="EY442" s="33"/>
      <c r="EZ442" s="33"/>
      <c r="FA442" s="33"/>
      <c r="FB442" s="33"/>
      <c r="FC442" s="33"/>
      <c r="FD442" s="33"/>
      <c r="FE442" s="33"/>
      <c r="FF442" s="33"/>
      <c r="FG442" s="33"/>
      <c r="FH442" s="33"/>
      <c r="FI442" s="33"/>
      <c r="FJ442" s="33"/>
      <c r="FK442" s="33"/>
      <c r="FL442" s="33"/>
      <c r="FM442" s="33"/>
      <c r="FN442" s="33"/>
      <c r="FO442" s="33"/>
      <c r="FP442" s="33"/>
      <c r="FQ442" s="33"/>
      <c r="FR442" s="33"/>
      <c r="FS442" s="33"/>
      <c r="FT442" s="33"/>
      <c r="FU442" s="33"/>
      <c r="FV442" s="33"/>
      <c r="FW442" s="33"/>
      <c r="FX442" s="33"/>
      <c r="FY442" s="33"/>
      <c r="FZ442" s="33"/>
      <c r="GA442" s="33"/>
      <c r="GB442" s="33"/>
      <c r="GC442" s="33"/>
      <c r="GD442" s="33"/>
      <c r="GE442" s="33"/>
      <c r="GF442" s="33"/>
      <c r="GG442" s="33"/>
      <c r="GH442" s="33"/>
      <c r="GI442" s="33"/>
      <c r="GJ442" s="33"/>
      <c r="GK442" s="33"/>
      <c r="GL442" s="33"/>
      <c r="GM442" s="33"/>
      <c r="GN442" s="33"/>
      <c r="GO442" s="33"/>
      <c r="GP442" s="33"/>
      <c r="GQ442" s="33"/>
      <c r="GR442" s="33"/>
      <c r="GS442" s="33"/>
      <c r="GT442" s="33"/>
      <c r="GU442" s="33"/>
      <c r="GV442" s="33"/>
      <c r="GW442" s="33"/>
      <c r="GX442" s="33"/>
      <c r="GY442" s="33"/>
      <c r="GZ442" s="33"/>
      <c r="HA442" s="33"/>
      <c r="HB442" s="33"/>
      <c r="HC442" s="33"/>
      <c r="HD442" s="33"/>
      <c r="HE442" s="33"/>
      <c r="HF442" s="33"/>
      <c r="HG442" s="33"/>
      <c r="HH442" s="33"/>
      <c r="HI442" s="33"/>
      <c r="HJ442" s="33"/>
      <c r="HK442" s="33"/>
      <c r="HL442" s="33"/>
      <c r="HM442" s="33"/>
      <c r="HN442" s="33"/>
      <c r="HO442" s="33"/>
      <c r="HP442" s="33"/>
      <c r="HQ442" s="33"/>
      <c r="HR442" s="33"/>
      <c r="HS442" s="33"/>
      <c r="HT442" s="33"/>
      <c r="HU442" s="33"/>
      <c r="HV442" s="33"/>
      <c r="HW442" s="33"/>
      <c r="HX442" s="33"/>
      <c r="HY442" s="33"/>
      <c r="HZ442" s="33"/>
      <c r="IA442" s="33"/>
      <c r="IB442" s="33"/>
      <c r="IC442" s="33"/>
      <c r="ID442" s="33"/>
      <c r="IE442" s="33"/>
      <c r="IF442" s="33"/>
      <c r="IG442" s="33"/>
      <c r="IH442" s="33"/>
      <c r="II442" s="33"/>
      <c r="IJ442" s="33"/>
      <c r="IK442" s="33"/>
      <c r="IL442" s="33"/>
      <c r="IM442" s="33"/>
      <c r="IN442" s="33"/>
      <c r="IO442" s="33"/>
      <c r="IP442" s="33"/>
      <c r="IQ442" s="33"/>
      <c r="IR442" s="33"/>
      <c r="IS442" s="33"/>
      <c r="IT442" s="33"/>
      <c r="IU442" s="33"/>
      <c r="IV442" s="33"/>
    </row>
    <row r="443" spans="1:256">
      <c r="A443" s="97" t="s">
        <v>487</v>
      </c>
      <c r="B443" s="97" t="s">
        <v>139</v>
      </c>
      <c r="C443" s="105" t="s">
        <v>140</v>
      </c>
      <c r="D443" s="99" t="s">
        <v>32</v>
      </c>
      <c r="E443" s="99" t="s">
        <v>52</v>
      </c>
      <c r="F443" s="99">
        <v>0.06</v>
      </c>
      <c r="G443" s="103">
        <f>+VLOOKUP(B443,[114]Insumos!$A$2:$F$5000,5,FALSE)</f>
        <v>115927</v>
      </c>
      <c r="H443" s="100">
        <f t="shared" si="39"/>
        <v>6956</v>
      </c>
    </row>
    <row r="444" spans="1:256">
      <c r="A444" s="97" t="s">
        <v>487</v>
      </c>
      <c r="B444" s="97" t="s">
        <v>67</v>
      </c>
      <c r="C444" s="105" t="s">
        <v>68</v>
      </c>
      <c r="D444" s="99" t="s">
        <v>32</v>
      </c>
      <c r="E444" s="99" t="s">
        <v>31</v>
      </c>
      <c r="F444" s="99">
        <v>0.3</v>
      </c>
      <c r="G444" s="103">
        <f>+VLOOKUP(B444,[114]Insumos!$A$2:$F$5000,5,FALSE)</f>
        <v>1733</v>
      </c>
      <c r="H444" s="100">
        <f t="shared" si="39"/>
        <v>520</v>
      </c>
    </row>
    <row r="445" spans="1:256">
      <c r="A445" s="97" t="s">
        <v>487</v>
      </c>
      <c r="B445" s="97" t="s">
        <v>244</v>
      </c>
      <c r="C445" s="105" t="s">
        <v>245</v>
      </c>
      <c r="D445" s="99" t="s">
        <v>32</v>
      </c>
      <c r="E445" s="99" t="s">
        <v>35</v>
      </c>
      <c r="F445" s="99">
        <v>7.0000000000000007E-2</v>
      </c>
      <c r="G445" s="103">
        <f>+VLOOKUP(B445,[114]Insumos!$A$2:$F$5000,5,FALSE)</f>
        <v>41198</v>
      </c>
      <c r="H445" s="100">
        <f t="shared" si="39"/>
        <v>2884</v>
      </c>
    </row>
    <row r="446" spans="1:256">
      <c r="A446" s="329"/>
      <c r="B446" s="35"/>
      <c r="C446" s="67"/>
      <c r="D446" s="35"/>
      <c r="E446" s="35"/>
      <c r="F446" s="35"/>
      <c r="G446" s="35"/>
      <c r="H446" s="35"/>
    </row>
    <row r="447" spans="1:256" ht="25.5">
      <c r="A447" s="37" t="s">
        <v>21</v>
      </c>
      <c r="B447" s="37" t="s">
        <v>22</v>
      </c>
      <c r="C447" s="68" t="s">
        <v>23</v>
      </c>
      <c r="D447" s="38" t="s">
        <v>17</v>
      </c>
      <c r="E447" s="38" t="s">
        <v>16</v>
      </c>
      <c r="F447" s="39" t="s">
        <v>95</v>
      </c>
      <c r="G447" s="40" t="s">
        <v>5</v>
      </c>
      <c r="H447" s="40" t="s">
        <v>9</v>
      </c>
      <c r="I447" s="41" t="s">
        <v>24</v>
      </c>
      <c r="J447" s="41" t="s">
        <v>96</v>
      </c>
    </row>
    <row r="448" spans="1:256" ht="38.25">
      <c r="A448" s="96" t="s">
        <v>137</v>
      </c>
      <c r="B448" s="97" t="s">
        <v>25</v>
      </c>
      <c r="C448" s="102" t="s">
        <v>138</v>
      </c>
      <c r="D448" s="98" t="s">
        <v>26</v>
      </c>
      <c r="E448" s="98" t="s">
        <v>34</v>
      </c>
      <c r="F448" s="99"/>
      <c r="G448" s="103"/>
      <c r="H448" s="113">
        <f>SUM(H449:H454)</f>
        <v>26239</v>
      </c>
      <c r="I448" s="34">
        <f>+$I$2</f>
        <v>1.393</v>
      </c>
      <c r="J448" s="63">
        <f>ROUND(H448*I448,0)</f>
        <v>36551</v>
      </c>
    </row>
    <row r="449" spans="1:256">
      <c r="A449" s="97" t="s">
        <v>137</v>
      </c>
      <c r="B449" s="97" t="s">
        <v>76</v>
      </c>
      <c r="C449" s="105" t="s">
        <v>77</v>
      </c>
      <c r="D449" s="99" t="s">
        <v>59</v>
      </c>
      <c r="E449" s="99" t="s">
        <v>60</v>
      </c>
      <c r="F449" s="99">
        <v>0.25</v>
      </c>
      <c r="G449" s="103">
        <v>27500</v>
      </c>
      <c r="H449" s="100">
        <f>ROUND(F449*G449,0)</f>
        <v>6875</v>
      </c>
    </row>
    <row r="450" spans="1:256" ht="25.5">
      <c r="A450" s="97" t="s">
        <v>137</v>
      </c>
      <c r="B450" s="97" t="s">
        <v>74</v>
      </c>
      <c r="C450" s="105" t="s">
        <v>75</v>
      </c>
      <c r="D450" s="99" t="s">
        <v>63</v>
      </c>
      <c r="E450" s="99" t="s">
        <v>31</v>
      </c>
      <c r="F450" s="99">
        <v>0.03</v>
      </c>
      <c r="G450" s="103">
        <v>9475</v>
      </c>
      <c r="H450" s="100">
        <f t="shared" ref="H450:H454" si="40">ROUND(F450*G450,0)</f>
        <v>284</v>
      </c>
    </row>
    <row r="451" spans="1:256">
      <c r="A451" s="97" t="s">
        <v>137</v>
      </c>
      <c r="B451" s="97" t="s">
        <v>69</v>
      </c>
      <c r="C451" s="105" t="s">
        <v>70</v>
      </c>
      <c r="D451" s="99" t="s">
        <v>63</v>
      </c>
      <c r="E451" s="99" t="s">
        <v>18</v>
      </c>
      <c r="F451" s="99">
        <v>2E-3</v>
      </c>
      <c r="G451" s="103">
        <v>171308</v>
      </c>
      <c r="H451" s="100">
        <f t="shared" si="40"/>
        <v>343</v>
      </c>
    </row>
    <row r="452" spans="1:256" s="340" customFormat="1">
      <c r="A452" s="97" t="s">
        <v>137</v>
      </c>
      <c r="B452" s="97" t="s">
        <v>28</v>
      </c>
      <c r="C452" s="105" t="s">
        <v>29</v>
      </c>
      <c r="D452" s="99" t="s">
        <v>30</v>
      </c>
      <c r="E452" s="99" t="s">
        <v>31</v>
      </c>
      <c r="F452" s="99">
        <v>0.25</v>
      </c>
      <c r="G452" s="103">
        <v>3311</v>
      </c>
      <c r="H452" s="100">
        <f t="shared" si="40"/>
        <v>828</v>
      </c>
      <c r="I452" s="33"/>
      <c r="J452" s="33"/>
      <c r="K452" s="33"/>
      <c r="L452" s="33"/>
      <c r="M452" s="33"/>
      <c r="N452" s="33"/>
      <c r="O452" s="33"/>
      <c r="P452" s="33"/>
      <c r="Q452" s="33"/>
      <c r="R452" s="33"/>
      <c r="S452" s="33"/>
      <c r="T452" s="33"/>
      <c r="U452" s="33"/>
      <c r="V452" s="33"/>
      <c r="W452" s="33"/>
      <c r="X452" s="33"/>
      <c r="Y452" s="33"/>
      <c r="Z452" s="33"/>
      <c r="AA452" s="33"/>
      <c r="AB452" s="33"/>
      <c r="AC452" s="33"/>
      <c r="AD452" s="33"/>
      <c r="AE452" s="33"/>
      <c r="AF452" s="33"/>
      <c r="AG452" s="33"/>
      <c r="AH452" s="33"/>
      <c r="AI452" s="33"/>
      <c r="AJ452" s="33"/>
      <c r="AK452" s="33"/>
      <c r="AL452" s="33"/>
      <c r="AM452" s="33"/>
      <c r="AN452" s="33"/>
      <c r="AO452" s="33"/>
      <c r="AP452" s="33"/>
      <c r="AQ452" s="33"/>
      <c r="AR452" s="33"/>
      <c r="AS452" s="33"/>
      <c r="AT452" s="33"/>
      <c r="AU452" s="33"/>
      <c r="AV452" s="33"/>
      <c r="AW452" s="33"/>
      <c r="AX452" s="33"/>
      <c r="AY452" s="33"/>
      <c r="AZ452" s="33"/>
      <c r="BA452" s="33"/>
      <c r="BB452" s="33"/>
      <c r="BC452" s="33"/>
      <c r="BD452" s="33"/>
      <c r="BE452" s="33"/>
      <c r="BF452" s="33"/>
      <c r="BG452" s="33"/>
      <c r="BH452" s="33"/>
      <c r="BI452" s="33"/>
      <c r="BJ452" s="33"/>
      <c r="BK452" s="33"/>
      <c r="BL452" s="33"/>
      <c r="BM452" s="33"/>
      <c r="BN452" s="33"/>
      <c r="BO452" s="33"/>
      <c r="BP452" s="33"/>
      <c r="BQ452" s="33"/>
      <c r="BR452" s="33"/>
      <c r="BS452" s="33"/>
      <c r="BT452" s="33"/>
      <c r="BU452" s="33"/>
      <c r="BV452" s="33"/>
      <c r="BW452" s="33"/>
      <c r="BX452" s="33"/>
      <c r="BY452" s="33"/>
      <c r="BZ452" s="33"/>
      <c r="CA452" s="33"/>
      <c r="CB452" s="33"/>
      <c r="CC452" s="33"/>
      <c r="CD452" s="33"/>
      <c r="CE452" s="33"/>
      <c r="CF452" s="33"/>
      <c r="CG452" s="33"/>
      <c r="CH452" s="33"/>
      <c r="CI452" s="33"/>
      <c r="CJ452" s="33"/>
      <c r="CK452" s="33"/>
      <c r="CL452" s="33"/>
      <c r="CM452" s="33"/>
      <c r="CN452" s="33"/>
      <c r="CO452" s="33"/>
      <c r="CP452" s="33"/>
      <c r="CQ452" s="33"/>
      <c r="CR452" s="33"/>
      <c r="CS452" s="33"/>
      <c r="CT452" s="33"/>
      <c r="CU452" s="33"/>
      <c r="CV452" s="33"/>
      <c r="CW452" s="33"/>
      <c r="CX452" s="33"/>
      <c r="CY452" s="33"/>
      <c r="CZ452" s="33"/>
      <c r="DA452" s="33"/>
      <c r="DB452" s="33"/>
      <c r="DC452" s="33"/>
      <c r="DD452" s="33"/>
      <c r="DE452" s="33"/>
      <c r="DF452" s="33"/>
      <c r="DG452" s="33"/>
      <c r="DH452" s="33"/>
      <c r="DI452" s="33"/>
      <c r="DJ452" s="33"/>
      <c r="DK452" s="33"/>
      <c r="DL452" s="33"/>
      <c r="DM452" s="33"/>
      <c r="DN452" s="33"/>
      <c r="DO452" s="33"/>
      <c r="DP452" s="33"/>
      <c r="DQ452" s="33"/>
      <c r="DR452" s="33"/>
      <c r="DS452" s="33"/>
      <c r="DT452" s="33"/>
      <c r="DU452" s="33"/>
      <c r="DV452" s="33"/>
      <c r="DW452" s="33"/>
      <c r="DX452" s="33"/>
      <c r="DY452" s="33"/>
      <c r="DZ452" s="33"/>
      <c r="EA452" s="33"/>
      <c r="EB452" s="33"/>
      <c r="EC452" s="33"/>
      <c r="ED452" s="33"/>
      <c r="EE452" s="33"/>
      <c r="EF452" s="33"/>
      <c r="EG452" s="33"/>
      <c r="EH452" s="33"/>
      <c r="EI452" s="33"/>
      <c r="EJ452" s="33"/>
      <c r="EK452" s="33"/>
      <c r="EL452" s="33"/>
      <c r="EM452" s="33"/>
      <c r="EN452" s="33"/>
      <c r="EO452" s="33"/>
      <c r="EP452" s="33"/>
      <c r="EQ452" s="33"/>
      <c r="ER452" s="33"/>
      <c r="ES452" s="33"/>
      <c r="ET452" s="33"/>
      <c r="EU452" s="33"/>
      <c r="EV452" s="33"/>
      <c r="EW452" s="33"/>
      <c r="EX452" s="33"/>
      <c r="EY452" s="33"/>
      <c r="EZ452" s="33"/>
      <c r="FA452" s="33"/>
      <c r="FB452" s="33"/>
      <c r="FC452" s="33"/>
      <c r="FD452" s="33"/>
      <c r="FE452" s="33"/>
      <c r="FF452" s="33"/>
      <c r="FG452" s="33"/>
      <c r="FH452" s="33"/>
      <c r="FI452" s="33"/>
      <c r="FJ452" s="33"/>
      <c r="FK452" s="33"/>
      <c r="FL452" s="33"/>
      <c r="FM452" s="33"/>
      <c r="FN452" s="33"/>
      <c r="FO452" s="33"/>
      <c r="FP452" s="33"/>
      <c r="FQ452" s="33"/>
      <c r="FR452" s="33"/>
      <c r="FS452" s="33"/>
      <c r="FT452" s="33"/>
      <c r="FU452" s="33"/>
      <c r="FV452" s="33"/>
      <c r="FW452" s="33"/>
      <c r="FX452" s="33"/>
      <c r="FY452" s="33"/>
      <c r="FZ452" s="33"/>
      <c r="GA452" s="33"/>
      <c r="GB452" s="33"/>
      <c r="GC452" s="33"/>
      <c r="GD452" s="33"/>
      <c r="GE452" s="33"/>
      <c r="GF452" s="33"/>
      <c r="GG452" s="33"/>
      <c r="GH452" s="33"/>
      <c r="GI452" s="33"/>
      <c r="GJ452" s="33"/>
      <c r="GK452" s="33"/>
      <c r="GL452" s="33"/>
      <c r="GM452" s="33"/>
      <c r="GN452" s="33"/>
      <c r="GO452" s="33"/>
      <c r="GP452" s="33"/>
      <c r="GQ452" s="33"/>
      <c r="GR452" s="33"/>
      <c r="GS452" s="33"/>
      <c r="GT452" s="33"/>
      <c r="GU452" s="33"/>
      <c r="GV452" s="33"/>
      <c r="GW452" s="33"/>
      <c r="GX452" s="33"/>
      <c r="GY452" s="33"/>
      <c r="GZ452" s="33"/>
      <c r="HA452" s="33"/>
      <c r="HB452" s="33"/>
      <c r="HC452" s="33"/>
      <c r="HD452" s="33"/>
      <c r="HE452" s="33"/>
      <c r="HF452" s="33"/>
      <c r="HG452" s="33"/>
      <c r="HH452" s="33"/>
      <c r="HI452" s="33"/>
      <c r="HJ452" s="33"/>
      <c r="HK452" s="33"/>
      <c r="HL452" s="33"/>
      <c r="HM452" s="33"/>
      <c r="HN452" s="33"/>
      <c r="HO452" s="33"/>
      <c r="HP452" s="33"/>
      <c r="HQ452" s="33"/>
      <c r="HR452" s="33"/>
      <c r="HS452" s="33"/>
      <c r="HT452" s="33"/>
      <c r="HU452" s="33"/>
      <c r="HV452" s="33"/>
      <c r="HW452" s="33"/>
      <c r="HX452" s="33"/>
      <c r="HY452" s="33"/>
      <c r="HZ452" s="33"/>
      <c r="IA452" s="33"/>
      <c r="IB452" s="33"/>
      <c r="IC452" s="33"/>
      <c r="ID452" s="33"/>
      <c r="IE452" s="33"/>
      <c r="IF452" s="33"/>
      <c r="IG452" s="33"/>
      <c r="IH452" s="33"/>
      <c r="II452" s="33"/>
      <c r="IJ452" s="33"/>
      <c r="IK452" s="33"/>
      <c r="IL452" s="33"/>
      <c r="IM452" s="33"/>
      <c r="IN452" s="33"/>
      <c r="IO452" s="33"/>
      <c r="IP452" s="33"/>
      <c r="IQ452" s="33"/>
      <c r="IR452" s="33"/>
      <c r="IS452" s="33"/>
      <c r="IT452" s="33"/>
      <c r="IU452" s="33"/>
      <c r="IV452" s="33"/>
    </row>
    <row r="453" spans="1:256">
      <c r="A453" s="97" t="s">
        <v>137</v>
      </c>
      <c r="B453" s="97" t="s">
        <v>139</v>
      </c>
      <c r="C453" s="105" t="s">
        <v>140</v>
      </c>
      <c r="D453" s="99" t="s">
        <v>32</v>
      </c>
      <c r="E453" s="99" t="s">
        <v>52</v>
      </c>
      <c r="F453" s="99">
        <v>0.15</v>
      </c>
      <c r="G453" s="116">
        <v>115927</v>
      </c>
      <c r="H453" s="100">
        <f t="shared" si="40"/>
        <v>17389</v>
      </c>
    </row>
    <row r="454" spans="1:256">
      <c r="A454" s="97" t="s">
        <v>137</v>
      </c>
      <c r="B454" s="97" t="s">
        <v>67</v>
      </c>
      <c r="C454" s="105" t="s">
        <v>68</v>
      </c>
      <c r="D454" s="99" t="s">
        <v>32</v>
      </c>
      <c r="E454" s="99" t="s">
        <v>31</v>
      </c>
      <c r="F454" s="99">
        <v>0.3</v>
      </c>
      <c r="G454" s="103">
        <v>1733</v>
      </c>
      <c r="H454" s="100">
        <f t="shared" si="40"/>
        <v>520</v>
      </c>
    </row>
    <row r="455" spans="1:256" ht="13.5" thickBot="1">
      <c r="A455" s="329"/>
      <c r="B455" s="35"/>
      <c r="C455" s="67"/>
      <c r="D455" s="35"/>
      <c r="E455" s="35"/>
      <c r="F455" s="35"/>
      <c r="G455" s="35"/>
      <c r="H455" s="100"/>
    </row>
    <row r="456" spans="1:256" ht="13.5" thickBot="1">
      <c r="A456" s="333" t="s">
        <v>328</v>
      </c>
      <c r="B456" s="36"/>
      <c r="C456" s="70" t="s">
        <v>329</v>
      </c>
      <c r="D456" s="393"/>
      <c r="E456" s="394"/>
      <c r="F456" s="394"/>
      <c r="G456" s="394"/>
      <c r="H456" s="395"/>
    </row>
    <row r="457" spans="1:256">
      <c r="A457" s="329"/>
      <c r="B457" s="35"/>
      <c r="C457" s="67"/>
      <c r="D457" s="35"/>
      <c r="E457" s="35"/>
      <c r="F457" s="35"/>
      <c r="G457" s="35"/>
      <c r="H457" s="35"/>
    </row>
    <row r="458" spans="1:256" ht="25.5">
      <c r="A458" s="128" t="s">
        <v>21</v>
      </c>
      <c r="B458" s="128" t="s">
        <v>22</v>
      </c>
      <c r="C458" s="129" t="s">
        <v>23</v>
      </c>
      <c r="D458" s="129" t="s">
        <v>17</v>
      </c>
      <c r="E458" s="129" t="s">
        <v>16</v>
      </c>
      <c r="F458" s="130" t="s">
        <v>95</v>
      </c>
      <c r="G458" s="131" t="s">
        <v>5</v>
      </c>
      <c r="H458" s="131" t="s">
        <v>9</v>
      </c>
      <c r="I458" s="61" t="s">
        <v>24</v>
      </c>
      <c r="J458" s="41" t="s">
        <v>96</v>
      </c>
    </row>
    <row r="459" spans="1:256" ht="25.5">
      <c r="A459" s="132" t="s">
        <v>330</v>
      </c>
      <c r="B459" s="133" t="s">
        <v>25</v>
      </c>
      <c r="C459" s="134" t="s">
        <v>331</v>
      </c>
      <c r="D459" s="134" t="s">
        <v>26</v>
      </c>
      <c r="E459" s="134" t="s">
        <v>27</v>
      </c>
      <c r="F459" s="135"/>
      <c r="G459" s="136"/>
      <c r="H459" s="113">
        <f>SUM(H460:H466)</f>
        <v>60215</v>
      </c>
      <c r="I459" s="62">
        <f>+$I$2</f>
        <v>1.393</v>
      </c>
      <c r="J459" s="63">
        <f>ROUND(H459*I459,0)</f>
        <v>83879</v>
      </c>
    </row>
    <row r="460" spans="1:256">
      <c r="A460" s="133" t="s">
        <v>330</v>
      </c>
      <c r="B460" s="133" t="s">
        <v>332</v>
      </c>
      <c r="C460" s="135" t="s">
        <v>333</v>
      </c>
      <c r="D460" s="135" t="s">
        <v>73</v>
      </c>
      <c r="E460" s="135" t="s">
        <v>33</v>
      </c>
      <c r="F460" s="135">
        <v>3.3000000000000002E-2</v>
      </c>
      <c r="G460" s="136">
        <v>554104</v>
      </c>
      <c r="H460" s="100">
        <f>ROUND(F460*G460,0)</f>
        <v>18285</v>
      </c>
      <c r="I460" s="60"/>
      <c r="J460" s="60"/>
    </row>
    <row r="461" spans="1:256">
      <c r="A461" s="133" t="s">
        <v>330</v>
      </c>
      <c r="B461" s="133" t="s">
        <v>129</v>
      </c>
      <c r="C461" s="135" t="s">
        <v>130</v>
      </c>
      <c r="D461" s="135" t="s">
        <v>59</v>
      </c>
      <c r="E461" s="135" t="s">
        <v>60</v>
      </c>
      <c r="F461" s="135">
        <v>0.75</v>
      </c>
      <c r="G461" s="136">
        <v>42311</v>
      </c>
      <c r="H461" s="100">
        <f t="shared" ref="H461:H466" si="41">ROUND(F461*G461,0)</f>
        <v>31733</v>
      </c>
      <c r="I461" s="60"/>
      <c r="J461" s="60"/>
    </row>
    <row r="462" spans="1:256">
      <c r="A462" s="133" t="s">
        <v>330</v>
      </c>
      <c r="B462" s="133" t="s">
        <v>28</v>
      </c>
      <c r="C462" s="135" t="s">
        <v>29</v>
      </c>
      <c r="D462" s="135" t="s">
        <v>30</v>
      </c>
      <c r="E462" s="135" t="s">
        <v>31</v>
      </c>
      <c r="F462" s="135">
        <v>1.5</v>
      </c>
      <c r="G462" s="136">
        <v>3311</v>
      </c>
      <c r="H462" s="100">
        <f t="shared" si="41"/>
        <v>4967</v>
      </c>
      <c r="I462" s="60"/>
      <c r="J462" s="60"/>
    </row>
    <row r="463" spans="1:256">
      <c r="A463" s="133" t="s">
        <v>330</v>
      </c>
      <c r="B463" s="133" t="s">
        <v>334</v>
      </c>
      <c r="C463" s="135" t="s">
        <v>335</v>
      </c>
      <c r="D463" s="135" t="s">
        <v>32</v>
      </c>
      <c r="E463" s="135" t="s">
        <v>336</v>
      </c>
      <c r="F463" s="135">
        <v>0.1</v>
      </c>
      <c r="G463" s="136">
        <v>4680</v>
      </c>
      <c r="H463" s="100">
        <f t="shared" si="41"/>
        <v>468</v>
      </c>
      <c r="I463" s="60"/>
      <c r="J463" s="60"/>
    </row>
    <row r="464" spans="1:256">
      <c r="A464" s="133" t="s">
        <v>330</v>
      </c>
      <c r="B464" s="133" t="s">
        <v>337</v>
      </c>
      <c r="C464" s="135" t="s">
        <v>338</v>
      </c>
      <c r="D464" s="135" t="s">
        <v>32</v>
      </c>
      <c r="E464" s="135" t="s">
        <v>31</v>
      </c>
      <c r="F464" s="135">
        <v>0.01</v>
      </c>
      <c r="G464" s="136">
        <v>44393</v>
      </c>
      <c r="H464" s="100">
        <f t="shared" si="41"/>
        <v>444</v>
      </c>
      <c r="I464" s="60"/>
      <c r="J464" s="60"/>
    </row>
    <row r="465" spans="1:10">
      <c r="A465" s="133" t="s">
        <v>330</v>
      </c>
      <c r="B465" s="133" t="s">
        <v>339</v>
      </c>
      <c r="C465" s="135" t="s">
        <v>340</v>
      </c>
      <c r="D465" s="135" t="s">
        <v>32</v>
      </c>
      <c r="E465" s="135" t="s">
        <v>88</v>
      </c>
      <c r="F465" s="135">
        <v>0.3</v>
      </c>
      <c r="G465" s="136">
        <v>4235</v>
      </c>
      <c r="H465" s="100">
        <f t="shared" si="41"/>
        <v>1271</v>
      </c>
      <c r="I465" s="60"/>
      <c r="J465" s="60"/>
    </row>
    <row r="466" spans="1:10">
      <c r="A466" s="133" t="s">
        <v>330</v>
      </c>
      <c r="B466" s="133" t="s">
        <v>341</v>
      </c>
      <c r="C466" s="135" t="s">
        <v>342</v>
      </c>
      <c r="D466" s="135" t="s">
        <v>32</v>
      </c>
      <c r="E466" s="135" t="s">
        <v>31</v>
      </c>
      <c r="F466" s="135">
        <v>0.22</v>
      </c>
      <c r="G466" s="136">
        <v>13848</v>
      </c>
      <c r="H466" s="100">
        <f t="shared" si="41"/>
        <v>3047</v>
      </c>
      <c r="I466" s="60"/>
      <c r="J466" s="60"/>
    </row>
    <row r="467" spans="1:10">
      <c r="A467" s="43"/>
      <c r="B467" s="43"/>
      <c r="C467" s="44"/>
      <c r="D467" s="44"/>
      <c r="E467" s="44"/>
      <c r="F467" s="44"/>
      <c r="G467" s="117"/>
      <c r="H467" s="117"/>
      <c r="I467" s="60"/>
      <c r="J467" s="60"/>
    </row>
    <row r="468" spans="1:10" ht="25.5">
      <c r="A468" s="128" t="s">
        <v>21</v>
      </c>
      <c r="B468" s="128" t="s">
        <v>22</v>
      </c>
      <c r="C468" s="129" t="s">
        <v>23</v>
      </c>
      <c r="D468" s="129" t="s">
        <v>17</v>
      </c>
      <c r="E468" s="129" t="s">
        <v>16</v>
      </c>
      <c r="F468" s="130" t="s">
        <v>95</v>
      </c>
      <c r="G468" s="131" t="s">
        <v>5</v>
      </c>
      <c r="H468" s="131" t="s">
        <v>9</v>
      </c>
      <c r="I468" s="61" t="s">
        <v>24</v>
      </c>
      <c r="J468" s="41" t="s">
        <v>96</v>
      </c>
    </row>
    <row r="469" spans="1:10">
      <c r="A469" s="132" t="s">
        <v>601</v>
      </c>
      <c r="B469" s="133" t="s">
        <v>25</v>
      </c>
      <c r="C469" s="134" t="s">
        <v>602</v>
      </c>
      <c r="D469" s="134" t="s">
        <v>26</v>
      </c>
      <c r="E469" s="134" t="s">
        <v>27</v>
      </c>
      <c r="F469" s="135"/>
      <c r="G469" s="136"/>
      <c r="H469" s="113">
        <v>7525</v>
      </c>
      <c r="I469" s="62">
        <f>+$I$2</f>
        <v>1.393</v>
      </c>
      <c r="J469" s="63">
        <f>ROUND(H469*I469,0)</f>
        <v>10482</v>
      </c>
    </row>
    <row r="470" spans="1:10">
      <c r="A470" s="133" t="s">
        <v>601</v>
      </c>
      <c r="B470" s="133" t="s">
        <v>65</v>
      </c>
      <c r="C470" s="135" t="s">
        <v>66</v>
      </c>
      <c r="D470" s="135" t="s">
        <v>59</v>
      </c>
      <c r="E470" s="135" t="s">
        <v>60</v>
      </c>
      <c r="F470" s="135">
        <v>0.21</v>
      </c>
      <c r="G470" s="136">
        <f>+VLOOKUP(B470,[113]Insumos!$A$2:$F$5000,5,FALSE)</f>
        <v>23915</v>
      </c>
      <c r="H470" s="100">
        <f t="shared" ref="H470:H473" si="42">+ROUND(F470*G470,0)</f>
        <v>5022</v>
      </c>
      <c r="I470" s="60"/>
      <c r="J470" s="60"/>
    </row>
    <row r="471" spans="1:10">
      <c r="A471" s="133" t="s">
        <v>601</v>
      </c>
      <c r="B471" s="133" t="s">
        <v>603</v>
      </c>
      <c r="C471" s="135" t="s">
        <v>604</v>
      </c>
      <c r="D471" s="135" t="s">
        <v>63</v>
      </c>
      <c r="E471" s="135" t="s">
        <v>18</v>
      </c>
      <c r="F471" s="135">
        <v>0.02</v>
      </c>
      <c r="G471" s="136">
        <f>+VLOOKUP(B471,[113]Insumos!$A$2:$F$5000,5,FALSE)</f>
        <v>51667</v>
      </c>
      <c r="H471" s="100">
        <f t="shared" si="42"/>
        <v>1033</v>
      </c>
      <c r="I471" s="60"/>
      <c r="J471" s="60"/>
    </row>
    <row r="472" spans="1:10">
      <c r="A472" s="133" t="s">
        <v>601</v>
      </c>
      <c r="B472" s="133" t="s">
        <v>28</v>
      </c>
      <c r="C472" s="135" t="s">
        <v>29</v>
      </c>
      <c r="D472" s="135" t="s">
        <v>30</v>
      </c>
      <c r="E472" s="135" t="s">
        <v>31</v>
      </c>
      <c r="F472" s="135">
        <v>0.21</v>
      </c>
      <c r="G472" s="136">
        <f>+VLOOKUP(B472,[113]Insumos!$A$2:$F$5000,5,FALSE)</f>
        <v>3311</v>
      </c>
      <c r="H472" s="100">
        <f t="shared" si="42"/>
        <v>695</v>
      </c>
      <c r="I472" s="60"/>
      <c r="J472" s="60"/>
    </row>
    <row r="473" spans="1:10">
      <c r="A473" s="133" t="s">
        <v>601</v>
      </c>
      <c r="B473" s="133" t="s">
        <v>67</v>
      </c>
      <c r="C473" s="135" t="s">
        <v>68</v>
      </c>
      <c r="D473" s="135" t="s">
        <v>32</v>
      </c>
      <c r="E473" s="135" t="s">
        <v>31</v>
      </c>
      <c r="F473" s="135">
        <v>0.44700000000000001</v>
      </c>
      <c r="G473" s="136">
        <f>+VLOOKUP(B473,[113]Insumos!$A$2:$F$5000,5,FALSE)</f>
        <v>1733</v>
      </c>
      <c r="H473" s="100">
        <f t="shared" si="42"/>
        <v>775</v>
      </c>
      <c r="I473" s="60"/>
      <c r="J473" s="60"/>
    </row>
    <row r="474" spans="1:10" s="340" customFormat="1">
      <c r="A474"/>
      <c r="B474"/>
      <c r="C474"/>
      <c r="D474"/>
      <c r="E474"/>
      <c r="F474"/>
      <c r="G474"/>
      <c r="H474"/>
    </row>
    <row r="475" spans="1:10" ht="25.5">
      <c r="A475" s="128" t="s">
        <v>21</v>
      </c>
      <c r="B475" s="128" t="s">
        <v>22</v>
      </c>
      <c r="C475" s="129" t="s">
        <v>23</v>
      </c>
      <c r="D475" s="129" t="s">
        <v>17</v>
      </c>
      <c r="E475" s="129" t="s">
        <v>16</v>
      </c>
      <c r="F475" s="130" t="s">
        <v>95</v>
      </c>
      <c r="G475" s="131" t="s">
        <v>5</v>
      </c>
      <c r="H475" s="131" t="s">
        <v>9</v>
      </c>
      <c r="I475" s="61" t="s">
        <v>24</v>
      </c>
      <c r="J475" s="41" t="s">
        <v>96</v>
      </c>
    </row>
    <row r="476" spans="1:10" ht="25.5">
      <c r="A476" s="132" t="s">
        <v>572</v>
      </c>
      <c r="B476" s="133" t="s">
        <v>25</v>
      </c>
      <c r="C476" s="134" t="s">
        <v>573</v>
      </c>
      <c r="D476" s="134" t="s">
        <v>26</v>
      </c>
      <c r="E476" s="134" t="s">
        <v>34</v>
      </c>
      <c r="F476" s="135"/>
      <c r="G476" s="136"/>
      <c r="H476" s="113">
        <v>79699</v>
      </c>
      <c r="I476" s="62">
        <f>+$I$2</f>
        <v>1.393</v>
      </c>
      <c r="J476" s="63">
        <f>ROUND(H476*I476,0)</f>
        <v>111021</v>
      </c>
    </row>
    <row r="477" spans="1:10">
      <c r="A477" s="133" t="s">
        <v>572</v>
      </c>
      <c r="B477" s="133" t="s">
        <v>332</v>
      </c>
      <c r="C477" s="135" t="s">
        <v>333</v>
      </c>
      <c r="D477" s="135" t="s">
        <v>73</v>
      </c>
      <c r="E477" s="135" t="s">
        <v>33</v>
      </c>
      <c r="F477" s="135">
        <v>0.08</v>
      </c>
      <c r="G477" s="136">
        <f>+VLOOKUP(B477,[113]Insumos!$A$2:$F$5000,5,FALSE)</f>
        <v>554104</v>
      </c>
      <c r="H477" s="100">
        <f t="shared" ref="H477:H484" si="43">+ROUND(F477*G477,0)</f>
        <v>44328</v>
      </c>
      <c r="I477" s="60"/>
      <c r="J477" s="60"/>
    </row>
    <row r="478" spans="1:10">
      <c r="A478" s="133" t="s">
        <v>572</v>
      </c>
      <c r="B478" s="133" t="s">
        <v>129</v>
      </c>
      <c r="C478" s="135" t="s">
        <v>130</v>
      </c>
      <c r="D478" s="135" t="s">
        <v>59</v>
      </c>
      <c r="E478" s="135" t="s">
        <v>60</v>
      </c>
      <c r="F478" s="135">
        <v>0.5</v>
      </c>
      <c r="G478" s="136">
        <f>+VLOOKUP(B478,[113]Insumos!$A$2:$F$5000,5,FALSE)</f>
        <v>42311</v>
      </c>
      <c r="H478" s="100">
        <f t="shared" si="43"/>
        <v>21156</v>
      </c>
      <c r="I478" s="60"/>
      <c r="J478" s="60"/>
    </row>
    <row r="479" spans="1:10">
      <c r="A479" s="133" t="s">
        <v>572</v>
      </c>
      <c r="B479" s="133" t="s">
        <v>574</v>
      </c>
      <c r="C479" s="135" t="s">
        <v>575</v>
      </c>
      <c r="D479" s="135" t="s">
        <v>63</v>
      </c>
      <c r="E479" s="135" t="s">
        <v>18</v>
      </c>
      <c r="F479" s="135">
        <v>1.5</v>
      </c>
      <c r="G479" s="136">
        <f>+VLOOKUP(B479,[113]Insumos!$A$2:$F$5000,5,FALSE)</f>
        <v>462</v>
      </c>
      <c r="H479" s="100">
        <f t="shared" si="43"/>
        <v>693</v>
      </c>
      <c r="I479" s="60"/>
      <c r="J479" s="60"/>
    </row>
    <row r="480" spans="1:10">
      <c r="A480" s="133" t="s">
        <v>572</v>
      </c>
      <c r="B480" s="133" t="s">
        <v>69</v>
      </c>
      <c r="C480" s="135" t="s">
        <v>70</v>
      </c>
      <c r="D480" s="135" t="s">
        <v>63</v>
      </c>
      <c r="E480" s="135" t="s">
        <v>18</v>
      </c>
      <c r="F480" s="135">
        <v>5.8999999999999999E-3</v>
      </c>
      <c r="G480" s="136">
        <f>+VLOOKUP(B480,[113]Insumos!$A$2:$F$5000,5,FALSE)</f>
        <v>171308</v>
      </c>
      <c r="H480" s="100">
        <f t="shared" si="43"/>
        <v>1011</v>
      </c>
      <c r="I480" s="60"/>
      <c r="J480" s="60"/>
    </row>
    <row r="481" spans="1:256">
      <c r="A481" s="133" t="s">
        <v>572</v>
      </c>
      <c r="B481" s="133" t="s">
        <v>28</v>
      </c>
      <c r="C481" s="135" t="s">
        <v>29</v>
      </c>
      <c r="D481" s="135" t="s">
        <v>30</v>
      </c>
      <c r="E481" s="135" t="s">
        <v>31</v>
      </c>
      <c r="F481" s="135">
        <v>0.4</v>
      </c>
      <c r="G481" s="136">
        <f>+VLOOKUP(B481,[113]Insumos!$A$2:$F$5000,5,FALSE)</f>
        <v>3311</v>
      </c>
      <c r="H481" s="100">
        <f t="shared" si="43"/>
        <v>1324</v>
      </c>
      <c r="I481" s="60"/>
      <c r="J481" s="60"/>
    </row>
    <row r="482" spans="1:256">
      <c r="A482" s="133" t="s">
        <v>572</v>
      </c>
      <c r="B482" s="133" t="s">
        <v>67</v>
      </c>
      <c r="C482" s="135" t="s">
        <v>68</v>
      </c>
      <c r="D482" s="135" t="s">
        <v>32</v>
      </c>
      <c r="E482" s="135" t="s">
        <v>31</v>
      </c>
      <c r="F482" s="135">
        <v>1.8</v>
      </c>
      <c r="G482" s="136">
        <f>+VLOOKUP(B482,[113]Insumos!$A$2:$F$5000,5,FALSE)</f>
        <v>1733</v>
      </c>
      <c r="H482" s="100">
        <f t="shared" si="43"/>
        <v>3119</v>
      </c>
      <c r="I482" s="60"/>
      <c r="J482" s="60"/>
    </row>
    <row r="483" spans="1:256">
      <c r="A483" s="133" t="s">
        <v>572</v>
      </c>
      <c r="B483" s="133" t="s">
        <v>576</v>
      </c>
      <c r="C483" s="135" t="s">
        <v>577</v>
      </c>
      <c r="D483" s="135" t="s">
        <v>32</v>
      </c>
      <c r="E483" s="135" t="s">
        <v>34</v>
      </c>
      <c r="F483" s="135">
        <v>1</v>
      </c>
      <c r="G483" s="136">
        <f>+VLOOKUP(B483,[113]Insumos!$A$2:$F$5000,5,FALSE)</f>
        <v>4680</v>
      </c>
      <c r="H483" s="100">
        <f t="shared" si="43"/>
        <v>4680</v>
      </c>
      <c r="I483" s="60"/>
      <c r="J483" s="60"/>
    </row>
    <row r="484" spans="1:256">
      <c r="A484" s="133" t="s">
        <v>572</v>
      </c>
      <c r="B484" s="133" t="s">
        <v>339</v>
      </c>
      <c r="C484" s="135" t="s">
        <v>340</v>
      </c>
      <c r="D484" s="135" t="s">
        <v>32</v>
      </c>
      <c r="E484" s="135" t="s">
        <v>88</v>
      </c>
      <c r="F484" s="135">
        <v>0.8</v>
      </c>
      <c r="G484" s="136">
        <f>+VLOOKUP(B484,[113]Insumos!$A$2:$F$5000,5,FALSE)</f>
        <v>4235</v>
      </c>
      <c r="H484" s="100">
        <f t="shared" si="43"/>
        <v>3388</v>
      </c>
      <c r="I484" s="60"/>
      <c r="J484" s="60"/>
    </row>
    <row r="485" spans="1:256" s="340" customFormat="1" ht="13.5" thickBot="1">
      <c r="A485"/>
      <c r="B485"/>
      <c r="C485"/>
      <c r="D485"/>
      <c r="E485"/>
      <c r="F485"/>
      <c r="G485"/>
      <c r="H485"/>
    </row>
    <row r="486" spans="1:256" ht="13.5" thickBot="1">
      <c r="A486" s="333" t="s">
        <v>543</v>
      </c>
      <c r="B486" s="36"/>
      <c r="C486" s="70" t="s">
        <v>544</v>
      </c>
      <c r="D486" s="393" t="s">
        <v>511</v>
      </c>
      <c r="E486" s="394"/>
      <c r="F486" s="394"/>
      <c r="G486" s="394"/>
      <c r="H486" s="395"/>
    </row>
    <row r="487" spans="1:256">
      <c r="A487"/>
      <c r="B487"/>
      <c r="C487" s="339"/>
      <c r="D487" s="339"/>
      <c r="E487" s="339"/>
      <c r="F487" s="339"/>
      <c r="G487" s="339"/>
      <c r="H487" s="339"/>
      <c r="I487" s="340"/>
      <c r="J487" s="340"/>
      <c r="K487" s="340"/>
      <c r="L487" s="340"/>
      <c r="M487" s="340"/>
      <c r="N487" s="340"/>
      <c r="O487" s="340"/>
      <c r="P487" s="340"/>
      <c r="Q487" s="340"/>
      <c r="R487" s="340"/>
      <c r="S487" s="340"/>
      <c r="T487" s="340"/>
      <c r="U487" s="340"/>
      <c r="V487" s="340"/>
      <c r="W487" s="340"/>
      <c r="X487" s="340"/>
      <c r="Y487" s="340"/>
      <c r="Z487" s="340"/>
      <c r="AA487" s="340"/>
      <c r="AB487" s="340"/>
      <c r="AC487" s="340"/>
      <c r="AD487" s="340"/>
      <c r="AE487" s="340"/>
      <c r="AF487" s="340"/>
      <c r="AG487" s="340"/>
      <c r="AH487" s="340"/>
      <c r="AI487" s="340"/>
      <c r="AJ487" s="340"/>
      <c r="AK487" s="340"/>
      <c r="AL487" s="340"/>
      <c r="AM487" s="340"/>
      <c r="AN487" s="340"/>
      <c r="AO487" s="340"/>
      <c r="AP487" s="340"/>
      <c r="AQ487" s="340"/>
      <c r="AR487" s="340"/>
      <c r="AS487" s="340"/>
      <c r="AT487" s="340"/>
      <c r="AU487" s="340"/>
      <c r="AV487" s="340"/>
      <c r="AW487" s="340"/>
      <c r="AX487" s="340"/>
      <c r="AY487" s="340"/>
      <c r="AZ487" s="340"/>
      <c r="BA487" s="340"/>
      <c r="BB487" s="340"/>
      <c r="BC487" s="340"/>
      <c r="BD487" s="340"/>
      <c r="BE487" s="340"/>
      <c r="BF487" s="340"/>
      <c r="BG487" s="340"/>
      <c r="BH487" s="340"/>
      <c r="BI487" s="340"/>
      <c r="BJ487" s="340"/>
      <c r="BK487" s="340"/>
      <c r="BL487" s="340"/>
      <c r="BM487" s="340"/>
      <c r="BN487" s="340"/>
      <c r="BO487" s="340"/>
      <c r="BP487" s="340"/>
      <c r="BQ487" s="340"/>
      <c r="BR487" s="340"/>
      <c r="BS487" s="340"/>
      <c r="BT487" s="340"/>
      <c r="BU487" s="340"/>
      <c r="BV487" s="340"/>
      <c r="BW487" s="340"/>
      <c r="BX487" s="340"/>
      <c r="BY487" s="340"/>
      <c r="BZ487" s="340"/>
      <c r="CA487" s="340"/>
      <c r="CB487" s="340"/>
      <c r="CC487" s="340"/>
      <c r="CD487" s="340"/>
      <c r="CE487" s="340"/>
      <c r="CF487" s="340"/>
      <c r="CG487" s="340"/>
      <c r="CH487" s="340"/>
      <c r="CI487" s="340"/>
      <c r="CJ487" s="340"/>
      <c r="CK487" s="340"/>
      <c r="CL487" s="340"/>
      <c r="CM487" s="340"/>
      <c r="CN487" s="340"/>
      <c r="CO487" s="340"/>
      <c r="CP487" s="340"/>
      <c r="CQ487" s="340"/>
      <c r="CR487" s="340"/>
      <c r="CS487" s="340"/>
      <c r="CT487" s="340"/>
      <c r="CU487" s="340"/>
      <c r="CV487" s="340"/>
      <c r="CW487" s="340"/>
      <c r="CX487" s="340"/>
      <c r="CY487" s="340"/>
      <c r="CZ487" s="340"/>
      <c r="DA487" s="340"/>
      <c r="DB487" s="340"/>
      <c r="DC487" s="340"/>
      <c r="DD487" s="340"/>
      <c r="DE487" s="340"/>
      <c r="DF487" s="340"/>
      <c r="DG487" s="340"/>
      <c r="DH487" s="340"/>
      <c r="DI487" s="340"/>
      <c r="DJ487" s="340"/>
      <c r="DK487" s="340"/>
      <c r="DL487" s="340"/>
      <c r="DM487" s="340"/>
      <c r="DN487" s="340"/>
      <c r="DO487" s="340"/>
      <c r="DP487" s="340"/>
      <c r="DQ487" s="340"/>
      <c r="DR487" s="340"/>
      <c r="DS487" s="340"/>
      <c r="DT487" s="340"/>
      <c r="DU487" s="340"/>
      <c r="DV487" s="340"/>
      <c r="DW487" s="340"/>
      <c r="DX487" s="340"/>
      <c r="DY487" s="340"/>
      <c r="DZ487" s="340"/>
      <c r="EA487" s="340"/>
      <c r="EB487" s="340"/>
      <c r="EC487" s="340"/>
      <c r="ED487" s="340"/>
      <c r="EE487" s="340"/>
      <c r="EF487" s="340"/>
      <c r="EG487" s="340"/>
      <c r="EH487" s="340"/>
      <c r="EI487" s="340"/>
      <c r="EJ487" s="340"/>
      <c r="EK487" s="340"/>
      <c r="EL487" s="340"/>
      <c r="EM487" s="340"/>
      <c r="EN487" s="340"/>
      <c r="EO487" s="340"/>
      <c r="EP487" s="340"/>
      <c r="EQ487" s="340"/>
      <c r="ER487" s="340"/>
      <c r="ES487" s="340"/>
      <c r="ET487" s="340"/>
      <c r="EU487" s="340"/>
      <c r="EV487" s="340"/>
      <c r="EW487" s="340"/>
      <c r="EX487" s="340"/>
      <c r="EY487" s="340"/>
      <c r="EZ487" s="340"/>
      <c r="FA487" s="340"/>
      <c r="FB487" s="340"/>
      <c r="FC487" s="340"/>
      <c r="FD487" s="340"/>
      <c r="FE487" s="340"/>
      <c r="FF487" s="340"/>
      <c r="FG487" s="340"/>
      <c r="FH487" s="340"/>
      <c r="FI487" s="340"/>
      <c r="FJ487" s="340"/>
      <c r="FK487" s="340"/>
      <c r="FL487" s="340"/>
      <c r="FM487" s="340"/>
      <c r="FN487" s="340"/>
      <c r="FO487" s="340"/>
      <c r="FP487" s="340"/>
      <c r="FQ487" s="340"/>
      <c r="FR487" s="340"/>
      <c r="FS487" s="340"/>
      <c r="FT487" s="340"/>
      <c r="FU487" s="340"/>
      <c r="FV487" s="340"/>
      <c r="FW487" s="340"/>
      <c r="FX487" s="340"/>
      <c r="FY487" s="340"/>
      <c r="FZ487" s="340"/>
      <c r="GA487" s="340"/>
      <c r="GB487" s="340"/>
      <c r="GC487" s="340"/>
      <c r="GD487" s="340"/>
      <c r="GE487" s="340"/>
      <c r="GF487" s="340"/>
      <c r="GG487" s="340"/>
      <c r="GH487" s="340"/>
      <c r="GI487" s="340"/>
      <c r="GJ487" s="340"/>
      <c r="GK487" s="340"/>
      <c r="GL487" s="340"/>
      <c r="GM487" s="340"/>
      <c r="GN487" s="340"/>
      <c r="GO487" s="340"/>
      <c r="GP487" s="340"/>
      <c r="GQ487" s="340"/>
      <c r="GR487" s="340"/>
      <c r="GS487" s="340"/>
      <c r="GT487" s="340"/>
      <c r="GU487" s="340"/>
      <c r="GV487" s="340"/>
      <c r="GW487" s="340"/>
      <c r="GX487" s="340"/>
      <c r="GY487" s="340"/>
      <c r="GZ487" s="340"/>
      <c r="HA487" s="340"/>
      <c r="HB487" s="340"/>
      <c r="HC487" s="340"/>
      <c r="HD487" s="340"/>
      <c r="HE487" s="340"/>
      <c r="HF487" s="340"/>
      <c r="HG487" s="340"/>
      <c r="HH487" s="340"/>
      <c r="HI487" s="340"/>
      <c r="HJ487" s="340"/>
      <c r="HK487" s="340"/>
      <c r="HL487" s="340"/>
      <c r="HM487" s="340"/>
      <c r="HN487" s="340"/>
      <c r="HO487" s="340"/>
      <c r="HP487" s="340"/>
      <c r="HQ487" s="340"/>
      <c r="HR487" s="340"/>
      <c r="HS487" s="340"/>
      <c r="HT487" s="340"/>
      <c r="HU487" s="340"/>
      <c r="HV487" s="340"/>
      <c r="HW487" s="340"/>
      <c r="HX487" s="340"/>
      <c r="HY487" s="340"/>
      <c r="HZ487" s="340"/>
      <c r="IA487" s="340"/>
      <c r="IB487" s="340"/>
      <c r="IC487" s="340"/>
      <c r="ID487" s="340"/>
      <c r="IE487" s="340"/>
      <c r="IF487" s="340"/>
      <c r="IG487" s="340"/>
      <c r="IH487" s="340"/>
      <c r="II487" s="340"/>
      <c r="IJ487" s="340"/>
      <c r="IK487" s="340"/>
      <c r="IL487" s="340"/>
      <c r="IM487" s="340"/>
      <c r="IN487" s="340"/>
      <c r="IO487" s="340"/>
      <c r="IP487" s="340"/>
      <c r="IQ487" s="340"/>
      <c r="IR487" s="340"/>
      <c r="IS487" s="340"/>
      <c r="IT487" s="340"/>
      <c r="IU487" s="340"/>
      <c r="IV487" s="340"/>
    </row>
    <row r="488" spans="1:256" ht="25.5">
      <c r="A488" s="128" t="s">
        <v>21</v>
      </c>
      <c r="B488" s="128" t="s">
        <v>22</v>
      </c>
      <c r="C488" s="129" t="s">
        <v>23</v>
      </c>
      <c r="D488" s="129" t="s">
        <v>17</v>
      </c>
      <c r="E488" s="129" t="s">
        <v>16</v>
      </c>
      <c r="F488" s="130" t="s">
        <v>95</v>
      </c>
      <c r="G488" s="131" t="s">
        <v>5</v>
      </c>
      <c r="H488" s="131" t="s">
        <v>9</v>
      </c>
      <c r="I488" s="61" t="s">
        <v>24</v>
      </c>
      <c r="J488" s="41" t="s">
        <v>96</v>
      </c>
    </row>
    <row r="489" spans="1:256">
      <c r="A489" s="132" t="s">
        <v>536</v>
      </c>
      <c r="B489" s="133" t="s">
        <v>25</v>
      </c>
      <c r="C489" s="134" t="s">
        <v>537</v>
      </c>
      <c r="D489" s="134" t="s">
        <v>26</v>
      </c>
      <c r="E489" s="134" t="s">
        <v>34</v>
      </c>
      <c r="F489" s="135"/>
      <c r="G489" s="136"/>
      <c r="H489" s="113">
        <v>7544</v>
      </c>
      <c r="I489" s="62">
        <f>+$I$2</f>
        <v>1.393</v>
      </c>
      <c r="J489" s="63">
        <f>ROUND(H489*I489,0)</f>
        <v>10509</v>
      </c>
    </row>
    <row r="490" spans="1:256">
      <c r="A490" s="133" t="s">
        <v>536</v>
      </c>
      <c r="B490" s="133" t="s">
        <v>65</v>
      </c>
      <c r="C490" s="135" t="s">
        <v>66</v>
      </c>
      <c r="D490" s="135" t="s">
        <v>59</v>
      </c>
      <c r="E490" s="135" t="s">
        <v>60</v>
      </c>
      <c r="F490" s="135">
        <v>0.2</v>
      </c>
      <c r="G490" s="136">
        <f>+VLOOKUP(B490,[114]Insumos!$A$2:$F$5000,5,FALSE)</f>
        <v>23915</v>
      </c>
      <c r="H490" s="100">
        <f t="shared" ref="H490:H493" si="44">+ROUND(F490*G490,0)</f>
        <v>4783</v>
      </c>
      <c r="I490" s="60"/>
      <c r="J490" s="60"/>
    </row>
    <row r="491" spans="1:256" ht="13.5" customHeight="1">
      <c r="A491" s="133" t="s">
        <v>536</v>
      </c>
      <c r="B491" s="133" t="s">
        <v>538</v>
      </c>
      <c r="C491" s="135" t="s">
        <v>539</v>
      </c>
      <c r="D491" s="135" t="s">
        <v>63</v>
      </c>
      <c r="E491" s="135" t="s">
        <v>18</v>
      </c>
      <c r="F491" s="135">
        <v>0.03</v>
      </c>
      <c r="G491" s="136">
        <f>+VLOOKUP(B491,[114]Insumos!$A$2:$F$5000,5,FALSE)</f>
        <v>63233</v>
      </c>
      <c r="H491" s="100">
        <f t="shared" si="44"/>
        <v>1897</v>
      </c>
      <c r="I491" s="60"/>
      <c r="J491" s="60"/>
    </row>
    <row r="492" spans="1:256">
      <c r="A492" s="133" t="s">
        <v>536</v>
      </c>
      <c r="B492" s="133" t="s">
        <v>69</v>
      </c>
      <c r="C492" s="135" t="s">
        <v>70</v>
      </c>
      <c r="D492" s="135" t="s">
        <v>63</v>
      </c>
      <c r="E492" s="135" t="s">
        <v>18</v>
      </c>
      <c r="F492" s="135">
        <v>1E-3</v>
      </c>
      <c r="G492" s="136">
        <f>+VLOOKUP(B492,[114]Insumos!$A$2:$F$5000,5,FALSE)</f>
        <v>171308</v>
      </c>
      <c r="H492" s="100">
        <f t="shared" si="44"/>
        <v>171</v>
      </c>
      <c r="I492" s="60"/>
      <c r="J492" s="60"/>
    </row>
    <row r="493" spans="1:256">
      <c r="A493" s="133" t="s">
        <v>536</v>
      </c>
      <c r="B493" s="133" t="s">
        <v>67</v>
      </c>
      <c r="C493" s="135" t="s">
        <v>68</v>
      </c>
      <c r="D493" s="135" t="s">
        <v>32</v>
      </c>
      <c r="E493" s="135" t="s">
        <v>31</v>
      </c>
      <c r="F493" s="135">
        <v>0.4</v>
      </c>
      <c r="G493" s="136">
        <f>+VLOOKUP(B493,[114]Insumos!$A$2:$F$5000,5,FALSE)</f>
        <v>1733</v>
      </c>
      <c r="H493" s="100">
        <f t="shared" si="44"/>
        <v>693</v>
      </c>
      <c r="I493" s="60"/>
      <c r="J493" s="60"/>
    </row>
    <row r="494" spans="1:256">
      <c r="A494"/>
      <c r="B494"/>
      <c r="C494"/>
      <c r="D494"/>
      <c r="E494"/>
      <c r="F494"/>
      <c r="G494"/>
      <c r="H494"/>
      <c r="I494" s="340"/>
      <c r="J494" s="340"/>
      <c r="K494" s="340"/>
      <c r="L494" s="340"/>
      <c r="M494" s="340"/>
      <c r="N494" s="340"/>
      <c r="O494" s="340"/>
      <c r="P494" s="340"/>
      <c r="Q494" s="340"/>
      <c r="R494" s="340"/>
      <c r="S494" s="340"/>
      <c r="T494" s="340"/>
      <c r="U494" s="340"/>
      <c r="V494" s="340"/>
      <c r="W494" s="340"/>
      <c r="X494" s="340"/>
      <c r="Y494" s="340"/>
      <c r="Z494" s="340"/>
      <c r="AA494" s="340"/>
      <c r="AB494" s="340"/>
      <c r="AC494" s="340"/>
      <c r="AD494" s="340"/>
      <c r="AE494" s="340"/>
      <c r="AF494" s="340"/>
      <c r="AG494" s="340"/>
      <c r="AH494" s="340"/>
      <c r="AI494" s="340"/>
      <c r="AJ494" s="340"/>
      <c r="AK494" s="340"/>
      <c r="AL494" s="340"/>
      <c r="AM494" s="340"/>
      <c r="AN494" s="340"/>
      <c r="AO494" s="340"/>
      <c r="AP494" s="340"/>
      <c r="AQ494" s="340"/>
      <c r="AR494" s="340"/>
      <c r="AS494" s="340"/>
      <c r="AT494" s="340"/>
      <c r="AU494" s="340"/>
      <c r="AV494" s="340"/>
      <c r="AW494" s="340"/>
      <c r="AX494" s="340"/>
      <c r="AY494" s="340"/>
      <c r="AZ494" s="340"/>
      <c r="BA494" s="340"/>
      <c r="BB494" s="340"/>
      <c r="BC494" s="340"/>
      <c r="BD494" s="340"/>
      <c r="BE494" s="340"/>
      <c r="BF494" s="340"/>
      <c r="BG494" s="340"/>
      <c r="BH494" s="340"/>
      <c r="BI494" s="340"/>
      <c r="BJ494" s="340"/>
      <c r="BK494" s="340"/>
      <c r="BL494" s="340"/>
      <c r="BM494" s="340"/>
      <c r="BN494" s="340"/>
      <c r="BO494" s="340"/>
      <c r="BP494" s="340"/>
      <c r="BQ494" s="340"/>
      <c r="BR494" s="340"/>
      <c r="BS494" s="340"/>
      <c r="BT494" s="340"/>
      <c r="BU494" s="340"/>
      <c r="BV494" s="340"/>
      <c r="BW494" s="340"/>
      <c r="BX494" s="340"/>
      <c r="BY494" s="340"/>
      <c r="BZ494" s="340"/>
      <c r="CA494" s="340"/>
      <c r="CB494" s="340"/>
      <c r="CC494" s="340"/>
      <c r="CD494" s="340"/>
      <c r="CE494" s="340"/>
      <c r="CF494" s="340"/>
      <c r="CG494" s="340"/>
      <c r="CH494" s="340"/>
      <c r="CI494" s="340"/>
      <c r="CJ494" s="340"/>
      <c r="CK494" s="340"/>
      <c r="CL494" s="340"/>
      <c r="CM494" s="340"/>
      <c r="CN494" s="340"/>
      <c r="CO494" s="340"/>
      <c r="CP494" s="340"/>
      <c r="CQ494" s="340"/>
      <c r="CR494" s="340"/>
      <c r="CS494" s="340"/>
      <c r="CT494" s="340"/>
      <c r="CU494" s="340"/>
      <c r="CV494" s="340"/>
      <c r="CW494" s="340"/>
      <c r="CX494" s="340"/>
      <c r="CY494" s="340"/>
      <c r="CZ494" s="340"/>
      <c r="DA494" s="340"/>
      <c r="DB494" s="340"/>
      <c r="DC494" s="340"/>
      <c r="DD494" s="340"/>
      <c r="DE494" s="340"/>
      <c r="DF494" s="340"/>
      <c r="DG494" s="340"/>
      <c r="DH494" s="340"/>
      <c r="DI494" s="340"/>
      <c r="DJ494" s="340"/>
      <c r="DK494" s="340"/>
      <c r="DL494" s="340"/>
      <c r="DM494" s="340"/>
      <c r="DN494" s="340"/>
      <c r="DO494" s="340"/>
      <c r="DP494" s="340"/>
      <c r="DQ494" s="340"/>
      <c r="DR494" s="340"/>
      <c r="DS494" s="340"/>
      <c r="DT494" s="340"/>
      <c r="DU494" s="340"/>
      <c r="DV494" s="340"/>
      <c r="DW494" s="340"/>
      <c r="DX494" s="340"/>
      <c r="DY494" s="340"/>
      <c r="DZ494" s="340"/>
      <c r="EA494" s="340"/>
      <c r="EB494" s="340"/>
      <c r="EC494" s="340"/>
      <c r="ED494" s="340"/>
      <c r="EE494" s="340"/>
      <c r="EF494" s="340"/>
      <c r="EG494" s="340"/>
      <c r="EH494" s="340"/>
      <c r="EI494" s="340"/>
      <c r="EJ494" s="340"/>
      <c r="EK494" s="340"/>
      <c r="EL494" s="340"/>
      <c r="EM494" s="340"/>
      <c r="EN494" s="340"/>
      <c r="EO494" s="340"/>
      <c r="EP494" s="340"/>
      <c r="EQ494" s="340"/>
      <c r="ER494" s="340"/>
      <c r="ES494" s="340"/>
      <c r="ET494" s="340"/>
      <c r="EU494" s="340"/>
      <c r="EV494" s="340"/>
      <c r="EW494" s="340"/>
      <c r="EX494" s="340"/>
      <c r="EY494" s="340"/>
      <c r="EZ494" s="340"/>
      <c r="FA494" s="340"/>
      <c r="FB494" s="340"/>
      <c r="FC494" s="340"/>
      <c r="FD494" s="340"/>
      <c r="FE494" s="340"/>
      <c r="FF494" s="340"/>
      <c r="FG494" s="340"/>
      <c r="FH494" s="340"/>
      <c r="FI494" s="340"/>
      <c r="FJ494" s="340"/>
      <c r="FK494" s="340"/>
      <c r="FL494" s="340"/>
      <c r="FM494" s="340"/>
      <c r="FN494" s="340"/>
      <c r="FO494" s="340"/>
      <c r="FP494" s="340"/>
      <c r="FQ494" s="340"/>
      <c r="FR494" s="340"/>
      <c r="FS494" s="340"/>
      <c r="FT494" s="340"/>
      <c r="FU494" s="340"/>
      <c r="FV494" s="340"/>
      <c r="FW494" s="340"/>
      <c r="FX494" s="340"/>
      <c r="FY494" s="340"/>
      <c r="FZ494" s="340"/>
      <c r="GA494" s="340"/>
      <c r="GB494" s="340"/>
      <c r="GC494" s="340"/>
      <c r="GD494" s="340"/>
      <c r="GE494" s="340"/>
      <c r="GF494" s="340"/>
      <c r="GG494" s="340"/>
      <c r="GH494" s="340"/>
      <c r="GI494" s="340"/>
      <c r="GJ494" s="340"/>
      <c r="GK494" s="340"/>
      <c r="GL494" s="340"/>
      <c r="GM494" s="340"/>
      <c r="GN494" s="340"/>
      <c r="GO494" s="340"/>
      <c r="GP494" s="340"/>
      <c r="GQ494" s="340"/>
      <c r="GR494" s="340"/>
      <c r="GS494" s="340"/>
      <c r="GT494" s="340"/>
      <c r="GU494" s="340"/>
      <c r="GV494" s="340"/>
      <c r="GW494" s="340"/>
      <c r="GX494" s="340"/>
      <c r="GY494" s="340"/>
      <c r="GZ494" s="340"/>
      <c r="HA494" s="340"/>
      <c r="HB494" s="340"/>
      <c r="HC494" s="340"/>
      <c r="HD494" s="340"/>
      <c r="HE494" s="340"/>
      <c r="HF494" s="340"/>
      <c r="HG494" s="340"/>
      <c r="HH494" s="340"/>
      <c r="HI494" s="340"/>
      <c r="HJ494" s="340"/>
      <c r="HK494" s="340"/>
      <c r="HL494" s="340"/>
      <c r="HM494" s="340"/>
      <c r="HN494" s="340"/>
      <c r="HO494" s="340"/>
      <c r="HP494" s="340"/>
      <c r="HQ494" s="340"/>
      <c r="HR494" s="340"/>
      <c r="HS494" s="340"/>
      <c r="HT494" s="340"/>
      <c r="HU494" s="340"/>
      <c r="HV494" s="340"/>
      <c r="HW494" s="340"/>
      <c r="HX494" s="340"/>
      <c r="HY494" s="340"/>
      <c r="HZ494" s="340"/>
      <c r="IA494" s="340"/>
      <c r="IB494" s="340"/>
      <c r="IC494" s="340"/>
      <c r="ID494" s="340"/>
      <c r="IE494" s="340"/>
      <c r="IF494" s="340"/>
      <c r="IG494" s="340"/>
      <c r="IH494" s="340"/>
      <c r="II494" s="340"/>
      <c r="IJ494" s="340"/>
      <c r="IK494" s="340"/>
      <c r="IL494" s="340"/>
      <c r="IM494" s="340"/>
      <c r="IN494" s="340"/>
      <c r="IO494" s="340"/>
      <c r="IP494" s="340"/>
      <c r="IQ494" s="340"/>
      <c r="IR494" s="340"/>
      <c r="IS494" s="340"/>
      <c r="IT494" s="340"/>
      <c r="IU494" s="340"/>
      <c r="IV494" s="340"/>
    </row>
    <row r="495" spans="1:256" ht="25.5">
      <c r="A495" s="128" t="s">
        <v>21</v>
      </c>
      <c r="B495" s="128" t="s">
        <v>22</v>
      </c>
      <c r="C495" s="129" t="s">
        <v>23</v>
      </c>
      <c r="D495" s="129" t="s">
        <v>17</v>
      </c>
      <c r="E495" s="129" t="s">
        <v>16</v>
      </c>
      <c r="F495" s="130" t="s">
        <v>95</v>
      </c>
      <c r="G495" s="131" t="s">
        <v>5</v>
      </c>
      <c r="H495" s="131" t="s">
        <v>9</v>
      </c>
      <c r="I495" s="61" t="s">
        <v>24</v>
      </c>
      <c r="J495" s="41" t="s">
        <v>96</v>
      </c>
    </row>
    <row r="496" spans="1:256" ht="27" customHeight="1">
      <c r="A496" s="132" t="s">
        <v>540</v>
      </c>
      <c r="B496" s="133" t="s">
        <v>25</v>
      </c>
      <c r="C496" s="134" t="s">
        <v>541</v>
      </c>
      <c r="D496" s="134" t="s">
        <v>26</v>
      </c>
      <c r="E496" s="134" t="s">
        <v>34</v>
      </c>
      <c r="F496" s="135"/>
      <c r="G496" s="136"/>
      <c r="H496" s="113">
        <v>3009</v>
      </c>
      <c r="I496" s="62">
        <f>+$I$2</f>
        <v>1.393</v>
      </c>
      <c r="J496" s="63">
        <f>ROUND(H496*I496,0)</f>
        <v>4192</v>
      </c>
    </row>
    <row r="497" spans="1:256">
      <c r="A497" s="133" t="s">
        <v>540</v>
      </c>
      <c r="B497" s="133" t="s">
        <v>542</v>
      </c>
      <c r="C497" s="135" t="s">
        <v>541</v>
      </c>
      <c r="D497" s="135" t="s">
        <v>59</v>
      </c>
      <c r="E497" s="135" t="s">
        <v>60</v>
      </c>
      <c r="F497" s="135">
        <v>0.3</v>
      </c>
      <c r="G497" s="136">
        <v>9198</v>
      </c>
      <c r="H497" s="100">
        <v>2759</v>
      </c>
      <c r="I497" s="60"/>
      <c r="J497" s="60"/>
    </row>
    <row r="498" spans="1:256" ht="13.5" thickBot="1">
      <c r="A498" s="329"/>
      <c r="B498" s="35"/>
      <c r="C498" s="67"/>
      <c r="D498" s="35"/>
      <c r="E498" s="35"/>
      <c r="F498" s="35"/>
      <c r="G498" s="35"/>
      <c r="H498" s="35"/>
    </row>
    <row r="499" spans="1:256" ht="13.5" thickBot="1">
      <c r="A499" s="333" t="s">
        <v>584</v>
      </c>
      <c r="B499" s="36"/>
      <c r="C499" s="70" t="s">
        <v>585</v>
      </c>
      <c r="D499" s="393" t="s">
        <v>511</v>
      </c>
      <c r="E499" s="394"/>
      <c r="F499" s="394"/>
      <c r="G499" s="394"/>
      <c r="H499" s="395"/>
    </row>
    <row r="500" spans="1:256">
      <c r="A500"/>
      <c r="B500"/>
      <c r="C500" s="339"/>
      <c r="D500" s="339"/>
      <c r="E500" s="339"/>
      <c r="F500" s="339"/>
      <c r="G500" s="339"/>
      <c r="H500" s="339"/>
      <c r="I500" s="340"/>
      <c r="J500" s="340"/>
      <c r="K500" s="340"/>
      <c r="L500" s="340"/>
      <c r="M500" s="340"/>
      <c r="N500" s="340"/>
      <c r="O500" s="340"/>
      <c r="P500" s="340"/>
      <c r="Q500" s="340"/>
      <c r="R500" s="340"/>
      <c r="S500" s="340"/>
      <c r="T500" s="340"/>
      <c r="U500" s="340"/>
      <c r="V500" s="340"/>
      <c r="W500" s="340"/>
      <c r="X500" s="340"/>
      <c r="Y500" s="340"/>
      <c r="Z500" s="340"/>
      <c r="AA500" s="340"/>
      <c r="AB500" s="340"/>
      <c r="AC500" s="340"/>
      <c r="AD500" s="340"/>
      <c r="AE500" s="340"/>
      <c r="AF500" s="340"/>
      <c r="AG500" s="340"/>
      <c r="AH500" s="340"/>
      <c r="AI500" s="340"/>
      <c r="AJ500" s="340"/>
      <c r="AK500" s="340"/>
      <c r="AL500" s="340"/>
      <c r="AM500" s="340"/>
      <c r="AN500" s="340"/>
      <c r="AO500" s="340"/>
      <c r="AP500" s="340"/>
      <c r="AQ500" s="340"/>
      <c r="AR500" s="340"/>
      <c r="AS500" s="340"/>
      <c r="AT500" s="340"/>
      <c r="AU500" s="340"/>
      <c r="AV500" s="340"/>
      <c r="AW500" s="340"/>
      <c r="AX500" s="340"/>
      <c r="AY500" s="340"/>
      <c r="AZ500" s="340"/>
      <c r="BA500" s="340"/>
      <c r="BB500" s="340"/>
      <c r="BC500" s="340"/>
      <c r="BD500" s="340"/>
      <c r="BE500" s="340"/>
      <c r="BF500" s="340"/>
      <c r="BG500" s="340"/>
      <c r="BH500" s="340"/>
      <c r="BI500" s="340"/>
      <c r="BJ500" s="340"/>
      <c r="BK500" s="340"/>
      <c r="BL500" s="340"/>
      <c r="BM500" s="340"/>
      <c r="BN500" s="340"/>
      <c r="BO500" s="340"/>
      <c r="BP500" s="340"/>
      <c r="BQ500" s="340"/>
      <c r="BR500" s="340"/>
      <c r="BS500" s="340"/>
      <c r="BT500" s="340"/>
      <c r="BU500" s="340"/>
      <c r="BV500" s="340"/>
      <c r="BW500" s="340"/>
      <c r="BX500" s="340"/>
      <c r="BY500" s="340"/>
      <c r="BZ500" s="340"/>
      <c r="CA500" s="340"/>
      <c r="CB500" s="340"/>
      <c r="CC500" s="340"/>
      <c r="CD500" s="340"/>
      <c r="CE500" s="340"/>
      <c r="CF500" s="340"/>
      <c r="CG500" s="340"/>
      <c r="CH500" s="340"/>
      <c r="CI500" s="340"/>
      <c r="CJ500" s="340"/>
      <c r="CK500" s="340"/>
      <c r="CL500" s="340"/>
      <c r="CM500" s="340"/>
      <c r="CN500" s="340"/>
      <c r="CO500" s="340"/>
      <c r="CP500" s="340"/>
      <c r="CQ500" s="340"/>
      <c r="CR500" s="340"/>
      <c r="CS500" s="340"/>
      <c r="CT500" s="340"/>
      <c r="CU500" s="340"/>
      <c r="CV500" s="340"/>
      <c r="CW500" s="340"/>
      <c r="CX500" s="340"/>
      <c r="CY500" s="340"/>
      <c r="CZ500" s="340"/>
      <c r="DA500" s="340"/>
      <c r="DB500" s="340"/>
      <c r="DC500" s="340"/>
      <c r="DD500" s="340"/>
      <c r="DE500" s="340"/>
      <c r="DF500" s="340"/>
      <c r="DG500" s="340"/>
      <c r="DH500" s="340"/>
      <c r="DI500" s="340"/>
      <c r="DJ500" s="340"/>
      <c r="DK500" s="340"/>
      <c r="DL500" s="340"/>
      <c r="DM500" s="340"/>
      <c r="DN500" s="340"/>
      <c r="DO500" s="340"/>
      <c r="DP500" s="340"/>
      <c r="DQ500" s="340"/>
      <c r="DR500" s="340"/>
      <c r="DS500" s="340"/>
      <c r="DT500" s="340"/>
      <c r="DU500" s="340"/>
      <c r="DV500" s="340"/>
      <c r="DW500" s="340"/>
      <c r="DX500" s="340"/>
      <c r="DY500" s="340"/>
      <c r="DZ500" s="340"/>
      <c r="EA500" s="340"/>
      <c r="EB500" s="340"/>
      <c r="EC500" s="340"/>
      <c r="ED500" s="340"/>
      <c r="EE500" s="340"/>
      <c r="EF500" s="340"/>
      <c r="EG500" s="340"/>
      <c r="EH500" s="340"/>
      <c r="EI500" s="340"/>
      <c r="EJ500" s="340"/>
      <c r="EK500" s="340"/>
      <c r="EL500" s="340"/>
      <c r="EM500" s="340"/>
      <c r="EN500" s="340"/>
      <c r="EO500" s="340"/>
      <c r="EP500" s="340"/>
      <c r="EQ500" s="340"/>
      <c r="ER500" s="340"/>
      <c r="ES500" s="340"/>
      <c r="ET500" s="340"/>
      <c r="EU500" s="340"/>
      <c r="EV500" s="340"/>
      <c r="EW500" s="340"/>
      <c r="EX500" s="340"/>
      <c r="EY500" s="340"/>
      <c r="EZ500" s="340"/>
      <c r="FA500" s="340"/>
      <c r="FB500" s="340"/>
      <c r="FC500" s="340"/>
      <c r="FD500" s="340"/>
      <c r="FE500" s="340"/>
      <c r="FF500" s="340"/>
      <c r="FG500" s="340"/>
      <c r="FH500" s="340"/>
      <c r="FI500" s="340"/>
      <c r="FJ500" s="340"/>
      <c r="FK500" s="340"/>
      <c r="FL500" s="340"/>
      <c r="FM500" s="340"/>
      <c r="FN500" s="340"/>
      <c r="FO500" s="340"/>
      <c r="FP500" s="340"/>
      <c r="FQ500" s="340"/>
      <c r="FR500" s="340"/>
      <c r="FS500" s="340"/>
      <c r="FT500" s="340"/>
      <c r="FU500" s="340"/>
      <c r="FV500" s="340"/>
      <c r="FW500" s="340"/>
      <c r="FX500" s="340"/>
      <c r="FY500" s="340"/>
      <c r="FZ500" s="340"/>
      <c r="GA500" s="340"/>
      <c r="GB500" s="340"/>
      <c r="GC500" s="340"/>
      <c r="GD500" s="340"/>
      <c r="GE500" s="340"/>
      <c r="GF500" s="340"/>
      <c r="GG500" s="340"/>
      <c r="GH500" s="340"/>
      <c r="GI500" s="340"/>
      <c r="GJ500" s="340"/>
      <c r="GK500" s="340"/>
      <c r="GL500" s="340"/>
      <c r="GM500" s="340"/>
      <c r="GN500" s="340"/>
      <c r="GO500" s="340"/>
      <c r="GP500" s="340"/>
      <c r="GQ500" s="340"/>
      <c r="GR500" s="340"/>
      <c r="GS500" s="340"/>
      <c r="GT500" s="340"/>
      <c r="GU500" s="340"/>
      <c r="GV500" s="340"/>
      <c r="GW500" s="340"/>
      <c r="GX500" s="340"/>
      <c r="GY500" s="340"/>
      <c r="GZ500" s="340"/>
      <c r="HA500" s="340"/>
      <c r="HB500" s="340"/>
      <c r="HC500" s="340"/>
      <c r="HD500" s="340"/>
      <c r="HE500" s="340"/>
      <c r="HF500" s="340"/>
      <c r="HG500" s="340"/>
      <c r="HH500" s="340"/>
      <c r="HI500" s="340"/>
      <c r="HJ500" s="340"/>
      <c r="HK500" s="340"/>
      <c r="HL500" s="340"/>
      <c r="HM500" s="340"/>
      <c r="HN500" s="340"/>
      <c r="HO500" s="340"/>
      <c r="HP500" s="340"/>
      <c r="HQ500" s="340"/>
      <c r="HR500" s="340"/>
      <c r="HS500" s="340"/>
      <c r="HT500" s="340"/>
      <c r="HU500" s="340"/>
      <c r="HV500" s="340"/>
      <c r="HW500" s="340"/>
      <c r="HX500" s="340"/>
      <c r="HY500" s="340"/>
      <c r="HZ500" s="340"/>
      <c r="IA500" s="340"/>
      <c r="IB500" s="340"/>
      <c r="IC500" s="340"/>
      <c r="ID500" s="340"/>
      <c r="IE500" s="340"/>
      <c r="IF500" s="340"/>
      <c r="IG500" s="340"/>
      <c r="IH500" s="340"/>
      <c r="II500" s="340"/>
      <c r="IJ500" s="340"/>
      <c r="IK500" s="340"/>
      <c r="IL500" s="340"/>
      <c r="IM500" s="340"/>
      <c r="IN500" s="340"/>
      <c r="IO500" s="340"/>
      <c r="IP500" s="340"/>
      <c r="IQ500" s="340"/>
      <c r="IR500" s="340"/>
      <c r="IS500" s="340"/>
      <c r="IT500" s="340"/>
      <c r="IU500" s="340"/>
      <c r="IV500" s="340"/>
    </row>
    <row r="501" spans="1:256" ht="11.25" customHeight="1">
      <c r="A501" s="128" t="s">
        <v>21</v>
      </c>
      <c r="B501" s="128" t="s">
        <v>22</v>
      </c>
      <c r="C501" s="129" t="s">
        <v>23</v>
      </c>
      <c r="D501" s="129" t="s">
        <v>17</v>
      </c>
      <c r="E501" s="129" t="s">
        <v>16</v>
      </c>
      <c r="F501" s="130" t="s">
        <v>95</v>
      </c>
      <c r="G501" s="131" t="s">
        <v>5</v>
      </c>
      <c r="H501" s="131" t="s">
        <v>9</v>
      </c>
      <c r="I501" s="61" t="s">
        <v>24</v>
      </c>
      <c r="J501" s="41" t="s">
        <v>96</v>
      </c>
    </row>
    <row r="502" spans="1:256" ht="27" customHeight="1">
      <c r="A502" s="132" t="s">
        <v>578</v>
      </c>
      <c r="B502" s="133" t="s">
        <v>25</v>
      </c>
      <c r="C502" s="134" t="s">
        <v>579</v>
      </c>
      <c r="D502" s="134" t="s">
        <v>26</v>
      </c>
      <c r="E502" s="134" t="s">
        <v>33</v>
      </c>
      <c r="F502" s="135"/>
      <c r="G502" s="136"/>
      <c r="H502" s="113">
        <v>142575</v>
      </c>
      <c r="I502" s="62">
        <f>+$I$2</f>
        <v>1.393</v>
      </c>
      <c r="J502" s="63">
        <f>ROUND(H502*I502,0)</f>
        <v>198607</v>
      </c>
    </row>
    <row r="503" spans="1:256" ht="13.5" customHeight="1">
      <c r="A503" s="133" t="s">
        <v>578</v>
      </c>
      <c r="B503" s="133" t="s">
        <v>129</v>
      </c>
      <c r="C503" s="135" t="s">
        <v>130</v>
      </c>
      <c r="D503" s="135" t="s">
        <v>59</v>
      </c>
      <c r="E503" s="135" t="s">
        <v>60</v>
      </c>
      <c r="F503" s="135">
        <v>0.4</v>
      </c>
      <c r="G503" s="136">
        <f>+VLOOKUP(B503,[113]Insumos!$A$2:$F$5000,5,FALSE)</f>
        <v>42311</v>
      </c>
      <c r="H503" s="100">
        <f t="shared" ref="H503:H507" si="45">+ROUND(F503*G503,0)</f>
        <v>16924</v>
      </c>
      <c r="I503" s="60"/>
      <c r="J503" s="60"/>
    </row>
    <row r="504" spans="1:256" ht="13.5" customHeight="1">
      <c r="A504" s="133" t="s">
        <v>578</v>
      </c>
      <c r="B504" s="133" t="s">
        <v>580</v>
      </c>
      <c r="C504" s="135" t="s">
        <v>581</v>
      </c>
      <c r="D504" s="135" t="s">
        <v>63</v>
      </c>
      <c r="E504" s="135" t="s">
        <v>18</v>
      </c>
      <c r="F504" s="135">
        <v>0.5</v>
      </c>
      <c r="G504" s="136">
        <f>+VLOOKUP(B504,[113]Insumos!$A$2:$F$5000,5,FALSE)</f>
        <v>56533</v>
      </c>
      <c r="H504" s="100">
        <f t="shared" si="45"/>
        <v>28267</v>
      </c>
      <c r="I504" s="60"/>
      <c r="J504" s="60"/>
    </row>
    <row r="505" spans="1:256" ht="13.5" customHeight="1">
      <c r="A505" s="133" t="s">
        <v>578</v>
      </c>
      <c r="B505" s="133" t="s">
        <v>28</v>
      </c>
      <c r="C505" s="135" t="s">
        <v>29</v>
      </c>
      <c r="D505" s="135" t="s">
        <v>30</v>
      </c>
      <c r="E505" s="135" t="s">
        <v>31</v>
      </c>
      <c r="F505" s="135">
        <v>0.5</v>
      </c>
      <c r="G505" s="136">
        <f>+VLOOKUP(B505,[113]Insumos!$A$2:$F$5000,5,FALSE)</f>
        <v>3311</v>
      </c>
      <c r="H505" s="100">
        <f t="shared" si="45"/>
        <v>1656</v>
      </c>
      <c r="I505" s="60"/>
      <c r="J505" s="60"/>
    </row>
    <row r="506" spans="1:256" ht="13.5" customHeight="1">
      <c r="A506" s="133" t="s">
        <v>578</v>
      </c>
      <c r="B506" s="133" t="s">
        <v>67</v>
      </c>
      <c r="C506" s="135" t="s">
        <v>68</v>
      </c>
      <c r="D506" s="135" t="s">
        <v>32</v>
      </c>
      <c r="E506" s="135" t="s">
        <v>31</v>
      </c>
      <c r="F506" s="135">
        <v>2.1</v>
      </c>
      <c r="G506" s="136">
        <f>+VLOOKUP(B506,[113]Insumos!$A$2:$F$5000,5,FALSE)</f>
        <v>1733</v>
      </c>
      <c r="H506" s="100">
        <f t="shared" si="45"/>
        <v>3639</v>
      </c>
      <c r="I506" s="60"/>
      <c r="J506" s="60"/>
    </row>
    <row r="507" spans="1:256" ht="13.5" customHeight="1">
      <c r="A507" s="133" t="s">
        <v>578</v>
      </c>
      <c r="B507" s="133" t="s">
        <v>582</v>
      </c>
      <c r="C507" s="135" t="s">
        <v>583</v>
      </c>
      <c r="D507" s="135" t="s">
        <v>32</v>
      </c>
      <c r="E507" s="135" t="s">
        <v>33</v>
      </c>
      <c r="F507" s="135">
        <v>1.4</v>
      </c>
      <c r="G507" s="136">
        <f>+VLOOKUP(B507,[113]Insumos!$A$2:$F$5000,5,FALSE)</f>
        <v>65778</v>
      </c>
      <c r="H507" s="100">
        <f t="shared" si="45"/>
        <v>92089</v>
      </c>
      <c r="I507" s="60"/>
      <c r="J507" s="60"/>
    </row>
    <row r="508" spans="1:256" s="340" customFormat="1" ht="13.5" thickBot="1">
      <c r="A508"/>
      <c r="B508"/>
      <c r="C508"/>
      <c r="D508"/>
      <c r="E508"/>
      <c r="F508"/>
      <c r="G508"/>
      <c r="H508"/>
    </row>
    <row r="509" spans="1:256" ht="13.5" thickBot="1">
      <c r="A509" s="333" t="s">
        <v>509</v>
      </c>
      <c r="B509" s="36"/>
      <c r="C509" s="70" t="s">
        <v>510</v>
      </c>
      <c r="D509" s="393" t="s">
        <v>511</v>
      </c>
      <c r="E509" s="394"/>
      <c r="F509" s="394"/>
      <c r="G509" s="394"/>
      <c r="H509" s="395"/>
    </row>
    <row r="510" spans="1:256">
      <c r="A510"/>
      <c r="B510"/>
      <c r="C510" s="339"/>
      <c r="D510" s="339"/>
      <c r="E510" s="339"/>
      <c r="F510" s="339"/>
      <c r="G510" s="339"/>
      <c r="H510" s="339"/>
      <c r="I510" s="340"/>
      <c r="J510" s="340"/>
      <c r="K510" s="340"/>
      <c r="L510" s="340"/>
      <c r="M510" s="340"/>
      <c r="N510" s="340"/>
      <c r="O510" s="340"/>
      <c r="P510" s="340"/>
      <c r="Q510" s="340"/>
      <c r="R510" s="340"/>
      <c r="S510" s="340"/>
      <c r="T510" s="340"/>
      <c r="U510" s="340"/>
      <c r="V510" s="340"/>
      <c r="W510" s="340"/>
      <c r="X510" s="340"/>
      <c r="Y510" s="340"/>
      <c r="Z510" s="340"/>
      <c r="AA510" s="340"/>
      <c r="AB510" s="340"/>
      <c r="AC510" s="340"/>
      <c r="AD510" s="340"/>
      <c r="AE510" s="340"/>
      <c r="AF510" s="340"/>
      <c r="AG510" s="340"/>
      <c r="AH510" s="340"/>
      <c r="AI510" s="340"/>
      <c r="AJ510" s="340"/>
      <c r="AK510" s="340"/>
      <c r="AL510" s="340"/>
      <c r="AM510" s="340"/>
      <c r="AN510" s="340"/>
      <c r="AO510" s="340"/>
      <c r="AP510" s="340"/>
      <c r="AQ510" s="340"/>
      <c r="AR510" s="340"/>
      <c r="AS510" s="340"/>
      <c r="AT510" s="340"/>
      <c r="AU510" s="340"/>
      <c r="AV510" s="340"/>
      <c r="AW510" s="340"/>
      <c r="AX510" s="340"/>
      <c r="AY510" s="340"/>
      <c r="AZ510" s="340"/>
      <c r="BA510" s="340"/>
      <c r="BB510" s="340"/>
      <c r="BC510" s="340"/>
      <c r="BD510" s="340"/>
      <c r="BE510" s="340"/>
      <c r="BF510" s="340"/>
      <c r="BG510" s="340"/>
      <c r="BH510" s="340"/>
      <c r="BI510" s="340"/>
      <c r="BJ510" s="340"/>
      <c r="BK510" s="340"/>
      <c r="BL510" s="340"/>
      <c r="BM510" s="340"/>
      <c r="BN510" s="340"/>
      <c r="BO510" s="340"/>
      <c r="BP510" s="340"/>
      <c r="BQ510" s="340"/>
      <c r="BR510" s="340"/>
      <c r="BS510" s="340"/>
      <c r="BT510" s="340"/>
      <c r="BU510" s="340"/>
      <c r="BV510" s="340"/>
      <c r="BW510" s="340"/>
      <c r="BX510" s="340"/>
      <c r="BY510" s="340"/>
      <c r="BZ510" s="340"/>
      <c r="CA510" s="340"/>
      <c r="CB510" s="340"/>
      <c r="CC510" s="340"/>
      <c r="CD510" s="340"/>
      <c r="CE510" s="340"/>
      <c r="CF510" s="340"/>
      <c r="CG510" s="340"/>
      <c r="CH510" s="340"/>
      <c r="CI510" s="340"/>
      <c r="CJ510" s="340"/>
      <c r="CK510" s="340"/>
      <c r="CL510" s="340"/>
      <c r="CM510" s="340"/>
      <c r="CN510" s="340"/>
      <c r="CO510" s="340"/>
      <c r="CP510" s="340"/>
      <c r="CQ510" s="340"/>
      <c r="CR510" s="340"/>
      <c r="CS510" s="340"/>
      <c r="CT510" s="340"/>
      <c r="CU510" s="340"/>
      <c r="CV510" s="340"/>
      <c r="CW510" s="340"/>
      <c r="CX510" s="340"/>
      <c r="CY510" s="340"/>
      <c r="CZ510" s="340"/>
      <c r="DA510" s="340"/>
      <c r="DB510" s="340"/>
      <c r="DC510" s="340"/>
      <c r="DD510" s="340"/>
      <c r="DE510" s="340"/>
      <c r="DF510" s="340"/>
      <c r="DG510" s="340"/>
      <c r="DH510" s="340"/>
      <c r="DI510" s="340"/>
      <c r="DJ510" s="340"/>
      <c r="DK510" s="340"/>
      <c r="DL510" s="340"/>
      <c r="DM510" s="340"/>
      <c r="DN510" s="340"/>
      <c r="DO510" s="340"/>
      <c r="DP510" s="340"/>
      <c r="DQ510" s="340"/>
      <c r="DR510" s="340"/>
      <c r="DS510" s="340"/>
      <c r="DT510" s="340"/>
      <c r="DU510" s="340"/>
      <c r="DV510" s="340"/>
      <c r="DW510" s="340"/>
      <c r="DX510" s="340"/>
      <c r="DY510" s="340"/>
      <c r="DZ510" s="340"/>
      <c r="EA510" s="340"/>
      <c r="EB510" s="340"/>
      <c r="EC510" s="340"/>
      <c r="ED510" s="340"/>
      <c r="EE510" s="340"/>
      <c r="EF510" s="340"/>
      <c r="EG510" s="340"/>
      <c r="EH510" s="340"/>
      <c r="EI510" s="340"/>
      <c r="EJ510" s="340"/>
      <c r="EK510" s="340"/>
      <c r="EL510" s="340"/>
      <c r="EM510" s="340"/>
      <c r="EN510" s="340"/>
      <c r="EO510" s="340"/>
      <c r="EP510" s="340"/>
      <c r="EQ510" s="340"/>
      <c r="ER510" s="340"/>
      <c r="ES510" s="340"/>
      <c r="ET510" s="340"/>
      <c r="EU510" s="340"/>
      <c r="EV510" s="340"/>
      <c r="EW510" s="340"/>
      <c r="EX510" s="340"/>
      <c r="EY510" s="340"/>
      <c r="EZ510" s="340"/>
      <c r="FA510" s="340"/>
      <c r="FB510" s="340"/>
      <c r="FC510" s="340"/>
      <c r="FD510" s="340"/>
      <c r="FE510" s="340"/>
      <c r="FF510" s="340"/>
      <c r="FG510" s="340"/>
      <c r="FH510" s="340"/>
      <c r="FI510" s="340"/>
      <c r="FJ510" s="340"/>
      <c r="FK510" s="340"/>
      <c r="FL510" s="340"/>
      <c r="FM510" s="340"/>
      <c r="FN510" s="340"/>
      <c r="FO510" s="340"/>
      <c r="FP510" s="340"/>
      <c r="FQ510" s="340"/>
      <c r="FR510" s="340"/>
      <c r="FS510" s="340"/>
      <c r="FT510" s="340"/>
      <c r="FU510" s="340"/>
      <c r="FV510" s="340"/>
      <c r="FW510" s="340"/>
      <c r="FX510" s="340"/>
      <c r="FY510" s="340"/>
      <c r="FZ510" s="340"/>
      <c r="GA510" s="340"/>
      <c r="GB510" s="340"/>
      <c r="GC510" s="340"/>
      <c r="GD510" s="340"/>
      <c r="GE510" s="340"/>
      <c r="GF510" s="340"/>
      <c r="GG510" s="340"/>
      <c r="GH510" s="340"/>
      <c r="GI510" s="340"/>
      <c r="GJ510" s="340"/>
      <c r="GK510" s="340"/>
      <c r="GL510" s="340"/>
      <c r="GM510" s="340"/>
      <c r="GN510" s="340"/>
      <c r="GO510" s="340"/>
      <c r="GP510" s="340"/>
      <c r="GQ510" s="340"/>
      <c r="GR510" s="340"/>
      <c r="GS510" s="340"/>
      <c r="GT510" s="340"/>
      <c r="GU510" s="340"/>
      <c r="GV510" s="340"/>
      <c r="GW510" s="340"/>
      <c r="GX510" s="340"/>
      <c r="GY510" s="340"/>
      <c r="GZ510" s="340"/>
      <c r="HA510" s="340"/>
      <c r="HB510" s="340"/>
      <c r="HC510" s="340"/>
      <c r="HD510" s="340"/>
      <c r="HE510" s="340"/>
      <c r="HF510" s="340"/>
      <c r="HG510" s="340"/>
      <c r="HH510" s="340"/>
      <c r="HI510" s="340"/>
      <c r="HJ510" s="340"/>
      <c r="HK510" s="340"/>
      <c r="HL510" s="340"/>
      <c r="HM510" s="340"/>
      <c r="HN510" s="340"/>
      <c r="HO510" s="340"/>
      <c r="HP510" s="340"/>
      <c r="HQ510" s="340"/>
      <c r="HR510" s="340"/>
      <c r="HS510" s="340"/>
      <c r="HT510" s="340"/>
      <c r="HU510" s="340"/>
      <c r="HV510" s="340"/>
      <c r="HW510" s="340"/>
      <c r="HX510" s="340"/>
      <c r="HY510" s="340"/>
      <c r="HZ510" s="340"/>
      <c r="IA510" s="340"/>
      <c r="IB510" s="340"/>
      <c r="IC510" s="340"/>
      <c r="ID510" s="340"/>
      <c r="IE510" s="340"/>
      <c r="IF510" s="340"/>
      <c r="IG510" s="340"/>
      <c r="IH510" s="340"/>
      <c r="II510" s="340"/>
      <c r="IJ510" s="340"/>
      <c r="IK510" s="340"/>
      <c r="IL510" s="340"/>
      <c r="IM510" s="340"/>
      <c r="IN510" s="340"/>
      <c r="IO510" s="340"/>
      <c r="IP510" s="340"/>
      <c r="IQ510" s="340"/>
      <c r="IR510" s="340"/>
      <c r="IS510" s="340"/>
      <c r="IT510" s="340"/>
      <c r="IU510" s="340"/>
      <c r="IV510" s="340"/>
    </row>
    <row r="511" spans="1:256" ht="11.25" customHeight="1">
      <c r="A511" s="128" t="s">
        <v>21</v>
      </c>
      <c r="B511" s="128" t="s">
        <v>22</v>
      </c>
      <c r="C511" s="129" t="s">
        <v>23</v>
      </c>
      <c r="D511" s="129" t="s">
        <v>17</v>
      </c>
      <c r="E511" s="129" t="s">
        <v>16</v>
      </c>
      <c r="F511" s="130" t="s">
        <v>95</v>
      </c>
      <c r="G511" s="131" t="s">
        <v>5</v>
      </c>
      <c r="H511" s="131" t="s">
        <v>9</v>
      </c>
      <c r="I511" s="61" t="s">
        <v>24</v>
      </c>
      <c r="J511" s="41" t="s">
        <v>96</v>
      </c>
    </row>
    <row r="512" spans="1:256" ht="11.25" customHeight="1">
      <c r="A512" s="132" t="s">
        <v>512</v>
      </c>
      <c r="B512" s="133" t="s">
        <v>25</v>
      </c>
      <c r="C512" s="134" t="s">
        <v>513</v>
      </c>
      <c r="D512" s="134" t="s">
        <v>26</v>
      </c>
      <c r="E512" s="134" t="s">
        <v>27</v>
      </c>
      <c r="F512" s="135"/>
      <c r="G512" s="136"/>
      <c r="H512" s="113">
        <v>55296</v>
      </c>
      <c r="I512" s="62">
        <f>+$I$2</f>
        <v>1.393</v>
      </c>
      <c r="J512" s="63">
        <f>ROUND(H512*I512,0)</f>
        <v>77027</v>
      </c>
    </row>
    <row r="513" spans="1:256" ht="11.25" customHeight="1">
      <c r="A513" s="133" t="s">
        <v>512</v>
      </c>
      <c r="B513" s="133" t="s">
        <v>141</v>
      </c>
      <c r="C513" s="135" t="s">
        <v>142</v>
      </c>
      <c r="D513" s="135" t="s">
        <v>59</v>
      </c>
      <c r="E513" s="135" t="s">
        <v>60</v>
      </c>
      <c r="F513" s="135">
        <v>0.6</v>
      </c>
      <c r="G513" s="136">
        <f>+VLOOKUP(B513,[114]Insumos!$A$2:$F$5000,5,FALSE)</f>
        <v>26303</v>
      </c>
      <c r="H513" s="100">
        <f t="shared" ref="H513:H520" si="46">+ROUND(F513*G513,0)</f>
        <v>15782</v>
      </c>
      <c r="I513" s="60"/>
      <c r="J513" s="60"/>
    </row>
    <row r="514" spans="1:256" ht="11.25" customHeight="1">
      <c r="A514" s="133" t="s">
        <v>512</v>
      </c>
      <c r="B514" s="133" t="s">
        <v>69</v>
      </c>
      <c r="C514" s="135" t="s">
        <v>70</v>
      </c>
      <c r="D514" s="135" t="s">
        <v>63</v>
      </c>
      <c r="E514" s="135" t="s">
        <v>18</v>
      </c>
      <c r="F514" s="135">
        <v>5.8900000000000003E-3</v>
      </c>
      <c r="G514" s="136">
        <f>+VLOOKUP(B514,[114]Insumos!$A$2:$F$5000,5,FALSE)</f>
        <v>171308</v>
      </c>
      <c r="H514" s="100">
        <f t="shared" si="46"/>
        <v>1009</v>
      </c>
      <c r="I514" s="60"/>
      <c r="J514" s="60"/>
    </row>
    <row r="515" spans="1:256" ht="11.25" customHeight="1">
      <c r="A515" s="133" t="s">
        <v>512</v>
      </c>
      <c r="B515" s="133" t="s">
        <v>28</v>
      </c>
      <c r="C515" s="135" t="s">
        <v>29</v>
      </c>
      <c r="D515" s="135" t="s">
        <v>30</v>
      </c>
      <c r="E515" s="135" t="s">
        <v>31</v>
      </c>
      <c r="F515" s="135">
        <v>0.09</v>
      </c>
      <c r="G515" s="136">
        <f>+VLOOKUP(B515,[114]Insumos!$A$2:$F$5000,5,FALSE)</f>
        <v>3311</v>
      </c>
      <c r="H515" s="100">
        <f t="shared" si="46"/>
        <v>298</v>
      </c>
      <c r="I515" s="60"/>
      <c r="J515" s="60"/>
    </row>
    <row r="516" spans="1:256" ht="11.25" customHeight="1">
      <c r="A516" s="133" t="s">
        <v>512</v>
      </c>
      <c r="B516" s="133" t="s">
        <v>67</v>
      </c>
      <c r="C516" s="135" t="s">
        <v>68</v>
      </c>
      <c r="D516" s="135" t="s">
        <v>32</v>
      </c>
      <c r="E516" s="135" t="s">
        <v>31</v>
      </c>
      <c r="F516" s="135">
        <v>0.7</v>
      </c>
      <c r="G516" s="136">
        <f>+VLOOKUP(B516,[114]Insumos!$A$2:$F$5000,5,FALSE)</f>
        <v>1733</v>
      </c>
      <c r="H516" s="100">
        <f t="shared" si="46"/>
        <v>1213</v>
      </c>
      <c r="I516" s="60"/>
      <c r="J516" s="60"/>
    </row>
    <row r="517" spans="1:256" ht="11.25" customHeight="1">
      <c r="A517" s="133" t="s">
        <v>512</v>
      </c>
      <c r="B517" s="133" t="s">
        <v>514</v>
      </c>
      <c r="C517" s="135" t="s">
        <v>515</v>
      </c>
      <c r="D517" s="135" t="s">
        <v>32</v>
      </c>
      <c r="E517" s="135" t="s">
        <v>88</v>
      </c>
      <c r="F517" s="135">
        <v>5.5E-2</v>
      </c>
      <c r="G517" s="136">
        <f>+VLOOKUP(B517,[114]Insumos!$A$2:$F$5000,5,FALSE)</f>
        <v>27110</v>
      </c>
      <c r="H517" s="100">
        <f t="shared" si="46"/>
        <v>1491</v>
      </c>
      <c r="I517" s="60"/>
      <c r="J517" s="60"/>
    </row>
    <row r="518" spans="1:256" ht="11.25" customHeight="1">
      <c r="A518" s="133" t="s">
        <v>512</v>
      </c>
      <c r="B518" s="133" t="s">
        <v>516</v>
      </c>
      <c r="C518" s="135" t="s">
        <v>517</v>
      </c>
      <c r="D518" s="135" t="s">
        <v>32</v>
      </c>
      <c r="E518" s="135" t="s">
        <v>31</v>
      </c>
      <c r="F518" s="135">
        <v>5.0000000000000001E-3</v>
      </c>
      <c r="G518" s="136">
        <f>+VLOOKUP(B518,[114]Insumos!$A$2:$F$5000,5,FALSE)</f>
        <v>181132</v>
      </c>
      <c r="H518" s="100">
        <f t="shared" si="46"/>
        <v>906</v>
      </c>
      <c r="I518" s="60"/>
      <c r="J518" s="60"/>
    </row>
    <row r="519" spans="1:256" ht="11.25" customHeight="1">
      <c r="A519" s="133" t="s">
        <v>512</v>
      </c>
      <c r="B519" s="133" t="s">
        <v>518</v>
      </c>
      <c r="C519" s="135" t="s">
        <v>519</v>
      </c>
      <c r="D519" s="135" t="s">
        <v>32</v>
      </c>
      <c r="E519" s="135" t="s">
        <v>31</v>
      </c>
      <c r="F519" s="135">
        <v>7.0000000000000007E-2</v>
      </c>
      <c r="G519" s="136">
        <f>+VLOOKUP(B519,[114]Insumos!$A$2:$F$5000,5,FALSE)</f>
        <v>39332</v>
      </c>
      <c r="H519" s="100">
        <f t="shared" si="46"/>
        <v>2753</v>
      </c>
      <c r="I519" s="60"/>
      <c r="J519" s="60"/>
    </row>
    <row r="520" spans="1:256" ht="11.25" customHeight="1">
      <c r="A520" s="133" t="s">
        <v>512</v>
      </c>
      <c r="B520" s="133" t="s">
        <v>520</v>
      </c>
      <c r="C520" s="135" t="s">
        <v>521</v>
      </c>
      <c r="D520" s="135" t="s">
        <v>32</v>
      </c>
      <c r="E520" s="135" t="s">
        <v>88</v>
      </c>
      <c r="F520" s="135">
        <v>0.85</v>
      </c>
      <c r="G520" s="136">
        <f>+VLOOKUP(B520,[114]Insumos!$A$2:$F$5000,5,FALSE)</f>
        <v>37464</v>
      </c>
      <c r="H520" s="100">
        <f t="shared" si="46"/>
        <v>31844</v>
      </c>
      <c r="I520" s="60"/>
      <c r="J520" s="60"/>
    </row>
    <row r="521" spans="1:256" ht="13.5" thickBot="1">
      <c r="A521"/>
      <c r="B521"/>
      <c r="C521"/>
      <c r="D521"/>
      <c r="E521"/>
      <c r="F521"/>
      <c r="G521"/>
      <c r="H521"/>
      <c r="I521" s="340"/>
      <c r="J521" s="340"/>
      <c r="K521" s="340"/>
      <c r="L521" s="340"/>
      <c r="M521" s="340"/>
      <c r="N521" s="340"/>
      <c r="O521" s="340"/>
      <c r="P521" s="340"/>
      <c r="Q521" s="340"/>
      <c r="R521" s="340"/>
      <c r="S521" s="340"/>
      <c r="T521" s="340"/>
      <c r="U521" s="340"/>
      <c r="V521" s="340"/>
      <c r="W521" s="340"/>
      <c r="X521" s="340"/>
      <c r="Y521" s="340"/>
      <c r="Z521" s="340"/>
      <c r="AA521" s="340"/>
      <c r="AB521" s="340"/>
      <c r="AC521" s="340"/>
      <c r="AD521" s="340"/>
      <c r="AE521" s="340"/>
      <c r="AF521" s="340"/>
      <c r="AG521" s="340"/>
      <c r="AH521" s="340"/>
      <c r="AI521" s="340"/>
      <c r="AJ521" s="340"/>
      <c r="AK521" s="340"/>
      <c r="AL521" s="340"/>
      <c r="AM521" s="340"/>
      <c r="AN521" s="340"/>
      <c r="AO521" s="340"/>
      <c r="AP521" s="340"/>
      <c r="AQ521" s="340"/>
      <c r="AR521" s="340"/>
      <c r="AS521" s="340"/>
      <c r="AT521" s="340"/>
      <c r="AU521" s="340"/>
      <c r="AV521" s="340"/>
      <c r="AW521" s="340"/>
      <c r="AX521" s="340"/>
      <c r="AY521" s="340"/>
      <c r="AZ521" s="340"/>
      <c r="BA521" s="340"/>
      <c r="BB521" s="340"/>
      <c r="BC521" s="340"/>
      <c r="BD521" s="340"/>
      <c r="BE521" s="340"/>
      <c r="BF521" s="340"/>
      <c r="BG521" s="340"/>
      <c r="BH521" s="340"/>
      <c r="BI521" s="340"/>
      <c r="BJ521" s="340"/>
      <c r="BK521" s="340"/>
      <c r="BL521" s="340"/>
      <c r="BM521" s="340"/>
      <c r="BN521" s="340"/>
      <c r="BO521" s="340"/>
      <c r="BP521" s="340"/>
      <c r="BQ521" s="340"/>
      <c r="BR521" s="340"/>
      <c r="BS521" s="340"/>
      <c r="BT521" s="340"/>
      <c r="BU521" s="340"/>
      <c r="BV521" s="340"/>
      <c r="BW521" s="340"/>
      <c r="BX521" s="340"/>
      <c r="BY521" s="340"/>
      <c r="BZ521" s="340"/>
      <c r="CA521" s="340"/>
      <c r="CB521" s="340"/>
      <c r="CC521" s="340"/>
      <c r="CD521" s="340"/>
      <c r="CE521" s="340"/>
      <c r="CF521" s="340"/>
      <c r="CG521" s="340"/>
      <c r="CH521" s="340"/>
      <c r="CI521" s="340"/>
      <c r="CJ521" s="340"/>
      <c r="CK521" s="340"/>
      <c r="CL521" s="340"/>
      <c r="CM521" s="340"/>
      <c r="CN521" s="340"/>
      <c r="CO521" s="340"/>
      <c r="CP521" s="340"/>
      <c r="CQ521" s="340"/>
      <c r="CR521" s="340"/>
      <c r="CS521" s="340"/>
      <c r="CT521" s="340"/>
      <c r="CU521" s="340"/>
      <c r="CV521" s="340"/>
      <c r="CW521" s="340"/>
      <c r="CX521" s="340"/>
      <c r="CY521" s="340"/>
      <c r="CZ521" s="340"/>
      <c r="DA521" s="340"/>
      <c r="DB521" s="340"/>
      <c r="DC521" s="340"/>
      <c r="DD521" s="340"/>
      <c r="DE521" s="340"/>
      <c r="DF521" s="340"/>
      <c r="DG521" s="340"/>
      <c r="DH521" s="340"/>
      <c r="DI521" s="340"/>
      <c r="DJ521" s="340"/>
      <c r="DK521" s="340"/>
      <c r="DL521" s="340"/>
      <c r="DM521" s="340"/>
      <c r="DN521" s="340"/>
      <c r="DO521" s="340"/>
      <c r="DP521" s="340"/>
      <c r="DQ521" s="340"/>
      <c r="DR521" s="340"/>
      <c r="DS521" s="340"/>
      <c r="DT521" s="340"/>
      <c r="DU521" s="340"/>
      <c r="DV521" s="340"/>
      <c r="DW521" s="340"/>
      <c r="DX521" s="340"/>
      <c r="DY521" s="340"/>
      <c r="DZ521" s="340"/>
      <c r="EA521" s="340"/>
      <c r="EB521" s="340"/>
      <c r="EC521" s="340"/>
      <c r="ED521" s="340"/>
      <c r="EE521" s="340"/>
      <c r="EF521" s="340"/>
      <c r="EG521" s="340"/>
      <c r="EH521" s="340"/>
      <c r="EI521" s="340"/>
      <c r="EJ521" s="340"/>
      <c r="EK521" s="340"/>
      <c r="EL521" s="340"/>
      <c r="EM521" s="340"/>
      <c r="EN521" s="340"/>
      <c r="EO521" s="340"/>
      <c r="EP521" s="340"/>
      <c r="EQ521" s="340"/>
      <c r="ER521" s="340"/>
      <c r="ES521" s="340"/>
      <c r="ET521" s="340"/>
      <c r="EU521" s="340"/>
      <c r="EV521" s="340"/>
      <c r="EW521" s="340"/>
      <c r="EX521" s="340"/>
      <c r="EY521" s="340"/>
      <c r="EZ521" s="340"/>
      <c r="FA521" s="340"/>
      <c r="FB521" s="340"/>
      <c r="FC521" s="340"/>
      <c r="FD521" s="340"/>
      <c r="FE521" s="340"/>
      <c r="FF521" s="340"/>
      <c r="FG521" s="340"/>
      <c r="FH521" s="340"/>
      <c r="FI521" s="340"/>
      <c r="FJ521" s="340"/>
      <c r="FK521" s="340"/>
      <c r="FL521" s="340"/>
      <c r="FM521" s="340"/>
      <c r="FN521" s="340"/>
      <c r="FO521" s="340"/>
      <c r="FP521" s="340"/>
      <c r="FQ521" s="340"/>
      <c r="FR521" s="340"/>
      <c r="FS521" s="340"/>
      <c r="FT521" s="340"/>
      <c r="FU521" s="340"/>
      <c r="FV521" s="340"/>
      <c r="FW521" s="340"/>
      <c r="FX521" s="340"/>
      <c r="FY521" s="340"/>
      <c r="FZ521" s="340"/>
      <c r="GA521" s="340"/>
      <c r="GB521" s="340"/>
      <c r="GC521" s="340"/>
      <c r="GD521" s="340"/>
      <c r="GE521" s="340"/>
      <c r="GF521" s="340"/>
      <c r="GG521" s="340"/>
      <c r="GH521" s="340"/>
      <c r="GI521" s="340"/>
      <c r="GJ521" s="340"/>
      <c r="GK521" s="340"/>
      <c r="GL521" s="340"/>
      <c r="GM521" s="340"/>
      <c r="GN521" s="340"/>
      <c r="GO521" s="340"/>
      <c r="GP521" s="340"/>
      <c r="GQ521" s="340"/>
      <c r="GR521" s="340"/>
      <c r="GS521" s="340"/>
      <c r="GT521" s="340"/>
      <c r="GU521" s="340"/>
      <c r="GV521" s="340"/>
      <c r="GW521" s="340"/>
      <c r="GX521" s="340"/>
      <c r="GY521" s="340"/>
      <c r="GZ521" s="340"/>
      <c r="HA521" s="340"/>
      <c r="HB521" s="340"/>
      <c r="HC521" s="340"/>
      <c r="HD521" s="340"/>
      <c r="HE521" s="340"/>
      <c r="HF521" s="340"/>
      <c r="HG521" s="340"/>
      <c r="HH521" s="340"/>
      <c r="HI521" s="340"/>
      <c r="HJ521" s="340"/>
      <c r="HK521" s="340"/>
      <c r="HL521" s="340"/>
      <c r="HM521" s="340"/>
      <c r="HN521" s="340"/>
      <c r="HO521" s="340"/>
      <c r="HP521" s="340"/>
      <c r="HQ521" s="340"/>
      <c r="HR521" s="340"/>
      <c r="HS521" s="340"/>
      <c r="HT521" s="340"/>
      <c r="HU521" s="340"/>
      <c r="HV521" s="340"/>
      <c r="HW521" s="340"/>
      <c r="HX521" s="340"/>
      <c r="HY521" s="340"/>
      <c r="HZ521" s="340"/>
      <c r="IA521" s="340"/>
      <c r="IB521" s="340"/>
      <c r="IC521" s="340"/>
      <c r="ID521" s="340"/>
      <c r="IE521" s="340"/>
      <c r="IF521" s="340"/>
      <c r="IG521" s="340"/>
      <c r="IH521" s="340"/>
      <c r="II521" s="340"/>
      <c r="IJ521" s="340"/>
      <c r="IK521" s="340"/>
      <c r="IL521" s="340"/>
      <c r="IM521" s="340"/>
      <c r="IN521" s="340"/>
      <c r="IO521" s="340"/>
      <c r="IP521" s="340"/>
      <c r="IQ521" s="340"/>
      <c r="IR521" s="340"/>
      <c r="IS521" s="340"/>
      <c r="IT521" s="340"/>
      <c r="IU521" s="340"/>
      <c r="IV521" s="340"/>
    </row>
    <row r="522" spans="1:256" ht="29.25" customHeight="1" thickBot="1">
      <c r="A522" s="333" t="s">
        <v>86</v>
      </c>
      <c r="B522" s="36"/>
      <c r="C522" s="70" t="s">
        <v>87</v>
      </c>
      <c r="D522" s="393"/>
      <c r="E522" s="394"/>
      <c r="F522" s="394"/>
      <c r="G522" s="394"/>
      <c r="H522" s="395"/>
    </row>
    <row r="523" spans="1:256">
      <c r="A523" s="329"/>
      <c r="B523" s="35"/>
      <c r="C523" s="67"/>
      <c r="D523" s="35"/>
      <c r="E523" s="35"/>
      <c r="F523" s="35"/>
      <c r="G523" s="35"/>
      <c r="H523" s="35"/>
    </row>
    <row r="524" spans="1:256" ht="25.5">
      <c r="A524" s="37" t="s">
        <v>21</v>
      </c>
      <c r="B524" s="37" t="s">
        <v>22</v>
      </c>
      <c r="C524" s="68" t="s">
        <v>23</v>
      </c>
      <c r="D524" s="38" t="s">
        <v>17</v>
      </c>
      <c r="E524" s="38" t="s">
        <v>16</v>
      </c>
      <c r="F524" s="39" t="s">
        <v>95</v>
      </c>
      <c r="G524" s="40" t="s">
        <v>5</v>
      </c>
      <c r="H524" s="40" t="s">
        <v>9</v>
      </c>
      <c r="I524" s="41" t="s">
        <v>24</v>
      </c>
      <c r="J524" s="41" t="s">
        <v>96</v>
      </c>
    </row>
    <row r="525" spans="1:256">
      <c r="A525" s="96" t="s">
        <v>209</v>
      </c>
      <c r="B525" s="97" t="s">
        <v>25</v>
      </c>
      <c r="C525" s="102" t="s">
        <v>210</v>
      </c>
      <c r="D525" s="98" t="s">
        <v>26</v>
      </c>
      <c r="E525" s="98" t="s">
        <v>31</v>
      </c>
      <c r="F525" s="99"/>
      <c r="G525" s="103"/>
      <c r="H525" s="113">
        <f>SUM(H526:H529)</f>
        <v>51318</v>
      </c>
      <c r="I525" s="34">
        <f>+$I$2</f>
        <v>1.393</v>
      </c>
      <c r="J525" s="63">
        <f>ROUND(H525*I525,0)</f>
        <v>71486</v>
      </c>
    </row>
    <row r="526" spans="1:256">
      <c r="A526" s="97" t="s">
        <v>209</v>
      </c>
      <c r="B526" s="97" t="s">
        <v>65</v>
      </c>
      <c r="C526" s="105" t="s">
        <v>66</v>
      </c>
      <c r="D526" s="99" t="s">
        <v>59</v>
      </c>
      <c r="E526" s="99" t="s">
        <v>60</v>
      </c>
      <c r="F526" s="99">
        <v>1.7</v>
      </c>
      <c r="G526" s="103">
        <v>23915</v>
      </c>
      <c r="H526" s="100">
        <f>ROUND(F526*G526,0)</f>
        <v>40656</v>
      </c>
    </row>
    <row r="527" spans="1:256">
      <c r="A527" s="97" t="s">
        <v>209</v>
      </c>
      <c r="B527" s="97" t="s">
        <v>61</v>
      </c>
      <c r="C527" s="105" t="s">
        <v>62</v>
      </c>
      <c r="D527" s="99" t="s">
        <v>63</v>
      </c>
      <c r="E527" s="99" t="s">
        <v>64</v>
      </c>
      <c r="F527" s="99">
        <v>0.01</v>
      </c>
      <c r="G527" s="103">
        <v>154179</v>
      </c>
      <c r="H527" s="100">
        <f t="shared" ref="H527:H529" si="47">ROUND(F527*G527,0)</f>
        <v>1542</v>
      </c>
    </row>
    <row r="528" spans="1:256">
      <c r="A528" s="97" t="s">
        <v>209</v>
      </c>
      <c r="B528" s="97" t="s">
        <v>28</v>
      </c>
      <c r="C528" s="105" t="s">
        <v>29</v>
      </c>
      <c r="D528" s="99" t="s">
        <v>30</v>
      </c>
      <c r="E528" s="99" t="s">
        <v>31</v>
      </c>
      <c r="F528" s="99">
        <v>1.7</v>
      </c>
      <c r="G528" s="103">
        <v>3311</v>
      </c>
      <c r="H528" s="100">
        <f t="shared" si="47"/>
        <v>5629</v>
      </c>
    </row>
    <row r="529" spans="1:10">
      <c r="A529" s="97" t="s">
        <v>209</v>
      </c>
      <c r="B529" s="97" t="s">
        <v>67</v>
      </c>
      <c r="C529" s="105" t="s">
        <v>68</v>
      </c>
      <c r="D529" s="99" t="s">
        <v>32</v>
      </c>
      <c r="E529" s="99" t="s">
        <v>31</v>
      </c>
      <c r="F529" s="99">
        <v>2.0146999999999999</v>
      </c>
      <c r="G529" s="103">
        <v>1733</v>
      </c>
      <c r="H529" s="100">
        <f t="shared" si="47"/>
        <v>3491</v>
      </c>
    </row>
    <row r="530" spans="1:10">
      <c r="A530" s="329"/>
      <c r="B530" s="35"/>
      <c r="C530" s="67"/>
      <c r="D530" s="35"/>
      <c r="E530" s="35"/>
      <c r="F530" s="35"/>
      <c r="G530" s="35"/>
      <c r="H530" s="35"/>
    </row>
    <row r="531" spans="1:10" ht="25.5">
      <c r="A531" s="128" t="s">
        <v>21</v>
      </c>
      <c r="B531" s="128" t="s">
        <v>22</v>
      </c>
      <c r="C531" s="129" t="s">
        <v>23</v>
      </c>
      <c r="D531" s="129" t="s">
        <v>17</v>
      </c>
      <c r="E531" s="129" t="s">
        <v>16</v>
      </c>
      <c r="F531" s="130" t="s">
        <v>95</v>
      </c>
      <c r="G531" s="131" t="s">
        <v>5</v>
      </c>
      <c r="H531" s="131" t="s">
        <v>9</v>
      </c>
      <c r="I531" s="61" t="s">
        <v>24</v>
      </c>
      <c r="J531" s="41" t="s">
        <v>96</v>
      </c>
    </row>
    <row r="532" spans="1:10">
      <c r="A532" s="132" t="s">
        <v>343</v>
      </c>
      <c r="B532" s="133" t="s">
        <v>25</v>
      </c>
      <c r="C532" s="134" t="s">
        <v>344</v>
      </c>
      <c r="D532" s="134" t="s">
        <v>26</v>
      </c>
      <c r="E532" s="134" t="s">
        <v>34</v>
      </c>
      <c r="F532" s="135"/>
      <c r="G532" s="136"/>
      <c r="H532" s="113">
        <f>SUM(H533:H537)</f>
        <v>11389</v>
      </c>
      <c r="I532" s="62">
        <f>+$I$2</f>
        <v>1.393</v>
      </c>
      <c r="J532" s="63">
        <f>ROUND(H532*I532,0)</f>
        <v>15865</v>
      </c>
    </row>
    <row r="533" spans="1:10">
      <c r="A533" s="133" t="s">
        <v>343</v>
      </c>
      <c r="B533" s="133" t="s">
        <v>121</v>
      </c>
      <c r="C533" s="135" t="s">
        <v>122</v>
      </c>
      <c r="D533" s="135" t="s">
        <v>59</v>
      </c>
      <c r="E533" s="135" t="s">
        <v>60</v>
      </c>
      <c r="F533" s="135">
        <v>0.15</v>
      </c>
      <c r="G533" s="136">
        <v>33113</v>
      </c>
      <c r="H533" s="100">
        <f>ROUND(F533*G533,0)</f>
        <v>4967</v>
      </c>
      <c r="I533" s="60"/>
      <c r="J533" s="60"/>
    </row>
    <row r="534" spans="1:10" ht="25.5">
      <c r="A534" s="133" t="s">
        <v>343</v>
      </c>
      <c r="B534" s="133" t="s">
        <v>74</v>
      </c>
      <c r="C534" s="135" t="s">
        <v>75</v>
      </c>
      <c r="D534" s="135" t="s">
        <v>63</v>
      </c>
      <c r="E534" s="135" t="s">
        <v>31</v>
      </c>
      <c r="F534" s="135">
        <v>0.32</v>
      </c>
      <c r="G534" s="136">
        <v>9475</v>
      </c>
      <c r="H534" s="100">
        <f t="shared" ref="H534:H537" si="48">ROUND(F534*G534,0)</f>
        <v>3032</v>
      </c>
      <c r="I534" s="60"/>
      <c r="J534" s="60"/>
    </row>
    <row r="535" spans="1:10">
      <c r="A535" s="133" t="s">
        <v>343</v>
      </c>
      <c r="B535" s="133" t="s">
        <v>61</v>
      </c>
      <c r="C535" s="135" t="s">
        <v>62</v>
      </c>
      <c r="D535" s="135" t="s">
        <v>63</v>
      </c>
      <c r="E535" s="135" t="s">
        <v>64</v>
      </c>
      <c r="F535" s="135">
        <v>1.6E-2</v>
      </c>
      <c r="G535" s="136">
        <v>154179</v>
      </c>
      <c r="H535" s="100">
        <f t="shared" si="48"/>
        <v>2467</v>
      </c>
      <c r="I535" s="60"/>
      <c r="J535" s="60"/>
    </row>
    <row r="536" spans="1:10">
      <c r="A536" s="133" t="s">
        <v>343</v>
      </c>
      <c r="B536" s="133" t="s">
        <v>28</v>
      </c>
      <c r="C536" s="135" t="s">
        <v>29</v>
      </c>
      <c r="D536" s="135" t="s">
        <v>30</v>
      </c>
      <c r="E536" s="135" t="s">
        <v>31</v>
      </c>
      <c r="F536" s="135">
        <v>0.15</v>
      </c>
      <c r="G536" s="136">
        <v>3311</v>
      </c>
      <c r="H536" s="100">
        <f t="shared" si="48"/>
        <v>497</v>
      </c>
      <c r="I536" s="60"/>
      <c r="J536" s="60"/>
    </row>
    <row r="537" spans="1:10">
      <c r="A537" s="133" t="s">
        <v>343</v>
      </c>
      <c r="B537" s="133" t="s">
        <v>67</v>
      </c>
      <c r="C537" s="135" t="s">
        <v>68</v>
      </c>
      <c r="D537" s="135" t="s">
        <v>32</v>
      </c>
      <c r="E537" s="135" t="s">
        <v>31</v>
      </c>
      <c r="F537" s="135">
        <v>0.24610000000000001</v>
      </c>
      <c r="G537" s="136">
        <v>1733</v>
      </c>
      <c r="H537" s="100">
        <f t="shared" si="48"/>
        <v>426</v>
      </c>
      <c r="I537" s="60"/>
      <c r="J537" s="60"/>
    </row>
    <row r="538" spans="1:10">
      <c r="A538" s="329"/>
      <c r="B538" s="35"/>
      <c r="C538" s="67"/>
      <c r="D538" s="35"/>
      <c r="E538" s="35"/>
      <c r="F538" s="35"/>
      <c r="G538" s="35"/>
      <c r="H538" s="35"/>
    </row>
    <row r="539" spans="1:10" ht="25.5">
      <c r="A539" s="37" t="s">
        <v>21</v>
      </c>
      <c r="B539" s="37" t="s">
        <v>22</v>
      </c>
      <c r="C539" s="68" t="s">
        <v>23</v>
      </c>
      <c r="D539" s="38" t="s">
        <v>17</v>
      </c>
      <c r="E539" s="38" t="s">
        <v>16</v>
      </c>
      <c r="F539" s="39" t="s">
        <v>95</v>
      </c>
      <c r="G539" s="40" t="s">
        <v>5</v>
      </c>
      <c r="H539" s="40" t="s">
        <v>9</v>
      </c>
      <c r="I539" s="41" t="s">
        <v>24</v>
      </c>
      <c r="J539" s="41" t="s">
        <v>96</v>
      </c>
    </row>
    <row r="540" spans="1:10">
      <c r="A540" s="96" t="s">
        <v>119</v>
      </c>
      <c r="B540" s="97" t="s">
        <v>25</v>
      </c>
      <c r="C540" s="102" t="s">
        <v>120</v>
      </c>
      <c r="D540" s="98" t="s">
        <v>26</v>
      </c>
      <c r="E540" s="98" t="s">
        <v>34</v>
      </c>
      <c r="F540" s="99"/>
      <c r="G540" s="103"/>
      <c r="H540" s="113">
        <f>SUM(H541:H545)</f>
        <v>11359</v>
      </c>
      <c r="I540" s="34">
        <f>+$I$2</f>
        <v>1.393</v>
      </c>
      <c r="J540" s="63">
        <f>ROUND(H540*I540,0)</f>
        <v>15823</v>
      </c>
    </row>
    <row r="541" spans="1:10">
      <c r="A541" s="97" t="s">
        <v>119</v>
      </c>
      <c r="B541" s="97" t="s">
        <v>121</v>
      </c>
      <c r="C541" s="105" t="s">
        <v>122</v>
      </c>
      <c r="D541" s="99" t="s">
        <v>59</v>
      </c>
      <c r="E541" s="99" t="s">
        <v>60</v>
      </c>
      <c r="F541" s="99">
        <v>0.18</v>
      </c>
      <c r="G541" s="103">
        <v>33113</v>
      </c>
      <c r="H541" s="100">
        <f>ROUND(F541*G541,0)</f>
        <v>5960</v>
      </c>
    </row>
    <row r="542" spans="1:10" ht="25.5">
      <c r="A542" s="97" t="s">
        <v>119</v>
      </c>
      <c r="B542" s="97" t="s">
        <v>74</v>
      </c>
      <c r="C542" s="105" t="s">
        <v>75</v>
      </c>
      <c r="D542" s="99" t="s">
        <v>63</v>
      </c>
      <c r="E542" s="99" t="s">
        <v>31</v>
      </c>
      <c r="F542" s="99">
        <v>0.16</v>
      </c>
      <c r="G542" s="103">
        <v>9475</v>
      </c>
      <c r="H542" s="100">
        <f t="shared" ref="H542:H545" si="49">ROUND(F542*G542,0)</f>
        <v>1516</v>
      </c>
    </row>
    <row r="543" spans="1:10">
      <c r="A543" s="97" t="s">
        <v>119</v>
      </c>
      <c r="B543" s="97" t="s">
        <v>61</v>
      </c>
      <c r="C543" s="105" t="s">
        <v>62</v>
      </c>
      <c r="D543" s="99" t="s">
        <v>63</v>
      </c>
      <c r="E543" s="99" t="s">
        <v>64</v>
      </c>
      <c r="F543" s="99">
        <v>1.7999999999999999E-2</v>
      </c>
      <c r="G543" s="103">
        <v>154179</v>
      </c>
      <c r="H543" s="100">
        <f t="shared" si="49"/>
        <v>2775</v>
      </c>
    </row>
    <row r="544" spans="1:10">
      <c r="A544" s="97" t="s">
        <v>119</v>
      </c>
      <c r="B544" s="97" t="s">
        <v>28</v>
      </c>
      <c r="C544" s="105" t="s">
        <v>29</v>
      </c>
      <c r="D544" s="99" t="s">
        <v>30</v>
      </c>
      <c r="E544" s="99" t="s">
        <v>31</v>
      </c>
      <c r="F544" s="99">
        <v>0.18</v>
      </c>
      <c r="G544" s="103">
        <v>3311</v>
      </c>
      <c r="H544" s="100">
        <f t="shared" si="49"/>
        <v>596</v>
      </c>
    </row>
    <row r="545" spans="1:10">
      <c r="A545" s="97" t="s">
        <v>119</v>
      </c>
      <c r="B545" s="97" t="s">
        <v>67</v>
      </c>
      <c r="C545" s="105" t="s">
        <v>68</v>
      </c>
      <c r="D545" s="99" t="s">
        <v>32</v>
      </c>
      <c r="E545" s="99" t="s">
        <v>31</v>
      </c>
      <c r="F545" s="99">
        <v>0.2954</v>
      </c>
      <c r="G545" s="103">
        <v>1733</v>
      </c>
      <c r="H545" s="100">
        <f t="shared" si="49"/>
        <v>512</v>
      </c>
    </row>
    <row r="546" spans="1:10">
      <c r="A546" s="329"/>
      <c r="B546" s="35"/>
      <c r="C546" s="67"/>
      <c r="D546" s="35"/>
      <c r="E546" s="35"/>
      <c r="F546" s="35"/>
      <c r="G546" s="35"/>
      <c r="H546" s="35"/>
    </row>
    <row r="547" spans="1:10" ht="25.5">
      <c r="A547" s="37" t="s">
        <v>21</v>
      </c>
      <c r="B547" s="37" t="s">
        <v>22</v>
      </c>
      <c r="C547" s="68" t="s">
        <v>23</v>
      </c>
      <c r="D547" s="38" t="s">
        <v>17</v>
      </c>
      <c r="E547" s="38" t="s">
        <v>16</v>
      </c>
      <c r="F547" s="39" t="s">
        <v>95</v>
      </c>
      <c r="G547" s="40" t="s">
        <v>5</v>
      </c>
      <c r="H547" s="40" t="s">
        <v>9</v>
      </c>
      <c r="I547" s="41" t="s">
        <v>24</v>
      </c>
      <c r="J547" s="41" t="s">
        <v>96</v>
      </c>
    </row>
    <row r="548" spans="1:10">
      <c r="A548" s="96" t="s">
        <v>94</v>
      </c>
      <c r="B548" s="97" t="s">
        <v>25</v>
      </c>
      <c r="C548" s="102" t="s">
        <v>93</v>
      </c>
      <c r="D548" s="98" t="s">
        <v>26</v>
      </c>
      <c r="E548" s="98" t="s">
        <v>31</v>
      </c>
      <c r="F548" s="99"/>
      <c r="G548" s="103"/>
      <c r="H548" s="113">
        <f>SUM(H549:H552)</f>
        <v>35230</v>
      </c>
      <c r="I548" s="34">
        <f>+$I$2</f>
        <v>1.393</v>
      </c>
      <c r="J548" s="63">
        <f>ROUND(H548*I548,0)</f>
        <v>49075</v>
      </c>
    </row>
    <row r="549" spans="1:10">
      <c r="A549" s="97" t="s">
        <v>94</v>
      </c>
      <c r="B549" s="97" t="s">
        <v>65</v>
      </c>
      <c r="C549" s="105" t="s">
        <v>66</v>
      </c>
      <c r="D549" s="99" t="s">
        <v>59</v>
      </c>
      <c r="E549" s="99" t="s">
        <v>60</v>
      </c>
      <c r="F549" s="99">
        <v>1</v>
      </c>
      <c r="G549" s="103">
        <v>23915</v>
      </c>
      <c r="H549" s="100">
        <f>ROUND(F549*G549,0)</f>
        <v>23915</v>
      </c>
    </row>
    <row r="550" spans="1:10">
      <c r="A550" s="97" t="s">
        <v>94</v>
      </c>
      <c r="B550" s="97" t="s">
        <v>61</v>
      </c>
      <c r="C550" s="105" t="s">
        <v>62</v>
      </c>
      <c r="D550" s="99" t="s">
        <v>63</v>
      </c>
      <c r="E550" s="99" t="s">
        <v>64</v>
      </c>
      <c r="F550" s="99">
        <v>0.04</v>
      </c>
      <c r="G550" s="103">
        <v>154179</v>
      </c>
      <c r="H550" s="100">
        <f t="shared" ref="H550:H552" si="50">ROUND(F550*G550,0)</f>
        <v>6167</v>
      </c>
    </row>
    <row r="551" spans="1:10">
      <c r="A551" s="97" t="s">
        <v>94</v>
      </c>
      <c r="B551" s="97" t="s">
        <v>28</v>
      </c>
      <c r="C551" s="105" t="s">
        <v>29</v>
      </c>
      <c r="D551" s="99" t="s">
        <v>30</v>
      </c>
      <c r="E551" s="99" t="s">
        <v>31</v>
      </c>
      <c r="F551" s="99">
        <v>1</v>
      </c>
      <c r="G551" s="103">
        <v>3311</v>
      </c>
      <c r="H551" s="100">
        <f t="shared" si="50"/>
        <v>3311</v>
      </c>
    </row>
    <row r="552" spans="1:10">
      <c r="A552" s="97" t="s">
        <v>94</v>
      </c>
      <c r="B552" s="97" t="s">
        <v>67</v>
      </c>
      <c r="C552" s="105" t="s">
        <v>68</v>
      </c>
      <c r="D552" s="99" t="s">
        <v>32</v>
      </c>
      <c r="E552" s="99" t="s">
        <v>31</v>
      </c>
      <c r="F552" s="99">
        <v>1.06</v>
      </c>
      <c r="G552" s="103">
        <v>1733</v>
      </c>
      <c r="H552" s="100">
        <f t="shared" si="50"/>
        <v>1837</v>
      </c>
    </row>
    <row r="553" spans="1:10">
      <c r="A553" s="43"/>
      <c r="B553" s="43"/>
      <c r="C553" s="50"/>
      <c r="D553" s="44"/>
      <c r="E553" s="44"/>
      <c r="F553" s="44"/>
      <c r="G553" s="45"/>
      <c r="H553" s="45"/>
    </row>
    <row r="554" spans="1:10" ht="25.5">
      <c r="A554" s="128" t="s">
        <v>21</v>
      </c>
      <c r="B554" s="128" t="s">
        <v>22</v>
      </c>
      <c r="C554" s="129" t="s">
        <v>23</v>
      </c>
      <c r="D554" s="129" t="s">
        <v>17</v>
      </c>
      <c r="E554" s="129" t="s">
        <v>16</v>
      </c>
      <c r="F554" s="130" t="s">
        <v>95</v>
      </c>
      <c r="G554" s="131" t="s">
        <v>5</v>
      </c>
      <c r="H554" s="131" t="s">
        <v>9</v>
      </c>
      <c r="I554" s="61" t="s">
        <v>24</v>
      </c>
      <c r="J554" s="41" t="s">
        <v>96</v>
      </c>
    </row>
    <row r="555" spans="1:10">
      <c r="A555" s="132" t="s">
        <v>345</v>
      </c>
      <c r="B555" s="133" t="s">
        <v>25</v>
      </c>
      <c r="C555" s="137" t="s">
        <v>346</v>
      </c>
      <c r="D555" s="134" t="s">
        <v>26</v>
      </c>
      <c r="E555" s="134" t="s">
        <v>27</v>
      </c>
      <c r="F555" s="135"/>
      <c r="G555" s="136"/>
      <c r="H555" s="113">
        <f>SUM(H556:H560)</f>
        <v>4606</v>
      </c>
      <c r="I555" s="62">
        <f>+$I$2</f>
        <v>1.393</v>
      </c>
      <c r="J555" s="63">
        <f>ROUND(H555*I555,0)</f>
        <v>6416</v>
      </c>
    </row>
    <row r="556" spans="1:10">
      <c r="A556" s="133" t="s">
        <v>345</v>
      </c>
      <c r="B556" s="133" t="s">
        <v>121</v>
      </c>
      <c r="C556" s="135" t="s">
        <v>122</v>
      </c>
      <c r="D556" s="135" t="s">
        <v>59</v>
      </c>
      <c r="E556" s="135" t="s">
        <v>60</v>
      </c>
      <c r="F556" s="135">
        <v>0.1</v>
      </c>
      <c r="G556" s="136">
        <v>33113</v>
      </c>
      <c r="H556" s="100">
        <f>ROUND(F556*G556,0)</f>
        <v>3311</v>
      </c>
      <c r="I556" s="60"/>
      <c r="J556" s="60"/>
    </row>
    <row r="557" spans="1:10" ht="25.5">
      <c r="A557" s="133" t="s">
        <v>345</v>
      </c>
      <c r="B557" s="133" t="s">
        <v>74</v>
      </c>
      <c r="C557" s="135" t="s">
        <v>75</v>
      </c>
      <c r="D557" s="135" t="s">
        <v>63</v>
      </c>
      <c r="E557" s="135" t="s">
        <v>31</v>
      </c>
      <c r="F557" s="135">
        <v>0.04</v>
      </c>
      <c r="G557" s="136">
        <v>9475</v>
      </c>
      <c r="H557" s="100">
        <f t="shared" ref="H557:H560" si="51">ROUND(F557*G557,0)</f>
        <v>379</v>
      </c>
      <c r="I557" s="60"/>
      <c r="J557" s="60"/>
    </row>
    <row r="558" spans="1:10">
      <c r="A558" s="133" t="s">
        <v>345</v>
      </c>
      <c r="B558" s="133" t="s">
        <v>61</v>
      </c>
      <c r="C558" s="135" t="s">
        <v>62</v>
      </c>
      <c r="D558" s="135" t="s">
        <v>63</v>
      </c>
      <c r="E558" s="135" t="s">
        <v>64</v>
      </c>
      <c r="F558" s="135">
        <v>2E-3</v>
      </c>
      <c r="G558" s="136">
        <v>154179</v>
      </c>
      <c r="H558" s="100">
        <f t="shared" si="51"/>
        <v>308</v>
      </c>
      <c r="I558" s="60"/>
      <c r="J558" s="60"/>
    </row>
    <row r="559" spans="1:10">
      <c r="A559" s="133" t="s">
        <v>345</v>
      </c>
      <c r="B559" s="133" t="s">
        <v>28</v>
      </c>
      <c r="C559" s="135" t="s">
        <v>29</v>
      </c>
      <c r="D559" s="135" t="s">
        <v>30</v>
      </c>
      <c r="E559" s="135" t="s">
        <v>31</v>
      </c>
      <c r="F559" s="135">
        <v>0.1</v>
      </c>
      <c r="G559" s="136">
        <v>3311</v>
      </c>
      <c r="H559" s="100">
        <f t="shared" si="51"/>
        <v>331</v>
      </c>
      <c r="I559" s="60"/>
      <c r="J559" s="60"/>
    </row>
    <row r="560" spans="1:10">
      <c r="A560" s="133" t="s">
        <v>345</v>
      </c>
      <c r="B560" s="133" t="s">
        <v>67</v>
      </c>
      <c r="C560" s="135" t="s">
        <v>68</v>
      </c>
      <c r="D560" s="135" t="s">
        <v>32</v>
      </c>
      <c r="E560" s="135" t="s">
        <v>31</v>
      </c>
      <c r="F560" s="135">
        <v>0.15989999999999999</v>
      </c>
      <c r="G560" s="136">
        <v>1733</v>
      </c>
      <c r="H560" s="100">
        <f t="shared" si="51"/>
        <v>277</v>
      </c>
      <c r="I560" s="60"/>
      <c r="J560" s="60"/>
    </row>
    <row r="561" spans="1:10">
      <c r="A561" s="43"/>
      <c r="B561" s="43"/>
      <c r="C561" s="44"/>
      <c r="D561" s="44"/>
      <c r="E561" s="44"/>
      <c r="F561" s="44"/>
      <c r="G561" s="117"/>
      <c r="H561" s="117"/>
      <c r="I561" s="60"/>
      <c r="J561" s="60"/>
    </row>
    <row r="562" spans="1:10" ht="25.5">
      <c r="A562" s="128" t="s">
        <v>21</v>
      </c>
      <c r="B562" s="128" t="s">
        <v>22</v>
      </c>
      <c r="C562" s="129" t="s">
        <v>23</v>
      </c>
      <c r="D562" s="129" t="s">
        <v>17</v>
      </c>
      <c r="E562" s="129" t="s">
        <v>16</v>
      </c>
      <c r="F562" s="130" t="s">
        <v>95</v>
      </c>
      <c r="G562" s="131" t="s">
        <v>5</v>
      </c>
      <c r="H562" s="131" t="s">
        <v>9</v>
      </c>
      <c r="I562" s="61" t="s">
        <v>24</v>
      </c>
      <c r="J562" s="41" t="s">
        <v>96</v>
      </c>
    </row>
    <row r="563" spans="1:10">
      <c r="A563" s="132" t="s">
        <v>547</v>
      </c>
      <c r="B563" s="133" t="s">
        <v>25</v>
      </c>
      <c r="C563" s="137" t="s">
        <v>548</v>
      </c>
      <c r="D563" s="134" t="s">
        <v>26</v>
      </c>
      <c r="E563" s="134" t="s">
        <v>34</v>
      </c>
      <c r="F563" s="135"/>
      <c r="G563" s="136"/>
      <c r="H563" s="113">
        <v>4547</v>
      </c>
      <c r="I563" s="62">
        <f>+$I$2</f>
        <v>1.393</v>
      </c>
      <c r="J563" s="63">
        <f>ROUND(H563*I563,0)</f>
        <v>6334</v>
      </c>
    </row>
    <row r="564" spans="1:10">
      <c r="A564" s="133" t="s">
        <v>547</v>
      </c>
      <c r="B564" s="133" t="s">
        <v>65</v>
      </c>
      <c r="C564" s="135" t="s">
        <v>66</v>
      </c>
      <c r="D564" s="135" t="s">
        <v>59</v>
      </c>
      <c r="E564" s="135" t="s">
        <v>60</v>
      </c>
      <c r="F564" s="135">
        <v>0.15</v>
      </c>
      <c r="G564" s="136">
        <f>+VLOOKUP(B564,[114]Insumos!$A$2:$F$5000,5,FALSE)</f>
        <v>23915</v>
      </c>
      <c r="H564" s="100">
        <f t="shared" ref="H564:H566" si="52">+ROUND(F564*G564,0)</f>
        <v>3587</v>
      </c>
      <c r="I564" s="60"/>
      <c r="J564" s="60"/>
    </row>
    <row r="565" spans="1:10">
      <c r="A565" s="133" t="s">
        <v>547</v>
      </c>
      <c r="B565" s="133" t="s">
        <v>61</v>
      </c>
      <c r="C565" s="135" t="s">
        <v>62</v>
      </c>
      <c r="D565" s="135" t="s">
        <v>63</v>
      </c>
      <c r="E565" s="135" t="s">
        <v>64</v>
      </c>
      <c r="F565" s="135">
        <v>3.0000000000000001E-3</v>
      </c>
      <c r="G565" s="136">
        <f>+VLOOKUP(B565,[114]Insumos!$A$2:$F$5000,5,FALSE)</f>
        <v>154179</v>
      </c>
      <c r="H565" s="100">
        <f t="shared" si="52"/>
        <v>463</v>
      </c>
      <c r="I565" s="60"/>
      <c r="J565" s="60"/>
    </row>
    <row r="566" spans="1:10">
      <c r="A566" s="133" t="s">
        <v>547</v>
      </c>
      <c r="B566" s="133" t="s">
        <v>28</v>
      </c>
      <c r="C566" s="135" t="s">
        <v>29</v>
      </c>
      <c r="D566" s="135" t="s">
        <v>30</v>
      </c>
      <c r="E566" s="135" t="s">
        <v>31</v>
      </c>
      <c r="F566" s="135">
        <v>0.15</v>
      </c>
      <c r="G566" s="136">
        <f>+VLOOKUP(B566,[114]Insumos!$A$2:$F$5000,5,FALSE)</f>
        <v>3311</v>
      </c>
      <c r="H566" s="100">
        <f t="shared" si="52"/>
        <v>497</v>
      </c>
      <c r="I566" s="60"/>
      <c r="J566" s="60"/>
    </row>
    <row r="567" spans="1:10">
      <c r="A567" s="43"/>
      <c r="B567" s="43"/>
      <c r="C567" s="50"/>
      <c r="D567" s="44"/>
      <c r="E567" s="44"/>
      <c r="F567" s="44"/>
      <c r="G567" s="45"/>
      <c r="H567" s="45"/>
    </row>
    <row r="568" spans="1:10" ht="25.5">
      <c r="A568" s="37" t="s">
        <v>21</v>
      </c>
      <c r="B568" s="37" t="s">
        <v>22</v>
      </c>
      <c r="C568" s="68" t="s">
        <v>23</v>
      </c>
      <c r="D568" s="38" t="s">
        <v>17</v>
      </c>
      <c r="E568" s="38" t="s">
        <v>16</v>
      </c>
      <c r="F568" s="39" t="s">
        <v>95</v>
      </c>
      <c r="G568" s="40" t="s">
        <v>5</v>
      </c>
      <c r="H568" s="40" t="s">
        <v>9</v>
      </c>
      <c r="I568" s="41" t="s">
        <v>24</v>
      </c>
      <c r="J568" s="41" t="s">
        <v>96</v>
      </c>
    </row>
    <row r="569" spans="1:10">
      <c r="A569" s="96" t="s">
        <v>375</v>
      </c>
      <c r="B569" s="99" t="s">
        <v>25</v>
      </c>
      <c r="C569" s="102" t="s">
        <v>376</v>
      </c>
      <c r="D569" s="98" t="s">
        <v>26</v>
      </c>
      <c r="E569" s="98" t="s">
        <v>34</v>
      </c>
      <c r="F569" s="99"/>
      <c r="G569" s="145"/>
      <c r="H569" s="113">
        <f>SUM(H570:H574)</f>
        <v>14118</v>
      </c>
      <c r="I569" s="34">
        <f>+$I$2</f>
        <v>1.393</v>
      </c>
      <c r="J569" s="63">
        <f>ROUND(H569*I569,0)</f>
        <v>19666</v>
      </c>
    </row>
    <row r="570" spans="1:10">
      <c r="A570" s="97" t="s">
        <v>375</v>
      </c>
      <c r="B570" s="99" t="s">
        <v>121</v>
      </c>
      <c r="C570" s="105" t="s">
        <v>122</v>
      </c>
      <c r="D570" s="99" t="s">
        <v>59</v>
      </c>
      <c r="E570" s="99" t="s">
        <v>60</v>
      </c>
      <c r="F570" s="99">
        <v>0.2</v>
      </c>
      <c r="G570" s="145">
        <v>33113</v>
      </c>
      <c r="H570" s="100">
        <f>ROUND(F570*G570,0)</f>
        <v>6623</v>
      </c>
    </row>
    <row r="571" spans="1:10" ht="25.5">
      <c r="A571" s="97" t="s">
        <v>375</v>
      </c>
      <c r="B571" s="99" t="s">
        <v>74</v>
      </c>
      <c r="C571" s="105" t="s">
        <v>75</v>
      </c>
      <c r="D571" s="99" t="s">
        <v>63</v>
      </c>
      <c r="E571" s="99" t="s">
        <v>31</v>
      </c>
      <c r="F571" s="99">
        <v>0.35</v>
      </c>
      <c r="G571" s="145">
        <v>9475</v>
      </c>
      <c r="H571" s="100">
        <f t="shared" ref="H571:H574" si="53">ROUND(F571*G571,0)</f>
        <v>3316</v>
      </c>
    </row>
    <row r="572" spans="1:10">
      <c r="A572" s="97" t="s">
        <v>375</v>
      </c>
      <c r="B572" s="99" t="s">
        <v>61</v>
      </c>
      <c r="C572" s="105" t="s">
        <v>62</v>
      </c>
      <c r="D572" s="99" t="s">
        <v>63</v>
      </c>
      <c r="E572" s="99" t="s">
        <v>64</v>
      </c>
      <c r="F572" s="99">
        <v>0.02</v>
      </c>
      <c r="G572" s="145">
        <v>154179</v>
      </c>
      <c r="H572" s="100">
        <f t="shared" si="53"/>
        <v>3084</v>
      </c>
    </row>
    <row r="573" spans="1:10">
      <c r="A573" s="97" t="s">
        <v>375</v>
      </c>
      <c r="B573" s="99" t="s">
        <v>28</v>
      </c>
      <c r="C573" s="105" t="s">
        <v>29</v>
      </c>
      <c r="D573" s="99" t="s">
        <v>30</v>
      </c>
      <c r="E573" s="99" t="s">
        <v>31</v>
      </c>
      <c r="F573" s="99">
        <v>0.2</v>
      </c>
      <c r="G573" s="145">
        <v>3311</v>
      </c>
      <c r="H573" s="100">
        <f t="shared" si="53"/>
        <v>662</v>
      </c>
    </row>
    <row r="574" spans="1:10">
      <c r="A574" s="97" t="s">
        <v>375</v>
      </c>
      <c r="B574" s="99" t="s">
        <v>67</v>
      </c>
      <c r="C574" s="105" t="s">
        <v>68</v>
      </c>
      <c r="D574" s="99" t="s">
        <v>32</v>
      </c>
      <c r="E574" s="99" t="s">
        <v>31</v>
      </c>
      <c r="F574" s="99">
        <v>0.25</v>
      </c>
      <c r="G574" s="145">
        <v>1733</v>
      </c>
      <c r="H574" s="100">
        <f t="shared" si="53"/>
        <v>433</v>
      </c>
    </row>
    <row r="575" spans="1:10">
      <c r="A575" s="43"/>
      <c r="B575" s="43"/>
      <c r="C575" s="50"/>
      <c r="D575" s="44"/>
      <c r="E575" s="44"/>
      <c r="F575" s="44"/>
      <c r="G575" s="45"/>
      <c r="H575" s="45"/>
    </row>
    <row r="576" spans="1:10" ht="25.5">
      <c r="A576" s="37" t="s">
        <v>21</v>
      </c>
      <c r="B576" s="37" t="s">
        <v>22</v>
      </c>
      <c r="C576" s="68" t="s">
        <v>23</v>
      </c>
      <c r="D576" s="38" t="s">
        <v>17</v>
      </c>
      <c r="E576" s="38" t="s">
        <v>16</v>
      </c>
      <c r="F576" s="39" t="s">
        <v>95</v>
      </c>
      <c r="G576" s="40" t="s">
        <v>5</v>
      </c>
      <c r="H576" s="40" t="s">
        <v>9</v>
      </c>
      <c r="I576" s="41" t="s">
        <v>24</v>
      </c>
      <c r="J576" s="41" t="s">
        <v>96</v>
      </c>
    </row>
    <row r="577" spans="1:10">
      <c r="A577" s="96" t="s">
        <v>235</v>
      </c>
      <c r="B577" s="97" t="s">
        <v>25</v>
      </c>
      <c r="C577" s="102" t="s">
        <v>236</v>
      </c>
      <c r="D577" s="98" t="s">
        <v>26</v>
      </c>
      <c r="E577" s="98" t="s">
        <v>27</v>
      </c>
      <c r="F577" s="99"/>
      <c r="G577" s="103"/>
      <c r="H577" s="113">
        <f>SUM(H578:H582)</f>
        <v>3891</v>
      </c>
      <c r="I577" s="34">
        <f>+$I$2</f>
        <v>1.393</v>
      </c>
      <c r="J577" s="63">
        <f>ROUND(H577*I577,0)</f>
        <v>5420</v>
      </c>
    </row>
    <row r="578" spans="1:10">
      <c r="A578" s="97" t="s">
        <v>235</v>
      </c>
      <c r="B578" s="97" t="s">
        <v>121</v>
      </c>
      <c r="C578" s="105" t="s">
        <v>122</v>
      </c>
      <c r="D578" s="99" t="s">
        <v>59</v>
      </c>
      <c r="E578" s="99" t="s">
        <v>60</v>
      </c>
      <c r="F578" s="99">
        <v>7.0000000000000007E-2</v>
      </c>
      <c r="G578" s="103">
        <v>33113</v>
      </c>
      <c r="H578" s="100">
        <f>ROUND(F578*G578,0)</f>
        <v>2318</v>
      </c>
    </row>
    <row r="579" spans="1:10" ht="25.5">
      <c r="A579" s="97" t="s">
        <v>235</v>
      </c>
      <c r="B579" s="97" t="s">
        <v>74</v>
      </c>
      <c r="C579" s="105" t="s">
        <v>75</v>
      </c>
      <c r="D579" s="99" t="s">
        <v>63</v>
      </c>
      <c r="E579" s="99" t="s">
        <v>31</v>
      </c>
      <c r="F579" s="99">
        <v>3.5000000000000003E-2</v>
      </c>
      <c r="G579" s="103">
        <v>9475</v>
      </c>
      <c r="H579" s="100">
        <f t="shared" ref="H579:H582" si="54">ROUND(F579*G579,0)</f>
        <v>332</v>
      </c>
    </row>
    <row r="580" spans="1:10">
      <c r="A580" s="97" t="s">
        <v>235</v>
      </c>
      <c r="B580" s="97" t="s">
        <v>237</v>
      </c>
      <c r="C580" s="105" t="s">
        <v>238</v>
      </c>
      <c r="D580" s="99" t="s">
        <v>63</v>
      </c>
      <c r="E580" s="99" t="s">
        <v>64</v>
      </c>
      <c r="F580" s="99">
        <v>3.0000000000000001E-3</v>
      </c>
      <c r="G580" s="103">
        <v>216810</v>
      </c>
      <c r="H580" s="100">
        <f t="shared" si="54"/>
        <v>650</v>
      </c>
    </row>
    <row r="581" spans="1:10">
      <c r="A581" s="97" t="s">
        <v>235</v>
      </c>
      <c r="B581" s="97" t="s">
        <v>28</v>
      </c>
      <c r="C581" s="105" t="s">
        <v>29</v>
      </c>
      <c r="D581" s="99" t="s">
        <v>30</v>
      </c>
      <c r="E581" s="99" t="s">
        <v>31</v>
      </c>
      <c r="F581" s="99">
        <v>0.1</v>
      </c>
      <c r="G581" s="103">
        <v>3311</v>
      </c>
      <c r="H581" s="100">
        <f t="shared" si="54"/>
        <v>331</v>
      </c>
    </row>
    <row r="582" spans="1:10">
      <c r="A582" s="97" t="s">
        <v>235</v>
      </c>
      <c r="B582" s="97" t="s">
        <v>67</v>
      </c>
      <c r="C582" s="105" t="s">
        <v>68</v>
      </c>
      <c r="D582" s="99" t="s">
        <v>32</v>
      </c>
      <c r="E582" s="99" t="s">
        <v>31</v>
      </c>
      <c r="F582" s="99">
        <v>0.15</v>
      </c>
      <c r="G582" s="103">
        <v>1733</v>
      </c>
      <c r="H582" s="100">
        <f t="shared" si="54"/>
        <v>260</v>
      </c>
    </row>
    <row r="583" spans="1:10" ht="13.5" thickBot="1">
      <c r="A583" s="329"/>
      <c r="B583" s="35"/>
      <c r="C583" s="67"/>
      <c r="D583" s="35"/>
      <c r="E583" s="35"/>
      <c r="F583" s="35"/>
      <c r="G583" s="35"/>
      <c r="H583" s="35"/>
    </row>
    <row r="584" spans="1:10" ht="13.5" thickBot="1">
      <c r="A584" s="333" t="s">
        <v>56</v>
      </c>
      <c r="B584" s="36"/>
      <c r="C584" s="70" t="s">
        <v>55</v>
      </c>
      <c r="D584" s="393"/>
      <c r="E584" s="394"/>
      <c r="F584" s="394"/>
      <c r="G584" s="394"/>
      <c r="H584" s="395"/>
    </row>
    <row r="585" spans="1:10">
      <c r="A585" s="329"/>
      <c r="B585" s="35"/>
      <c r="C585" s="67"/>
      <c r="D585" s="35"/>
      <c r="E585" s="35"/>
      <c r="F585" s="35"/>
      <c r="G585" s="35"/>
      <c r="H585" s="35"/>
    </row>
    <row r="586" spans="1:10" ht="25.5">
      <c r="A586" s="128" t="s">
        <v>21</v>
      </c>
      <c r="B586" s="128" t="s">
        <v>22</v>
      </c>
      <c r="C586" s="129" t="s">
        <v>23</v>
      </c>
      <c r="D586" s="129" t="s">
        <v>17</v>
      </c>
      <c r="E586" s="129" t="s">
        <v>16</v>
      </c>
      <c r="F586" s="130" t="s">
        <v>95</v>
      </c>
      <c r="G586" s="131" t="s">
        <v>5</v>
      </c>
      <c r="H586" s="131" t="s">
        <v>9</v>
      </c>
      <c r="I586" s="61" t="s">
        <v>24</v>
      </c>
      <c r="J586" s="41" t="s">
        <v>96</v>
      </c>
    </row>
    <row r="587" spans="1:10">
      <c r="A587" s="132" t="s">
        <v>347</v>
      </c>
      <c r="B587" s="133" t="s">
        <v>25</v>
      </c>
      <c r="C587" s="134" t="s">
        <v>348</v>
      </c>
      <c r="D587" s="134" t="s">
        <v>26</v>
      </c>
      <c r="E587" s="134" t="s">
        <v>34</v>
      </c>
      <c r="F587" s="135"/>
      <c r="G587" s="136"/>
      <c r="H587" s="113">
        <f>SUM(H588:H591)</f>
        <v>8589</v>
      </c>
      <c r="I587" s="62">
        <f>+$I$2</f>
        <v>1.393</v>
      </c>
      <c r="J587" s="63">
        <f>ROUND(H587*I587,0)</f>
        <v>11964</v>
      </c>
    </row>
    <row r="588" spans="1:10">
      <c r="A588" s="133" t="s">
        <v>347</v>
      </c>
      <c r="B588" s="133" t="s">
        <v>65</v>
      </c>
      <c r="C588" s="135" t="s">
        <v>66</v>
      </c>
      <c r="D588" s="135" t="s">
        <v>59</v>
      </c>
      <c r="E588" s="135" t="s">
        <v>60</v>
      </c>
      <c r="F588" s="135">
        <v>0.2</v>
      </c>
      <c r="G588" s="136">
        <v>23915</v>
      </c>
      <c r="H588" s="100">
        <f>ROUND(F588*G588,0)</f>
        <v>4783</v>
      </c>
      <c r="I588" s="60"/>
      <c r="J588" s="60"/>
    </row>
    <row r="589" spans="1:10">
      <c r="A589" s="133" t="s">
        <v>347</v>
      </c>
      <c r="B589" s="133" t="s">
        <v>61</v>
      </c>
      <c r="C589" s="135" t="s">
        <v>62</v>
      </c>
      <c r="D589" s="135" t="s">
        <v>63</v>
      </c>
      <c r="E589" s="135" t="s">
        <v>64</v>
      </c>
      <c r="F589" s="135">
        <v>1.7999999999999999E-2</v>
      </c>
      <c r="G589" s="136">
        <v>154179</v>
      </c>
      <c r="H589" s="100">
        <f t="shared" ref="H589:H591" si="55">ROUND(F589*G589,0)</f>
        <v>2775</v>
      </c>
      <c r="I589" s="60"/>
      <c r="J589" s="60"/>
    </row>
    <row r="590" spans="1:10">
      <c r="A590" s="133" t="s">
        <v>347</v>
      </c>
      <c r="B590" s="133" t="s">
        <v>28</v>
      </c>
      <c r="C590" s="135" t="s">
        <v>29</v>
      </c>
      <c r="D590" s="135" t="s">
        <v>30</v>
      </c>
      <c r="E590" s="135" t="s">
        <v>31</v>
      </c>
      <c r="F590" s="135">
        <v>0.2</v>
      </c>
      <c r="G590" s="136">
        <v>3311</v>
      </c>
      <c r="H590" s="100">
        <f t="shared" si="55"/>
        <v>662</v>
      </c>
      <c r="I590" s="60"/>
      <c r="J590" s="60"/>
    </row>
    <row r="591" spans="1:10">
      <c r="A591" s="133" t="s">
        <v>347</v>
      </c>
      <c r="B591" s="133" t="s">
        <v>67</v>
      </c>
      <c r="C591" s="135" t="s">
        <v>68</v>
      </c>
      <c r="D591" s="135" t="s">
        <v>32</v>
      </c>
      <c r="E591" s="135" t="s">
        <v>31</v>
      </c>
      <c r="F591" s="135">
        <v>0.2132</v>
      </c>
      <c r="G591" s="136">
        <v>1733</v>
      </c>
      <c r="H591" s="100">
        <f t="shared" si="55"/>
        <v>369</v>
      </c>
      <c r="I591" s="60"/>
      <c r="J591" s="60"/>
    </row>
    <row r="592" spans="1:10">
      <c r="A592" s="46"/>
      <c r="B592" s="46"/>
      <c r="C592" s="71"/>
      <c r="D592" s="47"/>
      <c r="E592" s="47"/>
      <c r="F592" s="47"/>
      <c r="G592" s="138"/>
      <c r="H592" s="100"/>
    </row>
    <row r="593" spans="1:10" ht="25.5">
      <c r="A593" s="128" t="s">
        <v>21</v>
      </c>
      <c r="B593" s="128" t="s">
        <v>22</v>
      </c>
      <c r="C593" s="129" t="s">
        <v>23</v>
      </c>
      <c r="D593" s="129" t="s">
        <v>17</v>
      </c>
      <c r="E593" s="129" t="s">
        <v>16</v>
      </c>
      <c r="F593" s="130" t="s">
        <v>95</v>
      </c>
      <c r="G593" s="131" t="s">
        <v>5</v>
      </c>
      <c r="H593" s="131" t="s">
        <v>9</v>
      </c>
      <c r="I593" s="61" t="s">
        <v>24</v>
      </c>
      <c r="J593" s="41" t="s">
        <v>96</v>
      </c>
    </row>
    <row r="594" spans="1:10">
      <c r="A594" s="132" t="s">
        <v>349</v>
      </c>
      <c r="B594" s="133" t="s">
        <v>25</v>
      </c>
      <c r="C594" s="134" t="s">
        <v>350</v>
      </c>
      <c r="D594" s="134" t="s">
        <v>26</v>
      </c>
      <c r="E594" s="134" t="s">
        <v>34</v>
      </c>
      <c r="F594" s="135"/>
      <c r="G594" s="136"/>
      <c r="H594" s="113">
        <f>SUM(H595:H598)</f>
        <v>8631</v>
      </c>
      <c r="I594" s="62">
        <f>+$I$2</f>
        <v>1.393</v>
      </c>
      <c r="J594" s="63">
        <f>ROUND(H594*I594,0)</f>
        <v>12023</v>
      </c>
    </row>
    <row r="595" spans="1:10">
      <c r="A595" s="133" t="s">
        <v>349</v>
      </c>
      <c r="B595" s="133" t="s">
        <v>65</v>
      </c>
      <c r="C595" s="135" t="s">
        <v>66</v>
      </c>
      <c r="D595" s="135" t="s">
        <v>59</v>
      </c>
      <c r="E595" s="135" t="s">
        <v>60</v>
      </c>
      <c r="F595" s="135">
        <v>0.2</v>
      </c>
      <c r="G595" s="136">
        <v>23915</v>
      </c>
      <c r="H595" s="100">
        <f>ROUND(F595*G595,0)</f>
        <v>4783</v>
      </c>
      <c r="I595" s="60"/>
      <c r="J595" s="60"/>
    </row>
    <row r="596" spans="1:10">
      <c r="A596" s="133" t="s">
        <v>349</v>
      </c>
      <c r="B596" s="133" t="s">
        <v>61</v>
      </c>
      <c r="C596" s="135" t="s">
        <v>62</v>
      </c>
      <c r="D596" s="135" t="s">
        <v>63</v>
      </c>
      <c r="E596" s="135" t="s">
        <v>64</v>
      </c>
      <c r="F596" s="135">
        <v>1.7999999999999999E-2</v>
      </c>
      <c r="G596" s="136">
        <v>154179</v>
      </c>
      <c r="H596" s="100">
        <f t="shared" ref="H596:H598" si="56">ROUND(F596*G596,0)</f>
        <v>2775</v>
      </c>
      <c r="I596" s="60"/>
      <c r="J596" s="60"/>
    </row>
    <row r="597" spans="1:10">
      <c r="A597" s="133" t="s">
        <v>349</v>
      </c>
      <c r="B597" s="133" t="s">
        <v>28</v>
      </c>
      <c r="C597" s="135" t="s">
        <v>29</v>
      </c>
      <c r="D597" s="135" t="s">
        <v>30</v>
      </c>
      <c r="E597" s="135" t="s">
        <v>31</v>
      </c>
      <c r="F597" s="135">
        <v>0.2</v>
      </c>
      <c r="G597" s="136">
        <v>3311</v>
      </c>
      <c r="H597" s="100">
        <f t="shared" si="56"/>
        <v>662</v>
      </c>
      <c r="I597" s="60"/>
      <c r="J597" s="60"/>
    </row>
    <row r="598" spans="1:10">
      <c r="A598" s="133" t="s">
        <v>349</v>
      </c>
      <c r="B598" s="133" t="s">
        <v>67</v>
      </c>
      <c r="C598" s="135" t="s">
        <v>68</v>
      </c>
      <c r="D598" s="135" t="s">
        <v>32</v>
      </c>
      <c r="E598" s="135" t="s">
        <v>31</v>
      </c>
      <c r="F598" s="135">
        <v>0.23699999999999999</v>
      </c>
      <c r="G598" s="136">
        <v>1733</v>
      </c>
      <c r="H598" s="100">
        <f t="shared" si="56"/>
        <v>411</v>
      </c>
      <c r="I598" s="60"/>
      <c r="J598" s="60"/>
    </row>
    <row r="599" spans="1:10">
      <c r="A599" s="43"/>
      <c r="B599" s="43"/>
      <c r="C599" s="44"/>
      <c r="D599" s="44"/>
      <c r="E599" s="44"/>
      <c r="F599" s="44"/>
      <c r="G599" s="117"/>
      <c r="H599" s="117"/>
      <c r="I599" s="60"/>
      <c r="J599" s="60"/>
    </row>
    <row r="600" spans="1:10" ht="25.5">
      <c r="A600" s="37" t="s">
        <v>21</v>
      </c>
      <c r="B600" s="37" t="s">
        <v>22</v>
      </c>
      <c r="C600" s="68" t="s">
        <v>23</v>
      </c>
      <c r="D600" s="38" t="s">
        <v>17</v>
      </c>
      <c r="E600" s="38" t="s">
        <v>16</v>
      </c>
      <c r="F600" s="39" t="s">
        <v>95</v>
      </c>
      <c r="G600" s="40" t="s">
        <v>5</v>
      </c>
      <c r="H600" s="40" t="s">
        <v>9</v>
      </c>
      <c r="I600" s="41" t="s">
        <v>24</v>
      </c>
      <c r="J600" s="41" t="s">
        <v>96</v>
      </c>
    </row>
    <row r="601" spans="1:10">
      <c r="A601" s="132" t="s">
        <v>489</v>
      </c>
      <c r="B601" s="133" t="s">
        <v>25</v>
      </c>
      <c r="C601" s="134" t="s">
        <v>490</v>
      </c>
      <c r="D601" s="134" t="s">
        <v>26</v>
      </c>
      <c r="E601" s="134" t="s">
        <v>34</v>
      </c>
      <c r="F601" s="135"/>
      <c r="G601" s="136"/>
      <c r="H601" s="113">
        <v>27829</v>
      </c>
      <c r="I601" s="62">
        <f>+$I$2</f>
        <v>1.393</v>
      </c>
      <c r="J601" s="63">
        <f>ROUND(H601*I601,0)</f>
        <v>38766</v>
      </c>
    </row>
    <row r="602" spans="1:10">
      <c r="A602" s="133" t="s">
        <v>489</v>
      </c>
      <c r="B602" s="133" t="s">
        <v>129</v>
      </c>
      <c r="C602" s="135" t="s">
        <v>130</v>
      </c>
      <c r="D602" s="135" t="s">
        <v>59</v>
      </c>
      <c r="E602" s="135" t="s">
        <v>60</v>
      </c>
      <c r="F602" s="135">
        <v>0.14000000000000001</v>
      </c>
      <c r="G602" s="136">
        <f>+VLOOKUP(B602,[114]Insumos!$A$2:$F$5000,5,FALSE)</f>
        <v>42311</v>
      </c>
      <c r="H602" s="100">
        <f t="shared" ref="H602:H606" si="57">+ROUND(F602*G602,0)</f>
        <v>5924</v>
      </c>
      <c r="I602" s="60"/>
      <c r="J602" s="60"/>
    </row>
    <row r="603" spans="1:10">
      <c r="A603" s="133" t="s">
        <v>489</v>
      </c>
      <c r="B603" s="133" t="s">
        <v>61</v>
      </c>
      <c r="C603" s="135" t="s">
        <v>62</v>
      </c>
      <c r="D603" s="135" t="s">
        <v>63</v>
      </c>
      <c r="E603" s="135" t="s">
        <v>64</v>
      </c>
      <c r="F603" s="135">
        <v>0.04</v>
      </c>
      <c r="G603" s="136">
        <f>+VLOOKUP(B603,[114]Insumos!$A$2:$F$5000,5,FALSE)</f>
        <v>154179</v>
      </c>
      <c r="H603" s="100">
        <f t="shared" si="57"/>
        <v>6167</v>
      </c>
      <c r="I603" s="60"/>
      <c r="J603" s="60"/>
    </row>
    <row r="604" spans="1:10">
      <c r="A604" s="133" t="s">
        <v>489</v>
      </c>
      <c r="B604" s="133" t="s">
        <v>477</v>
      </c>
      <c r="C604" s="135" t="s">
        <v>478</v>
      </c>
      <c r="D604" s="135" t="s">
        <v>63</v>
      </c>
      <c r="E604" s="135" t="s">
        <v>60</v>
      </c>
      <c r="F604" s="135">
        <v>0.15</v>
      </c>
      <c r="G604" s="136">
        <f>+VLOOKUP(B604,[114]Insumos!$A$2:$F$5000,5,FALSE)</f>
        <v>99367</v>
      </c>
      <c r="H604" s="100">
        <f t="shared" si="57"/>
        <v>14905</v>
      </c>
      <c r="I604" s="60"/>
      <c r="J604" s="60"/>
    </row>
    <row r="605" spans="1:10">
      <c r="A605" s="133" t="s">
        <v>489</v>
      </c>
      <c r="B605" s="133" t="s">
        <v>28</v>
      </c>
      <c r="C605" s="135" t="s">
        <v>29</v>
      </c>
      <c r="D605" s="135" t="s">
        <v>30</v>
      </c>
      <c r="E605" s="135" t="s">
        <v>31</v>
      </c>
      <c r="F605" s="135">
        <v>0.14000000000000001</v>
      </c>
      <c r="G605" s="136">
        <f>+VLOOKUP(B605,[114]Insumos!$A$2:$F$5000,5,FALSE)</f>
        <v>3311</v>
      </c>
      <c r="H605" s="100">
        <f t="shared" si="57"/>
        <v>464</v>
      </c>
      <c r="I605" s="60"/>
      <c r="J605" s="60"/>
    </row>
    <row r="606" spans="1:10">
      <c r="A606" s="133" t="s">
        <v>489</v>
      </c>
      <c r="B606" s="133" t="s">
        <v>67</v>
      </c>
      <c r="C606" s="135" t="s">
        <v>68</v>
      </c>
      <c r="D606" s="135" t="s">
        <v>32</v>
      </c>
      <c r="E606" s="135" t="s">
        <v>31</v>
      </c>
      <c r="F606" s="135">
        <v>0.21299999999999999</v>
      </c>
      <c r="G606" s="136">
        <f>+VLOOKUP(B606,[114]Insumos!$A$2:$F$5000,5,FALSE)</f>
        <v>1733</v>
      </c>
      <c r="H606" s="100">
        <f t="shared" si="57"/>
        <v>369</v>
      </c>
      <c r="I606" s="60"/>
      <c r="J606" s="60"/>
    </row>
    <row r="607" spans="1:10">
      <c r="A607" s="329"/>
      <c r="B607" s="35"/>
      <c r="C607" s="67"/>
      <c r="D607" s="35"/>
      <c r="E607" s="35"/>
      <c r="F607" s="35"/>
      <c r="G607" s="35"/>
      <c r="H607" s="35"/>
    </row>
    <row r="608" spans="1:10" ht="25.5">
      <c r="A608" s="37" t="s">
        <v>21</v>
      </c>
      <c r="B608" s="37" t="s">
        <v>22</v>
      </c>
      <c r="C608" s="68" t="s">
        <v>23</v>
      </c>
      <c r="D608" s="38" t="s">
        <v>17</v>
      </c>
      <c r="E608" s="38" t="s">
        <v>16</v>
      </c>
      <c r="F608" s="39" t="s">
        <v>95</v>
      </c>
      <c r="G608" s="40" t="s">
        <v>5</v>
      </c>
      <c r="H608" s="40" t="s">
        <v>9</v>
      </c>
      <c r="I608" s="41" t="s">
        <v>24</v>
      </c>
      <c r="J608" s="41" t="s">
        <v>96</v>
      </c>
    </row>
    <row r="609" spans="1:10">
      <c r="A609" s="109" t="s">
        <v>54</v>
      </c>
      <c r="B609" s="106" t="s">
        <v>25</v>
      </c>
      <c r="C609" s="110" t="s">
        <v>53</v>
      </c>
      <c r="D609" s="107" t="s">
        <v>26</v>
      </c>
      <c r="E609" s="107" t="s">
        <v>34</v>
      </c>
      <c r="F609" s="108"/>
      <c r="G609" s="111"/>
      <c r="H609" s="113">
        <f>SUM(H610:H613)</f>
        <v>7135</v>
      </c>
      <c r="I609" s="34">
        <f>+$I$2</f>
        <v>1.393</v>
      </c>
      <c r="J609" s="63">
        <f>ROUND(H609*I609,0)</f>
        <v>9939</v>
      </c>
    </row>
    <row r="610" spans="1:10">
      <c r="A610" s="106" t="s">
        <v>54</v>
      </c>
      <c r="B610" s="106" t="s">
        <v>65</v>
      </c>
      <c r="C610" s="112" t="s">
        <v>66</v>
      </c>
      <c r="D610" s="108" t="s">
        <v>59</v>
      </c>
      <c r="E610" s="108" t="s">
        <v>60</v>
      </c>
      <c r="F610" s="108">
        <v>0.15</v>
      </c>
      <c r="G610" s="111">
        <v>23915</v>
      </c>
      <c r="H610" s="100">
        <f>ROUND(F610*G610,0)</f>
        <v>3587</v>
      </c>
    </row>
    <row r="611" spans="1:10">
      <c r="A611" s="106" t="s">
        <v>54</v>
      </c>
      <c r="B611" s="106" t="s">
        <v>61</v>
      </c>
      <c r="C611" s="112" t="s">
        <v>62</v>
      </c>
      <c r="D611" s="108" t="s">
        <v>63</v>
      </c>
      <c r="E611" s="108" t="s">
        <v>64</v>
      </c>
      <c r="F611" s="108">
        <v>1.7999999999999999E-2</v>
      </c>
      <c r="G611" s="111">
        <v>154179</v>
      </c>
      <c r="H611" s="100">
        <f t="shared" ref="H611:H613" si="58">ROUND(F611*G611,0)</f>
        <v>2775</v>
      </c>
    </row>
    <row r="612" spans="1:10">
      <c r="A612" s="106" t="s">
        <v>54</v>
      </c>
      <c r="B612" s="106" t="s">
        <v>28</v>
      </c>
      <c r="C612" s="112" t="s">
        <v>29</v>
      </c>
      <c r="D612" s="108" t="s">
        <v>30</v>
      </c>
      <c r="E612" s="108" t="s">
        <v>31</v>
      </c>
      <c r="F612" s="108">
        <v>0.15</v>
      </c>
      <c r="G612" s="111">
        <v>3311</v>
      </c>
      <c r="H612" s="100">
        <f t="shared" si="58"/>
        <v>497</v>
      </c>
    </row>
    <row r="613" spans="1:10">
      <c r="A613" s="106" t="s">
        <v>54</v>
      </c>
      <c r="B613" s="106" t="s">
        <v>67</v>
      </c>
      <c r="C613" s="112" t="s">
        <v>68</v>
      </c>
      <c r="D613" s="108" t="s">
        <v>32</v>
      </c>
      <c r="E613" s="108" t="s">
        <v>31</v>
      </c>
      <c r="F613" s="108">
        <v>0.159</v>
      </c>
      <c r="G613" s="111">
        <v>1733</v>
      </c>
      <c r="H613" s="100">
        <f t="shared" si="58"/>
        <v>276</v>
      </c>
    </row>
    <row r="614" spans="1:10">
      <c r="A614" s="46"/>
      <c r="B614" s="46"/>
      <c r="C614" s="71"/>
      <c r="D614" s="47"/>
      <c r="E614" s="47"/>
      <c r="F614" s="47"/>
      <c r="G614" s="138"/>
      <c r="H614" s="117"/>
    </row>
    <row r="615" spans="1:10" ht="25.5">
      <c r="A615" s="37" t="s">
        <v>21</v>
      </c>
      <c r="B615" s="37" t="s">
        <v>22</v>
      </c>
      <c r="C615" s="68" t="s">
        <v>23</v>
      </c>
      <c r="D615" s="38" t="s">
        <v>17</v>
      </c>
      <c r="E615" s="38" t="s">
        <v>16</v>
      </c>
      <c r="F615" s="39" t="s">
        <v>95</v>
      </c>
      <c r="G615" s="40" t="s">
        <v>5</v>
      </c>
      <c r="H615" s="40" t="s">
        <v>9</v>
      </c>
      <c r="I615" s="41" t="s">
        <v>24</v>
      </c>
      <c r="J615" s="41" t="s">
        <v>96</v>
      </c>
    </row>
    <row r="616" spans="1:10">
      <c r="A616" s="109" t="s">
        <v>111</v>
      </c>
      <c r="B616" s="106" t="s">
        <v>25</v>
      </c>
      <c r="C616" s="110" t="s">
        <v>112</v>
      </c>
      <c r="D616" s="107" t="s">
        <v>26</v>
      </c>
      <c r="E616" s="107" t="s">
        <v>34</v>
      </c>
      <c r="F616" s="108"/>
      <c r="G616" s="111"/>
      <c r="H616" s="113">
        <v>23827</v>
      </c>
      <c r="I616" s="34">
        <f>+$I$2</f>
        <v>1.393</v>
      </c>
      <c r="J616" s="63">
        <f>ROUND(H616*I616,0)</f>
        <v>33191</v>
      </c>
    </row>
    <row r="617" spans="1:10">
      <c r="A617" s="106" t="s">
        <v>111</v>
      </c>
      <c r="B617" s="106" t="s">
        <v>65</v>
      </c>
      <c r="C617" s="112" t="s">
        <v>66</v>
      </c>
      <c r="D617" s="108" t="s">
        <v>59</v>
      </c>
      <c r="E617" s="108" t="s">
        <v>60</v>
      </c>
      <c r="F617" s="108">
        <v>0.6</v>
      </c>
      <c r="G617" s="111">
        <f>+VLOOKUP(B617,[114]Insumos!$A$2:$F$5000,5,FALSE)</f>
        <v>23915</v>
      </c>
      <c r="H617" s="100">
        <f t="shared" ref="H617:H619" si="59">+ROUND(F617*G617,0)</f>
        <v>14349</v>
      </c>
    </row>
    <row r="618" spans="1:10">
      <c r="A618" s="106" t="s">
        <v>111</v>
      </c>
      <c r="B618" s="106" t="s">
        <v>61</v>
      </c>
      <c r="C618" s="112" t="s">
        <v>62</v>
      </c>
      <c r="D618" s="108" t="s">
        <v>63</v>
      </c>
      <c r="E618" s="108" t="s">
        <v>64</v>
      </c>
      <c r="F618" s="108">
        <v>0.04</v>
      </c>
      <c r="G618" s="111">
        <f>+VLOOKUP(B618,[114]Insumos!$A$2:$F$5000,5,FALSE)</f>
        <v>154179</v>
      </c>
      <c r="H618" s="100">
        <f t="shared" si="59"/>
        <v>6167</v>
      </c>
    </row>
    <row r="619" spans="1:10">
      <c r="A619" s="106" t="s">
        <v>111</v>
      </c>
      <c r="B619" s="106" t="s">
        <v>28</v>
      </c>
      <c r="C619" s="112" t="s">
        <v>29</v>
      </c>
      <c r="D619" s="108" t="s">
        <v>30</v>
      </c>
      <c r="E619" s="108" t="s">
        <v>31</v>
      </c>
      <c r="F619" s="108">
        <v>1</v>
      </c>
      <c r="G619" s="111">
        <f>+VLOOKUP(B619,[114]Insumos!$A$2:$F$5000,5,FALSE)</f>
        <v>3311</v>
      </c>
      <c r="H619" s="100">
        <f t="shared" si="59"/>
        <v>3311</v>
      </c>
    </row>
    <row r="620" spans="1:10">
      <c r="A620" s="46"/>
      <c r="B620" s="46"/>
      <c r="C620" s="71"/>
      <c r="D620" s="47"/>
      <c r="E620" s="47"/>
      <c r="F620" s="47"/>
      <c r="G620" s="138"/>
      <c r="H620" s="117"/>
    </row>
    <row r="621" spans="1:10" ht="25.5">
      <c r="A621" s="37" t="s">
        <v>21</v>
      </c>
      <c r="B621" s="37" t="s">
        <v>22</v>
      </c>
      <c r="C621" s="68" t="s">
        <v>23</v>
      </c>
      <c r="D621" s="38" t="s">
        <v>17</v>
      </c>
      <c r="E621" s="38" t="s">
        <v>16</v>
      </c>
      <c r="F621" s="39" t="s">
        <v>95</v>
      </c>
      <c r="G621" s="40" t="s">
        <v>5</v>
      </c>
      <c r="H621" s="40" t="s">
        <v>9</v>
      </c>
      <c r="I621" s="41" t="s">
        <v>24</v>
      </c>
      <c r="J621" s="41" t="s">
        <v>96</v>
      </c>
    </row>
    <row r="622" spans="1:10">
      <c r="A622" s="109" t="s">
        <v>475</v>
      </c>
      <c r="B622" s="106" t="s">
        <v>25</v>
      </c>
      <c r="C622" s="110" t="s">
        <v>476</v>
      </c>
      <c r="D622" s="107" t="s">
        <v>26</v>
      </c>
      <c r="E622" s="107" t="s">
        <v>27</v>
      </c>
      <c r="F622" s="108"/>
      <c r="G622" s="111"/>
      <c r="H622" s="113">
        <v>30116</v>
      </c>
      <c r="I622" s="34">
        <f>+$I$2</f>
        <v>1.393</v>
      </c>
      <c r="J622" s="63">
        <f>ROUND(H622*I622,0)</f>
        <v>41952</v>
      </c>
    </row>
    <row r="623" spans="1:10">
      <c r="A623" s="106" t="s">
        <v>475</v>
      </c>
      <c r="B623" s="106" t="s">
        <v>65</v>
      </c>
      <c r="C623" s="112" t="s">
        <v>66</v>
      </c>
      <c r="D623" s="108" t="s">
        <v>59</v>
      </c>
      <c r="E623" s="108" t="s">
        <v>60</v>
      </c>
      <c r="F623" s="108">
        <v>0.25</v>
      </c>
      <c r="G623" s="111">
        <f>+VLOOKUP(B623,[114]Insumos!$A$2:$F$5000,5,FALSE)</f>
        <v>23915</v>
      </c>
      <c r="H623" s="100">
        <f t="shared" ref="H623:H627" si="60">+ROUND(F623*G623,0)</f>
        <v>5979</v>
      </c>
    </row>
    <row r="624" spans="1:10">
      <c r="A624" s="106" t="s">
        <v>475</v>
      </c>
      <c r="B624" s="106" t="s">
        <v>61</v>
      </c>
      <c r="C624" s="112" t="s">
        <v>62</v>
      </c>
      <c r="D624" s="108" t="s">
        <v>63</v>
      </c>
      <c r="E624" s="108" t="s">
        <v>64</v>
      </c>
      <c r="F624" s="108">
        <v>0.04</v>
      </c>
      <c r="G624" s="111">
        <f>+VLOOKUP(B624,[114]Insumos!$A$2:$F$5000,5,FALSE)</f>
        <v>154179</v>
      </c>
      <c r="H624" s="100">
        <f t="shared" si="60"/>
        <v>6167</v>
      </c>
    </row>
    <row r="625" spans="1:10">
      <c r="A625" s="106" t="s">
        <v>475</v>
      </c>
      <c r="B625" s="106" t="s">
        <v>477</v>
      </c>
      <c r="C625" s="112" t="s">
        <v>478</v>
      </c>
      <c r="D625" s="108" t="s">
        <v>63</v>
      </c>
      <c r="E625" s="108" t="s">
        <v>60</v>
      </c>
      <c r="F625" s="108">
        <v>0.17</v>
      </c>
      <c r="G625" s="111">
        <f>+VLOOKUP(B625,[114]Insumos!$A$2:$F$5000,5,FALSE)</f>
        <v>99367</v>
      </c>
      <c r="H625" s="100">
        <f t="shared" si="60"/>
        <v>16892</v>
      </c>
    </row>
    <row r="626" spans="1:10">
      <c r="A626" s="106" t="s">
        <v>475</v>
      </c>
      <c r="B626" s="106" t="s">
        <v>28</v>
      </c>
      <c r="C626" s="112" t="s">
        <v>29</v>
      </c>
      <c r="D626" s="108" t="s">
        <v>30</v>
      </c>
      <c r="E626" s="108" t="s">
        <v>31</v>
      </c>
      <c r="F626" s="108">
        <v>0.2</v>
      </c>
      <c r="G626" s="111">
        <f>+VLOOKUP(B626,[114]Insumos!$A$2:$F$5000,5,FALSE)</f>
        <v>3311</v>
      </c>
      <c r="H626" s="100">
        <f t="shared" si="60"/>
        <v>662</v>
      </c>
    </row>
    <row r="627" spans="1:10">
      <c r="A627" s="106" t="s">
        <v>475</v>
      </c>
      <c r="B627" s="106" t="s">
        <v>67</v>
      </c>
      <c r="C627" s="112" t="s">
        <v>68</v>
      </c>
      <c r="D627" s="108" t="s">
        <v>32</v>
      </c>
      <c r="E627" s="108" t="s">
        <v>31</v>
      </c>
      <c r="F627" s="108">
        <v>0.24</v>
      </c>
      <c r="G627" s="111">
        <f>+VLOOKUP(B627,[114]Insumos!$A$2:$F$5000,5,FALSE)</f>
        <v>1733</v>
      </c>
      <c r="H627" s="100">
        <f t="shared" si="60"/>
        <v>416</v>
      </c>
    </row>
    <row r="628" spans="1:10">
      <c r="A628" s="46"/>
      <c r="B628" s="46"/>
      <c r="C628" s="71"/>
      <c r="D628" s="47"/>
      <c r="E628" s="47"/>
      <c r="F628" s="47"/>
      <c r="G628" s="48"/>
      <c r="H628" s="48"/>
    </row>
    <row r="629" spans="1:10" ht="25.5">
      <c r="A629" s="37" t="s">
        <v>21</v>
      </c>
      <c r="B629" s="37" t="s">
        <v>22</v>
      </c>
      <c r="C629" s="68" t="s">
        <v>23</v>
      </c>
      <c r="D629" s="38" t="s">
        <v>17</v>
      </c>
      <c r="E629" s="38" t="s">
        <v>16</v>
      </c>
      <c r="F629" s="39" t="s">
        <v>95</v>
      </c>
      <c r="G629" s="40" t="s">
        <v>5</v>
      </c>
      <c r="H629" s="40" t="s">
        <v>9</v>
      </c>
      <c r="I629" s="41" t="s">
        <v>24</v>
      </c>
      <c r="J629" s="41" t="s">
        <v>96</v>
      </c>
    </row>
    <row r="630" spans="1:10">
      <c r="A630" s="96" t="s">
        <v>111</v>
      </c>
      <c r="B630" s="97" t="s">
        <v>25</v>
      </c>
      <c r="C630" s="102" t="s">
        <v>112</v>
      </c>
      <c r="D630" s="98" t="s">
        <v>26</v>
      </c>
      <c r="E630" s="98" t="s">
        <v>34</v>
      </c>
      <c r="F630" s="99"/>
      <c r="G630" s="103"/>
      <c r="H630" s="113">
        <f>SUM(H631:H633)</f>
        <v>23827</v>
      </c>
      <c r="I630" s="34">
        <f>+$I$2</f>
        <v>1.393</v>
      </c>
      <c r="J630" s="63">
        <f>ROUND(H630*I630,0)</f>
        <v>33191</v>
      </c>
    </row>
    <row r="631" spans="1:10">
      <c r="A631" s="97" t="s">
        <v>111</v>
      </c>
      <c r="B631" s="97" t="s">
        <v>65</v>
      </c>
      <c r="C631" s="105" t="s">
        <v>66</v>
      </c>
      <c r="D631" s="99" t="s">
        <v>59</v>
      </c>
      <c r="E631" s="99" t="s">
        <v>60</v>
      </c>
      <c r="F631" s="99">
        <v>0.6</v>
      </c>
      <c r="G631" s="103">
        <v>23915</v>
      </c>
      <c r="H631" s="100">
        <f>ROUND(F631*G631,0)</f>
        <v>14349</v>
      </c>
    </row>
    <row r="632" spans="1:10">
      <c r="A632" s="97" t="s">
        <v>111</v>
      </c>
      <c r="B632" s="97" t="s">
        <v>61</v>
      </c>
      <c r="C632" s="105" t="s">
        <v>62</v>
      </c>
      <c r="D632" s="99" t="s">
        <v>63</v>
      </c>
      <c r="E632" s="99" t="s">
        <v>64</v>
      </c>
      <c r="F632" s="99">
        <v>0.04</v>
      </c>
      <c r="G632" s="103">
        <v>154179</v>
      </c>
      <c r="H632" s="100">
        <f t="shared" ref="H632:H633" si="61">ROUND(F632*G632,0)</f>
        <v>6167</v>
      </c>
    </row>
    <row r="633" spans="1:10">
      <c r="A633" s="97" t="s">
        <v>111</v>
      </c>
      <c r="B633" s="97" t="s">
        <v>28</v>
      </c>
      <c r="C633" s="105" t="s">
        <v>29</v>
      </c>
      <c r="D633" s="99" t="s">
        <v>30</v>
      </c>
      <c r="E633" s="99" t="s">
        <v>31</v>
      </c>
      <c r="F633" s="99">
        <v>1</v>
      </c>
      <c r="G633" s="103">
        <v>3311</v>
      </c>
      <c r="H633" s="100">
        <f t="shared" si="61"/>
        <v>3311</v>
      </c>
    </row>
    <row r="634" spans="1:10">
      <c r="A634" s="43"/>
      <c r="B634" s="43"/>
      <c r="C634" s="50"/>
      <c r="D634" s="44"/>
      <c r="E634" s="44"/>
      <c r="F634" s="44"/>
      <c r="G634" s="349"/>
      <c r="H634" s="117"/>
    </row>
    <row r="635" spans="1:10" ht="25.5">
      <c r="A635" s="37" t="s">
        <v>21</v>
      </c>
      <c r="B635" s="37" t="s">
        <v>22</v>
      </c>
      <c r="C635" s="68" t="s">
        <v>23</v>
      </c>
      <c r="D635" s="38" t="s">
        <v>17</v>
      </c>
      <c r="E635" s="38" t="s">
        <v>16</v>
      </c>
      <c r="F635" s="39" t="s">
        <v>95</v>
      </c>
      <c r="G635" s="40" t="s">
        <v>5</v>
      </c>
      <c r="H635" s="40" t="s">
        <v>9</v>
      </c>
      <c r="I635" s="41" t="s">
        <v>24</v>
      </c>
      <c r="J635" s="41" t="s">
        <v>96</v>
      </c>
    </row>
    <row r="636" spans="1:10">
      <c r="A636" s="96" t="s">
        <v>568</v>
      </c>
      <c r="B636" s="97" t="s">
        <v>25</v>
      </c>
      <c r="C636" s="102" t="s">
        <v>569</v>
      </c>
      <c r="D636" s="98" t="s">
        <v>26</v>
      </c>
      <c r="E636" s="98" t="s">
        <v>27</v>
      </c>
      <c r="F636" s="99"/>
      <c r="G636" s="103"/>
      <c r="H636" s="113">
        <v>3227</v>
      </c>
      <c r="I636" s="34">
        <f>+$I$2</f>
        <v>1.393</v>
      </c>
      <c r="J636" s="63">
        <f>ROUND(H636*I636,0)</f>
        <v>4495</v>
      </c>
    </row>
    <row r="637" spans="1:10">
      <c r="A637" s="97" t="s">
        <v>568</v>
      </c>
      <c r="B637" s="97" t="s">
        <v>65</v>
      </c>
      <c r="C637" s="105" t="s">
        <v>66</v>
      </c>
      <c r="D637" s="99" t="s">
        <v>59</v>
      </c>
      <c r="E637" s="99" t="s">
        <v>60</v>
      </c>
      <c r="F637" s="99">
        <v>0.1</v>
      </c>
      <c r="G637" s="103">
        <f>+VLOOKUP(B637,[113]Insumos!$A$2:$F$5000,5,FALSE)</f>
        <v>23915</v>
      </c>
      <c r="H637" s="100">
        <f t="shared" ref="H637:H639" si="62">+ROUND(F637*G637,0)</f>
        <v>2392</v>
      </c>
    </row>
    <row r="638" spans="1:10">
      <c r="A638" s="97" t="s">
        <v>568</v>
      </c>
      <c r="B638" s="97" t="s">
        <v>28</v>
      </c>
      <c r="C638" s="105" t="s">
        <v>29</v>
      </c>
      <c r="D638" s="99" t="s">
        <v>30</v>
      </c>
      <c r="E638" s="99" t="s">
        <v>31</v>
      </c>
      <c r="F638" s="99">
        <v>0.2</v>
      </c>
      <c r="G638" s="103">
        <f>+VLOOKUP(B638,[113]Insumos!$A$2:$F$5000,5,FALSE)</f>
        <v>3311</v>
      </c>
      <c r="H638" s="100">
        <f t="shared" si="62"/>
        <v>662</v>
      </c>
    </row>
    <row r="639" spans="1:10">
      <c r="A639" s="97" t="s">
        <v>568</v>
      </c>
      <c r="B639" s="97" t="s">
        <v>67</v>
      </c>
      <c r="C639" s="105" t="s">
        <v>68</v>
      </c>
      <c r="D639" s="99" t="s">
        <v>32</v>
      </c>
      <c r="E639" s="99" t="s">
        <v>31</v>
      </c>
      <c r="F639" s="99">
        <v>0.1</v>
      </c>
      <c r="G639" s="103">
        <f>+VLOOKUP(B639,[113]Insumos!$A$2:$F$5000,5,FALSE)</f>
        <v>1733</v>
      </c>
      <c r="H639" s="100">
        <f t="shared" si="62"/>
        <v>173</v>
      </c>
    </row>
    <row r="640" spans="1:10" ht="13.5" thickBot="1">
      <c r="A640" s="329"/>
      <c r="B640" s="35"/>
      <c r="C640" s="67"/>
      <c r="D640" s="35"/>
      <c r="E640" s="35"/>
      <c r="F640" s="35"/>
      <c r="G640" s="35"/>
      <c r="H640" s="35"/>
    </row>
    <row r="641" spans="1:10" ht="13.5" thickBot="1">
      <c r="A641" s="333" t="s">
        <v>115</v>
      </c>
      <c r="B641" s="36"/>
      <c r="C641" s="70" t="s">
        <v>116</v>
      </c>
      <c r="D641" s="393"/>
      <c r="E641" s="394"/>
      <c r="F641" s="394"/>
      <c r="G641" s="394"/>
      <c r="H641" s="395"/>
    </row>
    <row r="642" spans="1:10">
      <c r="A642" s="329"/>
      <c r="B642" s="35"/>
      <c r="C642" s="67"/>
      <c r="D642" s="35"/>
      <c r="E642" s="35"/>
      <c r="F642" s="35"/>
      <c r="G642" s="35"/>
      <c r="H642" s="35"/>
    </row>
    <row r="643" spans="1:10" ht="25.5">
      <c r="A643" s="37" t="s">
        <v>21</v>
      </c>
      <c r="B643" s="37" t="s">
        <v>22</v>
      </c>
      <c r="C643" s="68" t="s">
        <v>23</v>
      </c>
      <c r="D643" s="38" t="s">
        <v>17</v>
      </c>
      <c r="E643" s="38" t="s">
        <v>16</v>
      </c>
      <c r="F643" s="39" t="s">
        <v>95</v>
      </c>
      <c r="G643" s="40" t="s">
        <v>5</v>
      </c>
      <c r="H643" s="40" t="s">
        <v>9</v>
      </c>
      <c r="I643" s="41" t="s">
        <v>24</v>
      </c>
      <c r="J643" s="41" t="s">
        <v>96</v>
      </c>
    </row>
    <row r="644" spans="1:10">
      <c r="A644" s="96" t="s">
        <v>117</v>
      </c>
      <c r="B644" s="97" t="s">
        <v>25</v>
      </c>
      <c r="C644" s="102" t="s">
        <v>118</v>
      </c>
      <c r="D644" s="98" t="s">
        <v>26</v>
      </c>
      <c r="E644" s="98" t="s">
        <v>18</v>
      </c>
      <c r="F644" s="99"/>
      <c r="G644" s="103"/>
      <c r="H644" s="113">
        <f>SUM(H645)</f>
        <v>73584</v>
      </c>
      <c r="I644" s="34">
        <f>+$I$2</f>
        <v>1.393</v>
      </c>
      <c r="J644" s="63">
        <f>ROUND(H644*I644,0)</f>
        <v>102503</v>
      </c>
    </row>
    <row r="645" spans="1:10">
      <c r="A645" s="97" t="s">
        <v>117</v>
      </c>
      <c r="B645" s="97" t="s">
        <v>99</v>
      </c>
      <c r="C645" s="105" t="s">
        <v>100</v>
      </c>
      <c r="D645" s="99" t="s">
        <v>59</v>
      </c>
      <c r="E645" s="99" t="s">
        <v>60</v>
      </c>
      <c r="F645" s="99">
        <v>8</v>
      </c>
      <c r="G645" s="103">
        <v>9198</v>
      </c>
      <c r="H645" s="100">
        <f>ROUND(F645*G645,0)</f>
        <v>73584</v>
      </c>
    </row>
    <row r="646" spans="1:10" ht="13.5" thickBot="1">
      <c r="A646" s="329"/>
      <c r="B646" s="35"/>
      <c r="C646" s="67"/>
      <c r="D646" s="35"/>
      <c r="E646" s="35"/>
      <c r="F646" s="35"/>
      <c r="G646" s="35"/>
      <c r="H646" s="35"/>
    </row>
    <row r="647" spans="1:10" ht="13.5" thickBot="1">
      <c r="A647" s="333" t="s">
        <v>101</v>
      </c>
      <c r="B647" s="36"/>
      <c r="C647" s="70" t="s">
        <v>102</v>
      </c>
      <c r="D647" s="393"/>
      <c r="E647" s="394"/>
      <c r="F647" s="394"/>
      <c r="G647" s="394"/>
      <c r="H647" s="395"/>
    </row>
    <row r="648" spans="1:10">
      <c r="A648" s="329"/>
      <c r="B648" s="35"/>
      <c r="C648" s="67"/>
      <c r="D648" s="35"/>
      <c r="E648" s="35"/>
      <c r="F648" s="35"/>
      <c r="G648" s="35"/>
      <c r="H648" s="35"/>
    </row>
    <row r="649" spans="1:10" ht="25.5">
      <c r="A649" s="37" t="s">
        <v>21</v>
      </c>
      <c r="B649" s="37" t="s">
        <v>22</v>
      </c>
      <c r="C649" s="68" t="s">
        <v>23</v>
      </c>
      <c r="D649" s="38" t="s">
        <v>17</v>
      </c>
      <c r="E649" s="38" t="s">
        <v>16</v>
      </c>
      <c r="F649" s="39" t="s">
        <v>95</v>
      </c>
      <c r="G649" s="40" t="s">
        <v>5</v>
      </c>
      <c r="H649" s="40" t="s">
        <v>9</v>
      </c>
      <c r="I649" s="41" t="s">
        <v>24</v>
      </c>
      <c r="J649" s="41" t="s">
        <v>96</v>
      </c>
    </row>
    <row r="650" spans="1:10">
      <c r="A650" s="96" t="s">
        <v>591</v>
      </c>
      <c r="B650" s="97" t="s">
        <v>25</v>
      </c>
      <c r="C650" s="102" t="s">
        <v>592</v>
      </c>
      <c r="D650" s="98" t="s">
        <v>26</v>
      </c>
      <c r="E650" s="98" t="s">
        <v>33</v>
      </c>
      <c r="F650" s="99"/>
      <c r="G650" s="103"/>
      <c r="H650" s="113">
        <v>123513</v>
      </c>
      <c r="I650" s="34">
        <f>+$I$2</f>
        <v>1.393</v>
      </c>
      <c r="J650" s="63">
        <f>ROUND(H650*I650,0)</f>
        <v>172054</v>
      </c>
    </row>
    <row r="651" spans="1:10">
      <c r="A651" s="97" t="s">
        <v>591</v>
      </c>
      <c r="B651" s="97" t="s">
        <v>129</v>
      </c>
      <c r="C651" s="105" t="s">
        <v>130</v>
      </c>
      <c r="D651" s="99" t="s">
        <v>59</v>
      </c>
      <c r="E651" s="99" t="s">
        <v>60</v>
      </c>
      <c r="F651" s="99">
        <v>0.3</v>
      </c>
      <c r="G651" s="103">
        <f>+VLOOKUP(B651,[113]Insumos!$A$2:$F$5000,5,FALSE)</f>
        <v>42311</v>
      </c>
      <c r="H651" s="100">
        <f t="shared" ref="H651:H655" si="63">+ROUND(F651*G651,0)</f>
        <v>12693</v>
      </c>
    </row>
    <row r="652" spans="1:10">
      <c r="A652" s="97" t="s">
        <v>591</v>
      </c>
      <c r="B652" s="97" t="s">
        <v>580</v>
      </c>
      <c r="C652" s="105" t="s">
        <v>581</v>
      </c>
      <c r="D652" s="99" t="s">
        <v>63</v>
      </c>
      <c r="E652" s="99" t="s">
        <v>18</v>
      </c>
      <c r="F652" s="99">
        <v>0.4</v>
      </c>
      <c r="G652" s="103">
        <f>+VLOOKUP(B652,[113]Insumos!$A$2:$F$5000,5,FALSE)</f>
        <v>56533</v>
      </c>
      <c r="H652" s="100">
        <f t="shared" si="63"/>
        <v>22613</v>
      </c>
    </row>
    <row r="653" spans="1:10">
      <c r="A653" s="97" t="s">
        <v>591</v>
      </c>
      <c r="B653" s="97" t="s">
        <v>28</v>
      </c>
      <c r="C653" s="105" t="s">
        <v>29</v>
      </c>
      <c r="D653" s="99" t="s">
        <v>30</v>
      </c>
      <c r="E653" s="99" t="s">
        <v>31</v>
      </c>
      <c r="F653" s="99">
        <v>0.5</v>
      </c>
      <c r="G653" s="103">
        <f>+VLOOKUP(B653,[113]Insumos!$A$2:$F$5000,5,FALSE)</f>
        <v>3311</v>
      </c>
      <c r="H653" s="100">
        <f t="shared" si="63"/>
        <v>1656</v>
      </c>
    </row>
    <row r="654" spans="1:10">
      <c r="A654" s="97" t="s">
        <v>591</v>
      </c>
      <c r="B654" s="97" t="s">
        <v>67</v>
      </c>
      <c r="C654" s="105" t="s">
        <v>68</v>
      </c>
      <c r="D654" s="99" t="s">
        <v>32</v>
      </c>
      <c r="E654" s="99" t="s">
        <v>31</v>
      </c>
      <c r="F654" s="99">
        <v>0.6</v>
      </c>
      <c r="G654" s="103">
        <f>+VLOOKUP(B654,[113]Insumos!$A$2:$F$5000,5,FALSE)</f>
        <v>1733</v>
      </c>
      <c r="H654" s="100">
        <f t="shared" si="63"/>
        <v>1040</v>
      </c>
    </row>
    <row r="655" spans="1:10">
      <c r="A655" s="97" t="s">
        <v>591</v>
      </c>
      <c r="B655" s="97" t="s">
        <v>582</v>
      </c>
      <c r="C655" s="105" t="s">
        <v>583</v>
      </c>
      <c r="D655" s="99" t="s">
        <v>32</v>
      </c>
      <c r="E655" s="99" t="s">
        <v>33</v>
      </c>
      <c r="F655" s="99">
        <v>1.3</v>
      </c>
      <c r="G655" s="103">
        <f>+VLOOKUP(B655,[113]Insumos!$A$2:$F$5000,5,FALSE)</f>
        <v>65778</v>
      </c>
      <c r="H655" s="100">
        <f t="shared" si="63"/>
        <v>85511</v>
      </c>
    </row>
    <row r="656" spans="1:10" s="340" customFormat="1">
      <c r="A656"/>
      <c r="B656"/>
      <c r="C656"/>
      <c r="D656"/>
      <c r="E656"/>
      <c r="F656"/>
      <c r="G656"/>
      <c r="H656"/>
    </row>
    <row r="657" spans="1:10" ht="25.5">
      <c r="A657" s="37" t="s">
        <v>21</v>
      </c>
      <c r="B657" s="37" t="s">
        <v>22</v>
      </c>
      <c r="C657" s="68" t="s">
        <v>23</v>
      </c>
      <c r="D657" s="38" t="s">
        <v>17</v>
      </c>
      <c r="E657" s="38" t="s">
        <v>16</v>
      </c>
      <c r="F657" s="39" t="s">
        <v>95</v>
      </c>
      <c r="G657" s="40" t="s">
        <v>5</v>
      </c>
      <c r="H657" s="40" t="s">
        <v>9</v>
      </c>
      <c r="I657" s="41" t="s">
        <v>24</v>
      </c>
      <c r="J657" s="41" t="s">
        <v>96</v>
      </c>
    </row>
    <row r="658" spans="1:10" ht="25.5">
      <c r="A658" s="96" t="s">
        <v>246</v>
      </c>
      <c r="B658" s="97" t="s">
        <v>25</v>
      </c>
      <c r="C658" s="102" t="s">
        <v>247</v>
      </c>
      <c r="D658" s="98" t="s">
        <v>26</v>
      </c>
      <c r="E658" s="98" t="s">
        <v>35</v>
      </c>
      <c r="F658" s="99"/>
      <c r="G658" s="103"/>
      <c r="H658" s="113">
        <f>SUM(H659:H669)</f>
        <v>23066</v>
      </c>
      <c r="I658" s="34">
        <f>+$I$2</f>
        <v>1.393</v>
      </c>
      <c r="J658" s="63">
        <f>ROUND(H658*I658,0)</f>
        <v>32131</v>
      </c>
    </row>
    <row r="659" spans="1:10">
      <c r="A659" s="97" t="s">
        <v>246</v>
      </c>
      <c r="B659" s="97" t="s">
        <v>248</v>
      </c>
      <c r="C659" s="105" t="s">
        <v>249</v>
      </c>
      <c r="D659" s="99" t="s">
        <v>59</v>
      </c>
      <c r="E659" s="99" t="s">
        <v>60</v>
      </c>
      <c r="F659" s="99">
        <v>0.09</v>
      </c>
      <c r="G659" s="103">
        <v>48652</v>
      </c>
      <c r="H659" s="100">
        <f>ROUND(F659*G659,0)</f>
        <v>4379</v>
      </c>
    </row>
    <row r="660" spans="1:10" ht="25.5">
      <c r="A660" s="97" t="s">
        <v>246</v>
      </c>
      <c r="B660" s="97" t="s">
        <v>74</v>
      </c>
      <c r="C660" s="105" t="s">
        <v>75</v>
      </c>
      <c r="D660" s="99" t="s">
        <v>63</v>
      </c>
      <c r="E660" s="99" t="s">
        <v>31</v>
      </c>
      <c r="F660" s="99">
        <v>0.05</v>
      </c>
      <c r="G660" s="103">
        <v>9475</v>
      </c>
      <c r="H660" s="100">
        <f t="shared" ref="H660:H669" si="64">ROUND(F660*G660,0)</f>
        <v>474</v>
      </c>
    </row>
    <row r="661" spans="1:10">
      <c r="A661" s="97" t="s">
        <v>246</v>
      </c>
      <c r="B661" s="97" t="s">
        <v>69</v>
      </c>
      <c r="C661" s="105" t="s">
        <v>70</v>
      </c>
      <c r="D661" s="99" t="s">
        <v>63</v>
      </c>
      <c r="E661" s="99" t="s">
        <v>18</v>
      </c>
      <c r="F661" s="99">
        <v>1.6999999999999999E-3</v>
      </c>
      <c r="G661" s="103">
        <v>171308</v>
      </c>
      <c r="H661" s="100">
        <f t="shared" si="64"/>
        <v>291</v>
      </c>
    </row>
    <row r="662" spans="1:10">
      <c r="A662" s="97" t="s">
        <v>246</v>
      </c>
      <c r="B662" s="97" t="s">
        <v>105</v>
      </c>
      <c r="C662" s="105" t="s">
        <v>106</v>
      </c>
      <c r="D662" s="99" t="s">
        <v>63</v>
      </c>
      <c r="E662" s="99" t="s">
        <v>60</v>
      </c>
      <c r="F662" s="99">
        <v>0.01</v>
      </c>
      <c r="G662" s="103">
        <v>42825</v>
      </c>
      <c r="H662" s="100">
        <f t="shared" si="64"/>
        <v>428</v>
      </c>
    </row>
    <row r="663" spans="1:10">
      <c r="A663" s="97" t="s">
        <v>246</v>
      </c>
      <c r="B663" s="97" t="s">
        <v>250</v>
      </c>
      <c r="C663" s="105" t="s">
        <v>251</v>
      </c>
      <c r="D663" s="99" t="s">
        <v>63</v>
      </c>
      <c r="E663" s="99" t="s">
        <v>60</v>
      </c>
      <c r="F663" s="99">
        <v>0.01</v>
      </c>
      <c r="G663" s="103">
        <v>59614</v>
      </c>
      <c r="H663" s="100">
        <f t="shared" si="64"/>
        <v>596</v>
      </c>
    </row>
    <row r="664" spans="1:10">
      <c r="A664" s="97" t="s">
        <v>246</v>
      </c>
      <c r="B664" s="97" t="s">
        <v>28</v>
      </c>
      <c r="C664" s="105" t="s">
        <v>29</v>
      </c>
      <c r="D664" s="99" t="s">
        <v>30</v>
      </c>
      <c r="E664" s="99" t="s">
        <v>31</v>
      </c>
      <c r="F664" s="99">
        <v>0.09</v>
      </c>
      <c r="G664" s="103">
        <v>3311</v>
      </c>
      <c r="H664" s="100">
        <f t="shared" si="64"/>
        <v>298</v>
      </c>
    </row>
    <row r="665" spans="1:10">
      <c r="A665" s="97" t="s">
        <v>246</v>
      </c>
      <c r="B665" s="97" t="s">
        <v>103</v>
      </c>
      <c r="C665" s="105" t="s">
        <v>104</v>
      </c>
      <c r="D665" s="99" t="s">
        <v>32</v>
      </c>
      <c r="E665" s="99" t="s">
        <v>52</v>
      </c>
      <c r="F665" s="99">
        <v>1.4999999999999999E-2</v>
      </c>
      <c r="G665" s="103">
        <v>79948</v>
      </c>
      <c r="H665" s="100">
        <f t="shared" si="64"/>
        <v>1199</v>
      </c>
    </row>
    <row r="666" spans="1:10">
      <c r="A666" s="97" t="s">
        <v>246</v>
      </c>
      <c r="B666" s="97" t="s">
        <v>139</v>
      </c>
      <c r="C666" s="105" t="s">
        <v>140</v>
      </c>
      <c r="D666" s="99" t="s">
        <v>32</v>
      </c>
      <c r="E666" s="99" t="s">
        <v>52</v>
      </c>
      <c r="F666" s="99">
        <v>1.4999999999999999E-2</v>
      </c>
      <c r="G666" s="103">
        <v>115927</v>
      </c>
      <c r="H666" s="100">
        <f t="shared" si="64"/>
        <v>1739</v>
      </c>
    </row>
    <row r="667" spans="1:10" ht="12" customHeight="1">
      <c r="A667" s="97" t="s">
        <v>246</v>
      </c>
      <c r="B667" s="97" t="s">
        <v>67</v>
      </c>
      <c r="C667" s="105" t="s">
        <v>68</v>
      </c>
      <c r="D667" s="99" t="s">
        <v>32</v>
      </c>
      <c r="E667" s="99" t="s">
        <v>31</v>
      </c>
      <c r="F667" s="99">
        <v>0.1</v>
      </c>
      <c r="G667" s="103">
        <v>1733</v>
      </c>
      <c r="H667" s="100">
        <f t="shared" si="64"/>
        <v>173</v>
      </c>
    </row>
    <row r="668" spans="1:10" ht="25.5">
      <c r="A668" s="97" t="s">
        <v>246</v>
      </c>
      <c r="B668" s="97" t="s">
        <v>252</v>
      </c>
      <c r="C668" s="105" t="s">
        <v>253</v>
      </c>
      <c r="D668" s="99" t="s">
        <v>32</v>
      </c>
      <c r="E668" s="99" t="s">
        <v>35</v>
      </c>
      <c r="F668" s="99">
        <v>1</v>
      </c>
      <c r="G668" s="103">
        <v>9276</v>
      </c>
      <c r="H668" s="100">
        <f t="shared" si="64"/>
        <v>9276</v>
      </c>
    </row>
    <row r="669" spans="1:10">
      <c r="A669" s="97" t="s">
        <v>246</v>
      </c>
      <c r="B669" s="97" t="s">
        <v>254</v>
      </c>
      <c r="C669" s="105" t="s">
        <v>255</v>
      </c>
      <c r="D669" s="99" t="s">
        <v>32</v>
      </c>
      <c r="E669" s="99" t="s">
        <v>35</v>
      </c>
      <c r="F669" s="99">
        <v>0.3</v>
      </c>
      <c r="G669" s="103">
        <v>14042</v>
      </c>
      <c r="H669" s="100">
        <f t="shared" si="64"/>
        <v>4213</v>
      </c>
    </row>
    <row r="670" spans="1:10">
      <c r="A670" s="329"/>
      <c r="B670" s="35"/>
      <c r="C670" s="67"/>
      <c r="D670" s="35"/>
      <c r="E670" s="35"/>
      <c r="F670" s="35"/>
      <c r="G670" s="35"/>
      <c r="H670" s="35"/>
    </row>
    <row r="671" spans="1:10" ht="25.5">
      <c r="A671" s="37" t="s">
        <v>21</v>
      </c>
      <c r="B671" s="37" t="s">
        <v>22</v>
      </c>
      <c r="C671" s="68" t="s">
        <v>23</v>
      </c>
      <c r="D671" s="38" t="s">
        <v>17</v>
      </c>
      <c r="E671" s="38" t="s">
        <v>16</v>
      </c>
      <c r="F671" s="39" t="s">
        <v>95</v>
      </c>
      <c r="G671" s="40" t="s">
        <v>5</v>
      </c>
      <c r="H671" s="40" t="s">
        <v>9</v>
      </c>
      <c r="I671" s="41" t="s">
        <v>24</v>
      </c>
      <c r="J671" s="41" t="s">
        <v>96</v>
      </c>
    </row>
    <row r="672" spans="1:10">
      <c r="A672" s="96" t="s">
        <v>380</v>
      </c>
      <c r="B672" s="97" t="s">
        <v>25</v>
      </c>
      <c r="C672" s="102" t="s">
        <v>381</v>
      </c>
      <c r="D672" s="98" t="s">
        <v>26</v>
      </c>
      <c r="E672" s="98" t="s">
        <v>34</v>
      </c>
      <c r="F672" s="99"/>
      <c r="G672" s="103"/>
      <c r="H672" s="113">
        <f>SUM(H673:H675)</f>
        <v>6719</v>
      </c>
      <c r="I672" s="34">
        <f>+$I$2</f>
        <v>1.393</v>
      </c>
      <c r="J672" s="63">
        <f>ROUND(H672*I672,0)</f>
        <v>9360</v>
      </c>
    </row>
    <row r="673" spans="1:10">
      <c r="A673" s="97" t="s">
        <v>380</v>
      </c>
      <c r="B673" s="106" t="s">
        <v>99</v>
      </c>
      <c r="C673" s="112" t="s">
        <v>100</v>
      </c>
      <c r="D673" s="108" t="s">
        <v>59</v>
      </c>
      <c r="E673" s="108" t="s">
        <v>60</v>
      </c>
      <c r="F673" s="108">
        <v>0.5</v>
      </c>
      <c r="G673" s="103">
        <v>9198</v>
      </c>
      <c r="H673" s="100">
        <f>ROUND(F673*G673,0)</f>
        <v>4599</v>
      </c>
    </row>
    <row r="674" spans="1:10">
      <c r="A674" s="97" t="s">
        <v>380</v>
      </c>
      <c r="B674" s="106" t="s">
        <v>28</v>
      </c>
      <c r="C674" s="112" t="s">
        <v>29</v>
      </c>
      <c r="D674" s="108" t="s">
        <v>30</v>
      </c>
      <c r="E674" s="108" t="s">
        <v>31</v>
      </c>
      <c r="F674" s="108">
        <v>0.5</v>
      </c>
      <c r="G674" s="103">
        <v>3311</v>
      </c>
      <c r="H674" s="100">
        <f t="shared" ref="H674:H675" si="65">ROUND(F674*G674,0)</f>
        <v>1656</v>
      </c>
    </row>
    <row r="675" spans="1:10">
      <c r="A675" s="97" t="s">
        <v>380</v>
      </c>
      <c r="B675" s="97" t="s">
        <v>194</v>
      </c>
      <c r="C675" s="105" t="s">
        <v>195</v>
      </c>
      <c r="D675" s="99" t="s">
        <v>32</v>
      </c>
      <c r="E675" s="99" t="s">
        <v>33</v>
      </c>
      <c r="F675" s="99">
        <v>0.5</v>
      </c>
      <c r="G675" s="103">
        <v>928</v>
      </c>
      <c r="H675" s="100">
        <f t="shared" si="65"/>
        <v>464</v>
      </c>
    </row>
    <row r="676" spans="1:10" ht="12" customHeight="1">
      <c r="A676" s="329"/>
      <c r="B676" s="35"/>
      <c r="C676" s="67"/>
      <c r="D676" s="35"/>
      <c r="E676" s="35"/>
      <c r="F676" s="35"/>
      <c r="G676" s="35"/>
      <c r="H676" s="35"/>
    </row>
    <row r="677" spans="1:10" ht="25.5">
      <c r="A677" s="37" t="s">
        <v>21</v>
      </c>
      <c r="B677" s="37" t="s">
        <v>22</v>
      </c>
      <c r="C677" s="68" t="s">
        <v>23</v>
      </c>
      <c r="D677" s="38" t="s">
        <v>17</v>
      </c>
      <c r="E677" s="38" t="s">
        <v>16</v>
      </c>
      <c r="F677" s="39" t="s">
        <v>95</v>
      </c>
      <c r="G677" s="40" t="s">
        <v>5</v>
      </c>
      <c r="H677" s="40" t="s">
        <v>9</v>
      </c>
      <c r="I677" s="41" t="s">
        <v>24</v>
      </c>
      <c r="J677" s="41" t="s">
        <v>96</v>
      </c>
    </row>
    <row r="678" spans="1:10">
      <c r="A678" s="96" t="s">
        <v>192</v>
      </c>
      <c r="B678" s="97" t="s">
        <v>25</v>
      </c>
      <c r="C678" s="102" t="s">
        <v>193</v>
      </c>
      <c r="D678" s="98" t="s">
        <v>26</v>
      </c>
      <c r="E678" s="98" t="s">
        <v>27</v>
      </c>
      <c r="F678" s="99"/>
      <c r="G678" s="103"/>
      <c r="H678" s="113">
        <f>SUM(H679:H682)</f>
        <v>4374</v>
      </c>
      <c r="I678" s="34">
        <f>+$I$2</f>
        <v>1.393</v>
      </c>
      <c r="J678" s="63">
        <f>ROUND(H678*I678,0)</f>
        <v>6093</v>
      </c>
    </row>
    <row r="679" spans="1:10" ht="12" customHeight="1">
      <c r="A679" s="97" t="s">
        <v>192</v>
      </c>
      <c r="B679" s="97" t="s">
        <v>99</v>
      </c>
      <c r="C679" s="105" t="s">
        <v>100</v>
      </c>
      <c r="D679" s="99" t="s">
        <v>59</v>
      </c>
      <c r="E679" s="99" t="s">
        <v>60</v>
      </c>
      <c r="F679" s="99">
        <v>7.0000000000000007E-2</v>
      </c>
      <c r="G679" s="103">
        <v>9198</v>
      </c>
      <c r="H679" s="100">
        <f>ROUND(F679*G679,0)</f>
        <v>644</v>
      </c>
    </row>
    <row r="680" spans="1:10">
      <c r="A680" s="97" t="s">
        <v>192</v>
      </c>
      <c r="B680" s="97" t="s">
        <v>28</v>
      </c>
      <c r="C680" s="105" t="s">
        <v>29</v>
      </c>
      <c r="D680" s="99" t="s">
        <v>30</v>
      </c>
      <c r="E680" s="99" t="s">
        <v>31</v>
      </c>
      <c r="F680" s="99">
        <v>0.7</v>
      </c>
      <c r="G680" s="103">
        <v>3311</v>
      </c>
      <c r="H680" s="100">
        <f t="shared" ref="H680:H682" si="66">ROUND(F680*G680,0)</f>
        <v>2318</v>
      </c>
    </row>
    <row r="681" spans="1:10">
      <c r="A681" s="97" t="s">
        <v>192</v>
      </c>
      <c r="B681" s="97" t="s">
        <v>194</v>
      </c>
      <c r="C681" s="105" t="s">
        <v>195</v>
      </c>
      <c r="D681" s="99" t="s">
        <v>32</v>
      </c>
      <c r="E681" s="99" t="s">
        <v>33</v>
      </c>
      <c r="F681" s="99">
        <v>0.5</v>
      </c>
      <c r="G681" s="103">
        <v>928</v>
      </c>
      <c r="H681" s="100">
        <f t="shared" si="66"/>
        <v>464</v>
      </c>
    </row>
    <row r="682" spans="1:10" ht="25.5">
      <c r="A682" s="97" t="s">
        <v>196</v>
      </c>
      <c r="B682" s="97" t="s">
        <v>74</v>
      </c>
      <c r="C682" s="105" t="s">
        <v>75</v>
      </c>
      <c r="D682" s="99" t="s">
        <v>63</v>
      </c>
      <c r="E682" s="99" t="s">
        <v>31</v>
      </c>
      <c r="F682" s="99">
        <v>0.1</v>
      </c>
      <c r="G682" s="103">
        <v>9475</v>
      </c>
      <c r="H682" s="100">
        <f t="shared" si="66"/>
        <v>948</v>
      </c>
    </row>
    <row r="683" spans="1:10">
      <c r="A683" s="329"/>
      <c r="B683" s="35"/>
      <c r="C683" s="67"/>
      <c r="D683" s="35"/>
      <c r="E683" s="35"/>
      <c r="F683" s="35"/>
      <c r="G683" s="35"/>
      <c r="H683" s="100"/>
    </row>
    <row r="684" spans="1:10" ht="25.5">
      <c r="A684" s="37" t="s">
        <v>21</v>
      </c>
      <c r="B684" s="37" t="s">
        <v>22</v>
      </c>
      <c r="C684" s="68" t="s">
        <v>23</v>
      </c>
      <c r="D684" s="38" t="s">
        <v>17</v>
      </c>
      <c r="E684" s="38" t="s">
        <v>16</v>
      </c>
      <c r="F684" s="39" t="s">
        <v>95</v>
      </c>
      <c r="G684" s="40" t="s">
        <v>5</v>
      </c>
      <c r="H684" s="40" t="s">
        <v>9</v>
      </c>
      <c r="I684" s="41" t="s">
        <v>24</v>
      </c>
      <c r="J684" s="41" t="s">
        <v>96</v>
      </c>
    </row>
    <row r="685" spans="1:10">
      <c r="A685" s="96" t="s">
        <v>196</v>
      </c>
      <c r="B685" s="97" t="s">
        <v>25</v>
      </c>
      <c r="C685" s="102" t="s">
        <v>221</v>
      </c>
      <c r="D685" s="98" t="s">
        <v>26</v>
      </c>
      <c r="E685" s="98" t="s">
        <v>34</v>
      </c>
      <c r="F685" s="99"/>
      <c r="G685" s="103"/>
      <c r="H685" s="113">
        <f>SUM(H686:H695)</f>
        <v>41102</v>
      </c>
      <c r="I685" s="34">
        <f>+$I$2</f>
        <v>1.393</v>
      </c>
      <c r="J685" s="63">
        <f>ROUND(H685*I685,0)</f>
        <v>57255</v>
      </c>
    </row>
    <row r="686" spans="1:10" ht="12" customHeight="1">
      <c r="A686" s="97" t="s">
        <v>196</v>
      </c>
      <c r="B686" s="97" t="s">
        <v>121</v>
      </c>
      <c r="C686" s="105" t="s">
        <v>122</v>
      </c>
      <c r="D686" s="99" t="s">
        <v>59</v>
      </c>
      <c r="E686" s="99" t="s">
        <v>60</v>
      </c>
      <c r="F686" s="99">
        <v>0.3</v>
      </c>
      <c r="G686" s="103">
        <v>33113</v>
      </c>
      <c r="H686" s="100">
        <f>ROUND(F686*G686,0)</f>
        <v>9934</v>
      </c>
    </row>
    <row r="687" spans="1:10" ht="25.5">
      <c r="A687" s="97" t="s">
        <v>196</v>
      </c>
      <c r="B687" s="97" t="s">
        <v>74</v>
      </c>
      <c r="C687" s="105" t="s">
        <v>75</v>
      </c>
      <c r="D687" s="99" t="s">
        <v>63</v>
      </c>
      <c r="E687" s="99" t="s">
        <v>31</v>
      </c>
      <c r="F687" s="99">
        <v>0.1</v>
      </c>
      <c r="G687" s="103">
        <v>9475</v>
      </c>
      <c r="H687" s="100">
        <f t="shared" ref="H687:H689" si="67">ROUND(F687*G687,0)</f>
        <v>948</v>
      </c>
    </row>
    <row r="688" spans="1:10">
      <c r="A688" s="97" t="s">
        <v>196</v>
      </c>
      <c r="B688" s="97" t="s">
        <v>69</v>
      </c>
      <c r="C688" s="105" t="s">
        <v>70</v>
      </c>
      <c r="D688" s="99" t="s">
        <v>63</v>
      </c>
      <c r="E688" s="99" t="s">
        <v>18</v>
      </c>
      <c r="F688" s="99">
        <v>2.8999999999999998E-3</v>
      </c>
      <c r="G688" s="103">
        <v>171308</v>
      </c>
      <c r="H688" s="100">
        <f t="shared" si="67"/>
        <v>497</v>
      </c>
    </row>
    <row r="689" spans="1:10">
      <c r="A689" s="97" t="s">
        <v>196</v>
      </c>
      <c r="B689" s="97" t="s">
        <v>215</v>
      </c>
      <c r="C689" s="105" t="s">
        <v>216</v>
      </c>
      <c r="D689" s="99" t="s">
        <v>63</v>
      </c>
      <c r="E689" s="99" t="s">
        <v>18</v>
      </c>
      <c r="F689" s="99">
        <v>2.5000000000000001E-2</v>
      </c>
      <c r="G689" s="103">
        <v>18970</v>
      </c>
      <c r="H689" s="100">
        <f t="shared" si="67"/>
        <v>474</v>
      </c>
    </row>
    <row r="690" spans="1:10">
      <c r="A690" s="97" t="s">
        <v>196</v>
      </c>
      <c r="B690" s="97" t="s">
        <v>222</v>
      </c>
      <c r="C690" s="105" t="s">
        <v>223</v>
      </c>
      <c r="D690" s="99" t="s">
        <v>63</v>
      </c>
      <c r="E690" s="99" t="s">
        <v>18</v>
      </c>
      <c r="F690" s="99">
        <v>0.1</v>
      </c>
      <c r="G690" s="103">
        <v>2981</v>
      </c>
      <c r="H690" s="100">
        <v>298</v>
      </c>
    </row>
    <row r="691" spans="1:10">
      <c r="A691" s="97" t="s">
        <v>196</v>
      </c>
      <c r="B691" s="97" t="s">
        <v>28</v>
      </c>
      <c r="C691" s="105" t="s">
        <v>29</v>
      </c>
      <c r="D691" s="99" t="s">
        <v>30</v>
      </c>
      <c r="E691" s="99" t="s">
        <v>31</v>
      </c>
      <c r="F691" s="99">
        <v>0.3</v>
      </c>
      <c r="G691" s="103">
        <v>3311</v>
      </c>
      <c r="H691" s="100">
        <v>993</v>
      </c>
    </row>
    <row r="692" spans="1:10">
      <c r="A692" s="97" t="s">
        <v>196</v>
      </c>
      <c r="B692" s="97" t="s">
        <v>67</v>
      </c>
      <c r="C692" s="105" t="s">
        <v>68</v>
      </c>
      <c r="D692" s="99" t="s">
        <v>32</v>
      </c>
      <c r="E692" s="99" t="s">
        <v>31</v>
      </c>
      <c r="F692" s="99">
        <v>0.372</v>
      </c>
      <c r="G692" s="103">
        <v>1733</v>
      </c>
      <c r="H692" s="100">
        <v>645</v>
      </c>
    </row>
    <row r="693" spans="1:10">
      <c r="A693" s="97" t="s">
        <v>196</v>
      </c>
      <c r="B693" s="97" t="s">
        <v>217</v>
      </c>
      <c r="C693" s="105" t="s">
        <v>218</v>
      </c>
      <c r="D693" s="99" t="s">
        <v>32</v>
      </c>
      <c r="E693" s="99" t="s">
        <v>31</v>
      </c>
      <c r="F693" s="99">
        <v>8</v>
      </c>
      <c r="G693" s="103">
        <v>389</v>
      </c>
      <c r="H693" s="100">
        <v>3112</v>
      </c>
    </row>
    <row r="694" spans="1:10">
      <c r="A694" s="97" t="s">
        <v>196</v>
      </c>
      <c r="B694" s="97" t="s">
        <v>224</v>
      </c>
      <c r="C694" s="105" t="s">
        <v>382</v>
      </c>
      <c r="D694" s="99" t="s">
        <v>32</v>
      </c>
      <c r="E694" s="99" t="s">
        <v>31</v>
      </c>
      <c r="F694" s="99">
        <v>0.8</v>
      </c>
      <c r="G694" s="116">
        <v>28837</v>
      </c>
      <c r="H694" s="100">
        <v>23070</v>
      </c>
    </row>
    <row r="695" spans="1:10">
      <c r="A695" s="97" t="s">
        <v>196</v>
      </c>
      <c r="B695" s="97" t="s">
        <v>219</v>
      </c>
      <c r="C695" s="105" t="s">
        <v>220</v>
      </c>
      <c r="D695" s="99" t="s">
        <v>32</v>
      </c>
      <c r="E695" s="99" t="s">
        <v>88</v>
      </c>
      <c r="F695" s="99">
        <v>0.1</v>
      </c>
      <c r="G695" s="103">
        <v>11305</v>
      </c>
      <c r="H695" s="100">
        <v>1131</v>
      </c>
    </row>
    <row r="696" spans="1:10">
      <c r="A696" s="329"/>
      <c r="B696" s="35"/>
      <c r="C696" s="67"/>
      <c r="D696" s="35"/>
      <c r="E696" s="35"/>
      <c r="F696" s="35"/>
      <c r="G696" s="35"/>
      <c r="H696" s="35"/>
    </row>
    <row r="697" spans="1:10" ht="25.5">
      <c r="A697" s="128" t="s">
        <v>21</v>
      </c>
      <c r="B697" s="128" t="s">
        <v>22</v>
      </c>
      <c r="C697" s="139" t="s">
        <v>23</v>
      </c>
      <c r="D697" s="129" t="s">
        <v>17</v>
      </c>
      <c r="E697" s="129" t="s">
        <v>16</v>
      </c>
      <c r="F697" s="130" t="s">
        <v>95</v>
      </c>
      <c r="G697" s="131" t="s">
        <v>5</v>
      </c>
      <c r="H697" s="131" t="s">
        <v>9</v>
      </c>
      <c r="I697" s="41" t="s">
        <v>24</v>
      </c>
      <c r="J697" s="41" t="s">
        <v>96</v>
      </c>
    </row>
    <row r="698" spans="1:10">
      <c r="A698" s="132" t="s">
        <v>363</v>
      </c>
      <c r="B698" s="133" t="s">
        <v>25</v>
      </c>
      <c r="C698" s="140" t="s">
        <v>364</v>
      </c>
      <c r="D698" s="134" t="s">
        <v>26</v>
      </c>
      <c r="E698" s="134" t="s">
        <v>34</v>
      </c>
      <c r="F698" s="135"/>
      <c r="G698" s="136"/>
      <c r="H698" s="113">
        <f>SUM(H699:H711)</f>
        <v>156182</v>
      </c>
      <c r="I698" s="34">
        <f>+$I$2</f>
        <v>1.393</v>
      </c>
      <c r="J698" s="63">
        <f>ROUND(H698*I698,0)</f>
        <v>217562</v>
      </c>
    </row>
    <row r="699" spans="1:10">
      <c r="A699" s="133" t="s">
        <v>363</v>
      </c>
      <c r="B699" s="133" t="s">
        <v>121</v>
      </c>
      <c r="C699" s="141" t="s">
        <v>122</v>
      </c>
      <c r="D699" s="135" t="s">
        <v>59</v>
      </c>
      <c r="E699" s="135" t="s">
        <v>60</v>
      </c>
      <c r="F699" s="135">
        <v>0.35</v>
      </c>
      <c r="G699" s="136">
        <v>33113</v>
      </c>
      <c r="H699" s="100">
        <f>ROUND(F699*G699,0)</f>
        <v>11590</v>
      </c>
    </row>
    <row r="700" spans="1:10" ht="25.5">
      <c r="A700" s="133" t="s">
        <v>363</v>
      </c>
      <c r="B700" s="133" t="s">
        <v>74</v>
      </c>
      <c r="C700" s="141" t="s">
        <v>75</v>
      </c>
      <c r="D700" s="135" t="s">
        <v>63</v>
      </c>
      <c r="E700" s="135" t="s">
        <v>31</v>
      </c>
      <c r="F700" s="135">
        <v>0.12</v>
      </c>
      <c r="G700" s="136">
        <v>9475</v>
      </c>
      <c r="H700" s="100">
        <f t="shared" ref="H700:H711" si="68">ROUND(F700*G700,0)</f>
        <v>1137</v>
      </c>
    </row>
    <row r="701" spans="1:10">
      <c r="A701" s="133" t="s">
        <v>363</v>
      </c>
      <c r="B701" s="133" t="s">
        <v>69</v>
      </c>
      <c r="C701" s="141" t="s">
        <v>70</v>
      </c>
      <c r="D701" s="135" t="s">
        <v>63</v>
      </c>
      <c r="E701" s="135" t="s">
        <v>18</v>
      </c>
      <c r="F701" s="135">
        <v>1.5100000000000001E-2</v>
      </c>
      <c r="G701" s="136">
        <v>171308</v>
      </c>
      <c r="H701" s="100">
        <f t="shared" si="68"/>
        <v>2587</v>
      </c>
    </row>
    <row r="702" spans="1:10">
      <c r="A702" s="133" t="s">
        <v>363</v>
      </c>
      <c r="B702" s="133" t="s">
        <v>215</v>
      </c>
      <c r="C702" s="141" t="s">
        <v>216</v>
      </c>
      <c r="D702" s="135" t="s">
        <v>63</v>
      </c>
      <c r="E702" s="135" t="s">
        <v>18</v>
      </c>
      <c r="F702" s="135">
        <v>2.5000000000000001E-2</v>
      </c>
      <c r="G702" s="136">
        <v>18970</v>
      </c>
      <c r="H702" s="100">
        <f t="shared" si="68"/>
        <v>474</v>
      </c>
    </row>
    <row r="703" spans="1:10">
      <c r="A703" s="133" t="s">
        <v>363</v>
      </c>
      <c r="B703" s="133" t="s">
        <v>222</v>
      </c>
      <c r="C703" s="141" t="s">
        <v>223</v>
      </c>
      <c r="D703" s="135" t="s">
        <v>63</v>
      </c>
      <c r="E703" s="135" t="s">
        <v>18</v>
      </c>
      <c r="F703" s="135">
        <v>0.1</v>
      </c>
      <c r="G703" s="136">
        <v>2981</v>
      </c>
      <c r="H703" s="100">
        <f t="shared" si="68"/>
        <v>298</v>
      </c>
    </row>
    <row r="704" spans="1:10">
      <c r="A704" s="133" t="s">
        <v>363</v>
      </c>
      <c r="B704" s="133" t="s">
        <v>28</v>
      </c>
      <c r="C704" s="141" t="s">
        <v>29</v>
      </c>
      <c r="D704" s="135" t="s">
        <v>30</v>
      </c>
      <c r="E704" s="135" t="s">
        <v>31</v>
      </c>
      <c r="F704" s="135">
        <v>0.2</v>
      </c>
      <c r="G704" s="136">
        <v>3311</v>
      </c>
      <c r="H704" s="100">
        <f t="shared" si="68"/>
        <v>662</v>
      </c>
    </row>
    <row r="705" spans="1:10">
      <c r="A705" s="133" t="s">
        <v>363</v>
      </c>
      <c r="B705" s="133" t="s">
        <v>67</v>
      </c>
      <c r="C705" s="141" t="s">
        <v>68</v>
      </c>
      <c r="D705" s="135" t="s">
        <v>32</v>
      </c>
      <c r="E705" s="135" t="s">
        <v>31</v>
      </c>
      <c r="F705" s="135">
        <v>0.372</v>
      </c>
      <c r="G705" s="136">
        <v>1733</v>
      </c>
      <c r="H705" s="100">
        <f t="shared" si="68"/>
        <v>645</v>
      </c>
    </row>
    <row r="706" spans="1:10">
      <c r="A706" s="133" t="s">
        <v>363</v>
      </c>
      <c r="B706" s="133" t="s">
        <v>217</v>
      </c>
      <c r="C706" s="141" t="s">
        <v>218</v>
      </c>
      <c r="D706" s="135" t="s">
        <v>32</v>
      </c>
      <c r="E706" s="135" t="s">
        <v>31</v>
      </c>
      <c r="F706" s="135">
        <v>4</v>
      </c>
      <c r="G706" s="136">
        <v>389</v>
      </c>
      <c r="H706" s="100">
        <f t="shared" si="68"/>
        <v>1556</v>
      </c>
    </row>
    <row r="707" spans="1:10">
      <c r="A707" s="133" t="s">
        <v>363</v>
      </c>
      <c r="B707" s="133" t="s">
        <v>365</v>
      </c>
      <c r="C707" s="141" t="s">
        <v>366</v>
      </c>
      <c r="D707" s="135" t="s">
        <v>32</v>
      </c>
      <c r="E707" s="135" t="s">
        <v>31</v>
      </c>
      <c r="F707" s="135">
        <v>0.12</v>
      </c>
      <c r="G707" s="136">
        <v>1071163</v>
      </c>
      <c r="H707" s="100">
        <f t="shared" si="68"/>
        <v>128540</v>
      </c>
    </row>
    <row r="708" spans="1:10">
      <c r="A708" s="133" t="s">
        <v>363</v>
      </c>
      <c r="B708" s="133" t="s">
        <v>367</v>
      </c>
      <c r="C708" s="141" t="s">
        <v>368</v>
      </c>
      <c r="D708" s="135" t="s">
        <v>32</v>
      </c>
      <c r="E708" s="135" t="s">
        <v>31</v>
      </c>
      <c r="F708" s="135">
        <v>0.2</v>
      </c>
      <c r="G708" s="136">
        <v>18541</v>
      </c>
      <c r="H708" s="100">
        <f t="shared" si="68"/>
        <v>3708</v>
      </c>
    </row>
    <row r="709" spans="1:10">
      <c r="A709" s="133" t="s">
        <v>363</v>
      </c>
      <c r="B709" s="133" t="s">
        <v>369</v>
      </c>
      <c r="C709" s="141" t="s">
        <v>370</v>
      </c>
      <c r="D709" s="135" t="s">
        <v>32</v>
      </c>
      <c r="E709" s="135" t="s">
        <v>31</v>
      </c>
      <c r="F709" s="135">
        <v>0.03</v>
      </c>
      <c r="G709" s="136">
        <v>123595</v>
      </c>
      <c r="H709" s="100">
        <f t="shared" si="68"/>
        <v>3708</v>
      </c>
    </row>
    <row r="710" spans="1:10">
      <c r="A710" s="133" t="s">
        <v>363</v>
      </c>
      <c r="B710" s="133" t="s">
        <v>233</v>
      </c>
      <c r="C710" s="141" t="s">
        <v>234</v>
      </c>
      <c r="D710" s="135" t="s">
        <v>32</v>
      </c>
      <c r="E710" s="135" t="s">
        <v>31</v>
      </c>
      <c r="F710" s="135">
        <v>0.01</v>
      </c>
      <c r="G710" s="136">
        <v>14607</v>
      </c>
      <c r="H710" s="100">
        <f t="shared" si="68"/>
        <v>146</v>
      </c>
    </row>
    <row r="711" spans="1:10">
      <c r="A711" s="133" t="s">
        <v>363</v>
      </c>
      <c r="B711" s="133" t="s">
        <v>219</v>
      </c>
      <c r="C711" s="141" t="s">
        <v>220</v>
      </c>
      <c r="D711" s="135" t="s">
        <v>32</v>
      </c>
      <c r="E711" s="135" t="s">
        <v>88</v>
      </c>
      <c r="F711" s="135">
        <v>0.1</v>
      </c>
      <c r="G711" s="136">
        <v>11305</v>
      </c>
      <c r="H711" s="100">
        <f t="shared" si="68"/>
        <v>1131</v>
      </c>
    </row>
    <row r="712" spans="1:10">
      <c r="A712" s="329"/>
      <c r="B712" s="35"/>
      <c r="C712" s="67"/>
      <c r="D712" s="35"/>
      <c r="E712" s="35"/>
      <c r="F712" s="35"/>
      <c r="G712" s="35"/>
      <c r="H712" s="35"/>
    </row>
    <row r="713" spans="1:10" ht="25.5">
      <c r="A713" s="37" t="s">
        <v>21</v>
      </c>
      <c r="B713" s="37" t="s">
        <v>22</v>
      </c>
      <c r="C713" s="68" t="s">
        <v>23</v>
      </c>
      <c r="D713" s="38" t="s">
        <v>17</v>
      </c>
      <c r="E713" s="38" t="s">
        <v>16</v>
      </c>
      <c r="F713" s="39" t="s">
        <v>95</v>
      </c>
      <c r="G713" s="40" t="s">
        <v>5</v>
      </c>
      <c r="H713" s="40" t="s">
        <v>9</v>
      </c>
      <c r="I713" s="41" t="s">
        <v>24</v>
      </c>
      <c r="J713" s="41" t="s">
        <v>96</v>
      </c>
    </row>
    <row r="714" spans="1:10">
      <c r="A714" s="96" t="s">
        <v>256</v>
      </c>
      <c r="B714" s="97" t="s">
        <v>25</v>
      </c>
      <c r="C714" s="102" t="s">
        <v>257</v>
      </c>
      <c r="D714" s="98" t="s">
        <v>26</v>
      </c>
      <c r="E714" s="98" t="s">
        <v>31</v>
      </c>
      <c r="F714" s="99"/>
      <c r="G714" s="103"/>
      <c r="H714" s="113">
        <f>SUM(H715:H721)</f>
        <v>58880</v>
      </c>
      <c r="I714" s="34">
        <f>+$I$2</f>
        <v>1.393</v>
      </c>
      <c r="J714" s="63">
        <f>ROUND(H714*I714,0)</f>
        <v>82020</v>
      </c>
    </row>
    <row r="715" spans="1:10">
      <c r="A715" s="97" t="s">
        <v>256</v>
      </c>
      <c r="B715" s="97" t="s">
        <v>141</v>
      </c>
      <c r="C715" s="105" t="s">
        <v>142</v>
      </c>
      <c r="D715" s="99" t="s">
        <v>59</v>
      </c>
      <c r="E715" s="99" t="s">
        <v>60</v>
      </c>
      <c r="F715" s="99">
        <v>1.18</v>
      </c>
      <c r="G715" s="103">
        <v>26303</v>
      </c>
      <c r="H715" s="100">
        <f>ROUND(F715*G715,0)</f>
        <v>31038</v>
      </c>
    </row>
    <row r="716" spans="1:10">
      <c r="A716" s="97" t="s">
        <v>256</v>
      </c>
      <c r="B716" s="97" t="s">
        <v>69</v>
      </c>
      <c r="C716" s="105" t="s">
        <v>70</v>
      </c>
      <c r="D716" s="99" t="s">
        <v>63</v>
      </c>
      <c r="E716" s="99" t="s">
        <v>18</v>
      </c>
      <c r="F716" s="99">
        <v>3.0000000000000001E-3</v>
      </c>
      <c r="G716" s="103">
        <v>171308</v>
      </c>
      <c r="H716" s="100">
        <f t="shared" ref="H716:H721" si="69">ROUND(F716*G716,0)</f>
        <v>514</v>
      </c>
    </row>
    <row r="717" spans="1:10">
      <c r="A717" s="97" t="s">
        <v>256</v>
      </c>
      <c r="B717" s="97" t="s">
        <v>28</v>
      </c>
      <c r="C717" s="105" t="s">
        <v>29</v>
      </c>
      <c r="D717" s="99" t="s">
        <v>30</v>
      </c>
      <c r="E717" s="99" t="s">
        <v>31</v>
      </c>
      <c r="F717" s="99">
        <v>0.1</v>
      </c>
      <c r="G717" s="103">
        <v>3311</v>
      </c>
      <c r="H717" s="100">
        <f t="shared" si="69"/>
        <v>331</v>
      </c>
    </row>
    <row r="718" spans="1:10">
      <c r="A718" s="97" t="s">
        <v>256</v>
      </c>
      <c r="B718" s="97" t="s">
        <v>67</v>
      </c>
      <c r="C718" s="105" t="s">
        <v>68</v>
      </c>
      <c r="D718" s="99" t="s">
        <v>32</v>
      </c>
      <c r="E718" s="99" t="s">
        <v>31</v>
      </c>
      <c r="F718" s="99">
        <v>0.30768000000000001</v>
      </c>
      <c r="G718" s="116">
        <v>1733</v>
      </c>
      <c r="H718" s="100">
        <f t="shared" si="69"/>
        <v>533</v>
      </c>
    </row>
    <row r="719" spans="1:10">
      <c r="A719" s="97" t="s">
        <v>256</v>
      </c>
      <c r="B719" s="97" t="s">
        <v>186</v>
      </c>
      <c r="C719" s="105" t="s">
        <v>187</v>
      </c>
      <c r="D719" s="99" t="s">
        <v>32</v>
      </c>
      <c r="E719" s="99" t="s">
        <v>35</v>
      </c>
      <c r="F719" s="99">
        <v>2</v>
      </c>
      <c r="G719" s="116">
        <v>2811</v>
      </c>
      <c r="H719" s="100">
        <f t="shared" si="69"/>
        <v>5622</v>
      </c>
    </row>
    <row r="720" spans="1:10">
      <c r="A720" s="97" t="s">
        <v>256</v>
      </c>
      <c r="B720" s="97" t="s">
        <v>258</v>
      </c>
      <c r="C720" s="105" t="s">
        <v>259</v>
      </c>
      <c r="D720" s="99" t="s">
        <v>32</v>
      </c>
      <c r="E720" s="99" t="s">
        <v>31</v>
      </c>
      <c r="F720" s="99">
        <v>1</v>
      </c>
      <c r="G720" s="103">
        <v>20599</v>
      </c>
      <c r="H720" s="100">
        <f t="shared" si="69"/>
        <v>20599</v>
      </c>
    </row>
    <row r="721" spans="1:10">
      <c r="A721" s="97" t="s">
        <v>256</v>
      </c>
      <c r="B721" s="97" t="s">
        <v>167</v>
      </c>
      <c r="C721" s="105" t="s">
        <v>168</v>
      </c>
      <c r="D721" s="99" t="s">
        <v>32</v>
      </c>
      <c r="E721" s="99" t="s">
        <v>31</v>
      </c>
      <c r="F721" s="99">
        <v>0.2</v>
      </c>
      <c r="G721" s="103">
        <v>1215</v>
      </c>
      <c r="H721" s="100">
        <f t="shared" si="69"/>
        <v>243</v>
      </c>
    </row>
    <row r="722" spans="1:10">
      <c r="A722" s="329"/>
      <c r="B722" s="35"/>
      <c r="C722" s="67"/>
      <c r="D722" s="35"/>
      <c r="E722" s="35"/>
      <c r="F722" s="35"/>
      <c r="G722" s="35"/>
      <c r="H722" s="100"/>
    </row>
    <row r="723" spans="1:10" ht="25.5">
      <c r="A723" s="128" t="s">
        <v>21</v>
      </c>
      <c r="B723" s="128" t="s">
        <v>22</v>
      </c>
      <c r="C723" s="129" t="s">
        <v>23</v>
      </c>
      <c r="D723" s="129" t="s">
        <v>17</v>
      </c>
      <c r="E723" s="129" t="s">
        <v>16</v>
      </c>
      <c r="F723" s="130" t="s">
        <v>95</v>
      </c>
      <c r="G723" s="131" t="s">
        <v>5</v>
      </c>
      <c r="H723" s="131" t="s">
        <v>9</v>
      </c>
      <c r="I723" s="61" t="s">
        <v>24</v>
      </c>
      <c r="J723" s="41" t="s">
        <v>96</v>
      </c>
    </row>
    <row r="724" spans="1:10" ht="25.5">
      <c r="A724" s="132" t="s">
        <v>351</v>
      </c>
      <c r="B724" s="133" t="s">
        <v>25</v>
      </c>
      <c r="C724" s="134" t="s">
        <v>352</v>
      </c>
      <c r="D724" s="134" t="s">
        <v>26</v>
      </c>
      <c r="E724" s="134" t="s">
        <v>34</v>
      </c>
      <c r="F724" s="135"/>
      <c r="G724" s="136"/>
      <c r="H724" s="113">
        <f>SUM(H725:H729)</f>
        <v>25955</v>
      </c>
      <c r="I724" s="62">
        <f>+$I$2</f>
        <v>1.393</v>
      </c>
      <c r="J724" s="63">
        <f>ROUND(H724*I724,0)</f>
        <v>36155</v>
      </c>
    </row>
    <row r="725" spans="1:10">
      <c r="A725" s="133" t="s">
        <v>351</v>
      </c>
      <c r="B725" s="133" t="s">
        <v>76</v>
      </c>
      <c r="C725" s="135" t="s">
        <v>77</v>
      </c>
      <c r="D725" s="135" t="s">
        <v>59</v>
      </c>
      <c r="E725" s="135" t="s">
        <v>60</v>
      </c>
      <c r="F725" s="135">
        <v>0.25</v>
      </c>
      <c r="G725" s="136">
        <v>27500</v>
      </c>
      <c r="H725" s="100">
        <f>ROUND(F725*G725,0)</f>
        <v>6875</v>
      </c>
      <c r="I725" s="62"/>
      <c r="J725" s="63"/>
    </row>
    <row r="726" spans="1:10">
      <c r="A726" s="133" t="s">
        <v>351</v>
      </c>
      <c r="B726" s="133" t="s">
        <v>69</v>
      </c>
      <c r="C726" s="135" t="s">
        <v>70</v>
      </c>
      <c r="D726" s="135" t="s">
        <v>63</v>
      </c>
      <c r="E726" s="135" t="s">
        <v>18</v>
      </c>
      <c r="F726" s="135">
        <v>2E-3</v>
      </c>
      <c r="G726" s="136">
        <v>171308</v>
      </c>
      <c r="H726" s="100">
        <f t="shared" ref="H726:H729" si="70">ROUND(F726*G726,0)</f>
        <v>343</v>
      </c>
      <c r="I726" s="62"/>
      <c r="J726" s="63"/>
    </row>
    <row r="727" spans="1:10">
      <c r="A727" s="133" t="s">
        <v>351</v>
      </c>
      <c r="B727" s="133" t="s">
        <v>28</v>
      </c>
      <c r="C727" s="135" t="s">
        <v>29</v>
      </c>
      <c r="D727" s="135" t="s">
        <v>30</v>
      </c>
      <c r="E727" s="135" t="s">
        <v>31</v>
      </c>
      <c r="F727" s="135">
        <v>0.25</v>
      </c>
      <c r="G727" s="136">
        <v>3311</v>
      </c>
      <c r="H727" s="100">
        <f t="shared" si="70"/>
        <v>828</v>
      </c>
      <c r="I727" s="62"/>
      <c r="J727" s="63"/>
    </row>
    <row r="728" spans="1:10">
      <c r="A728" s="133" t="s">
        <v>351</v>
      </c>
      <c r="B728" s="133" t="s">
        <v>139</v>
      </c>
      <c r="C728" s="135" t="s">
        <v>140</v>
      </c>
      <c r="D728" s="135" t="s">
        <v>32</v>
      </c>
      <c r="E728" s="135" t="s">
        <v>52</v>
      </c>
      <c r="F728" s="135">
        <v>0.15</v>
      </c>
      <c r="G728" s="136">
        <v>115927</v>
      </c>
      <c r="H728" s="100">
        <f t="shared" si="70"/>
        <v>17389</v>
      </c>
      <c r="I728" s="62"/>
      <c r="J728" s="63"/>
    </row>
    <row r="729" spans="1:10">
      <c r="A729" s="133" t="s">
        <v>351</v>
      </c>
      <c r="B729" s="133" t="s">
        <v>67</v>
      </c>
      <c r="C729" s="135" t="s">
        <v>68</v>
      </c>
      <c r="D729" s="135" t="s">
        <v>32</v>
      </c>
      <c r="E729" s="135" t="s">
        <v>31</v>
      </c>
      <c r="F729" s="135">
        <v>0.3</v>
      </c>
      <c r="G729" s="136">
        <v>1733</v>
      </c>
      <c r="H729" s="100">
        <f t="shared" si="70"/>
        <v>520</v>
      </c>
      <c r="I729" s="62"/>
      <c r="J729" s="63"/>
    </row>
    <row r="730" spans="1:10">
      <c r="A730" s="43"/>
      <c r="B730" s="43"/>
      <c r="C730" s="44"/>
      <c r="D730" s="44"/>
      <c r="E730" s="44"/>
      <c r="F730" s="44"/>
      <c r="G730" s="117"/>
      <c r="H730" s="117"/>
      <c r="I730" s="62"/>
      <c r="J730" s="63"/>
    </row>
    <row r="731" spans="1:10" ht="25.5">
      <c r="A731" s="128" t="s">
        <v>21</v>
      </c>
      <c r="B731" s="128" t="s">
        <v>22</v>
      </c>
      <c r="C731" s="139" t="s">
        <v>23</v>
      </c>
      <c r="D731" s="129" t="s">
        <v>17</v>
      </c>
      <c r="E731" s="129" t="s">
        <v>16</v>
      </c>
      <c r="F731" s="130" t="s">
        <v>95</v>
      </c>
      <c r="G731" s="131" t="s">
        <v>5</v>
      </c>
      <c r="H731" s="131" t="s">
        <v>9</v>
      </c>
      <c r="I731" s="61" t="s">
        <v>24</v>
      </c>
      <c r="J731" s="41" t="s">
        <v>96</v>
      </c>
    </row>
    <row r="732" spans="1:10">
      <c r="A732" s="132" t="s">
        <v>353</v>
      </c>
      <c r="B732" s="133" t="s">
        <v>25</v>
      </c>
      <c r="C732" s="140" t="s">
        <v>354</v>
      </c>
      <c r="D732" s="134" t="s">
        <v>26</v>
      </c>
      <c r="E732" s="134" t="s">
        <v>34</v>
      </c>
      <c r="F732" s="135"/>
      <c r="G732" s="136"/>
      <c r="H732" s="113">
        <f>SUM(H733:H738)</f>
        <v>11485</v>
      </c>
      <c r="I732" s="62">
        <f>+$I$2</f>
        <v>1.393</v>
      </c>
      <c r="J732" s="63">
        <f>ROUND(H732*I732,0)</f>
        <v>15999</v>
      </c>
    </row>
    <row r="733" spans="1:10">
      <c r="A733" s="133" t="s">
        <v>353</v>
      </c>
      <c r="B733" s="133" t="s">
        <v>181</v>
      </c>
      <c r="C733" s="141" t="s">
        <v>182</v>
      </c>
      <c r="D733" s="135" t="s">
        <v>59</v>
      </c>
      <c r="E733" s="135" t="s">
        <v>60</v>
      </c>
      <c r="F733" s="135">
        <v>0.2</v>
      </c>
      <c r="G733" s="136">
        <v>38076</v>
      </c>
      <c r="H733" s="100">
        <f>ROUND(F733*G733,0)</f>
        <v>7615</v>
      </c>
      <c r="I733" s="62"/>
      <c r="J733" s="63"/>
    </row>
    <row r="734" spans="1:10">
      <c r="A734" s="133" t="s">
        <v>353</v>
      </c>
      <c r="B734" s="133" t="s">
        <v>69</v>
      </c>
      <c r="C734" s="141" t="s">
        <v>70</v>
      </c>
      <c r="D734" s="135" t="s">
        <v>63</v>
      </c>
      <c r="E734" s="135" t="s">
        <v>18</v>
      </c>
      <c r="F734" s="135">
        <v>2.9999999999999997E-4</v>
      </c>
      <c r="G734" s="136">
        <v>171308</v>
      </c>
      <c r="H734" s="100">
        <f t="shared" ref="H734:H738" si="71">ROUND(F734*G734,0)</f>
        <v>51</v>
      </c>
      <c r="I734" s="62"/>
      <c r="J734" s="63"/>
    </row>
    <row r="735" spans="1:10">
      <c r="A735" s="133" t="s">
        <v>353</v>
      </c>
      <c r="B735" s="133" t="s">
        <v>28</v>
      </c>
      <c r="C735" s="141" t="s">
        <v>29</v>
      </c>
      <c r="D735" s="135" t="s">
        <v>30</v>
      </c>
      <c r="E735" s="135" t="s">
        <v>31</v>
      </c>
      <c r="F735" s="135">
        <v>0.1</v>
      </c>
      <c r="G735" s="136">
        <v>3311</v>
      </c>
      <c r="H735" s="100">
        <f t="shared" si="71"/>
        <v>331</v>
      </c>
      <c r="I735" s="62"/>
      <c r="J735" s="63"/>
    </row>
    <row r="736" spans="1:10">
      <c r="A736" s="133" t="s">
        <v>353</v>
      </c>
      <c r="B736" s="133" t="s">
        <v>183</v>
      </c>
      <c r="C736" s="141" t="s">
        <v>184</v>
      </c>
      <c r="D736" s="135" t="s">
        <v>32</v>
      </c>
      <c r="E736" s="135" t="s">
        <v>31</v>
      </c>
      <c r="F736" s="135">
        <v>0.05</v>
      </c>
      <c r="G736" s="142">
        <v>37079</v>
      </c>
      <c r="H736" s="100">
        <f t="shared" si="71"/>
        <v>1854</v>
      </c>
      <c r="I736" s="62"/>
      <c r="J736" s="63"/>
    </row>
    <row r="737" spans="1:10">
      <c r="A737" s="133" t="s">
        <v>353</v>
      </c>
      <c r="B737" s="133" t="s">
        <v>225</v>
      </c>
      <c r="C737" s="141" t="s">
        <v>226</v>
      </c>
      <c r="D737" s="135" t="s">
        <v>32</v>
      </c>
      <c r="E737" s="135" t="s">
        <v>31</v>
      </c>
      <c r="F737" s="135">
        <v>0.04</v>
      </c>
      <c r="G737" s="142">
        <v>24719</v>
      </c>
      <c r="H737" s="100">
        <f t="shared" si="71"/>
        <v>989</v>
      </c>
      <c r="I737" s="62"/>
      <c r="J737" s="63"/>
    </row>
    <row r="738" spans="1:10">
      <c r="A738" s="133" t="s">
        <v>353</v>
      </c>
      <c r="B738" s="133" t="s">
        <v>67</v>
      </c>
      <c r="C738" s="141" t="s">
        <v>68</v>
      </c>
      <c r="D738" s="135" t="s">
        <v>32</v>
      </c>
      <c r="E738" s="135" t="s">
        <v>31</v>
      </c>
      <c r="F738" s="135">
        <v>0.372</v>
      </c>
      <c r="G738" s="136">
        <v>1733</v>
      </c>
      <c r="H738" s="100">
        <f t="shared" si="71"/>
        <v>645</v>
      </c>
      <c r="I738" s="60"/>
      <c r="J738" s="60"/>
    </row>
    <row r="739" spans="1:10">
      <c r="A739" s="43"/>
      <c r="B739" s="43"/>
      <c r="C739" s="44"/>
      <c r="D739" s="44"/>
      <c r="E739" s="44"/>
      <c r="F739" s="44"/>
      <c r="G739" s="143"/>
      <c r="H739" s="143"/>
      <c r="I739" s="60"/>
      <c r="J739" s="60"/>
    </row>
    <row r="740" spans="1:10" ht="25.5">
      <c r="A740" s="128" t="s">
        <v>21</v>
      </c>
      <c r="B740" s="128" t="s">
        <v>22</v>
      </c>
      <c r="C740" s="129" t="s">
        <v>23</v>
      </c>
      <c r="D740" s="129" t="s">
        <v>17</v>
      </c>
      <c r="E740" s="129" t="s">
        <v>16</v>
      </c>
      <c r="F740" s="130" t="s">
        <v>95</v>
      </c>
      <c r="G740" s="131" t="s">
        <v>5</v>
      </c>
      <c r="H740" s="131" t="s">
        <v>9</v>
      </c>
      <c r="I740" s="61" t="s">
        <v>24</v>
      </c>
      <c r="J740" s="41" t="s">
        <v>96</v>
      </c>
    </row>
    <row r="741" spans="1:10">
      <c r="A741" s="132" t="s">
        <v>593</v>
      </c>
      <c r="B741" s="133" t="s">
        <v>25</v>
      </c>
      <c r="C741" s="134" t="s">
        <v>594</v>
      </c>
      <c r="D741" s="134" t="s">
        <v>26</v>
      </c>
      <c r="E741" s="134" t="s">
        <v>34</v>
      </c>
      <c r="F741" s="135"/>
      <c r="G741" s="136"/>
      <c r="H741" s="113">
        <v>4457</v>
      </c>
      <c r="I741" s="62">
        <f>+$I$2</f>
        <v>1.393</v>
      </c>
      <c r="J741" s="63">
        <f>ROUND(H741*I741,0)</f>
        <v>6209</v>
      </c>
    </row>
    <row r="742" spans="1:10">
      <c r="A742" s="133" t="s">
        <v>593</v>
      </c>
      <c r="B742" s="133" t="s">
        <v>99</v>
      </c>
      <c r="C742" s="141" t="s">
        <v>100</v>
      </c>
      <c r="D742" s="135" t="s">
        <v>59</v>
      </c>
      <c r="E742" s="135" t="s">
        <v>60</v>
      </c>
      <c r="F742" s="135">
        <v>0.17</v>
      </c>
      <c r="G742" s="142">
        <f>+VLOOKUP(B742,[113]Insumos!$A$2:$F$5000,5,FALSE)</f>
        <v>9198</v>
      </c>
      <c r="H742" s="100">
        <f t="shared" ref="H742:H746" si="72">+ROUND(F742*G742,0)</f>
        <v>1564</v>
      </c>
      <c r="I742" s="62"/>
      <c r="J742" s="63"/>
    </row>
    <row r="743" spans="1:10">
      <c r="A743" s="133" t="s">
        <v>593</v>
      </c>
      <c r="B743" s="133" t="s">
        <v>538</v>
      </c>
      <c r="C743" s="141" t="s">
        <v>539</v>
      </c>
      <c r="D743" s="135" t="s">
        <v>63</v>
      </c>
      <c r="E743" s="135" t="s">
        <v>18</v>
      </c>
      <c r="F743" s="135">
        <v>0.03</v>
      </c>
      <c r="G743" s="142">
        <f>+VLOOKUP(B743,[113]Insumos!$A$2:$F$5000,5,FALSE)</f>
        <v>63233</v>
      </c>
      <c r="H743" s="100">
        <f t="shared" si="72"/>
        <v>1897</v>
      </c>
      <c r="I743" s="62"/>
      <c r="J743" s="63"/>
    </row>
    <row r="744" spans="1:10">
      <c r="A744" s="133" t="s">
        <v>593</v>
      </c>
      <c r="B744" s="133" t="s">
        <v>69</v>
      </c>
      <c r="C744" s="141" t="s">
        <v>70</v>
      </c>
      <c r="D744" s="135" t="s">
        <v>63</v>
      </c>
      <c r="E744" s="135" t="s">
        <v>18</v>
      </c>
      <c r="F744" s="135">
        <v>1E-3</v>
      </c>
      <c r="G744" s="142">
        <f>+VLOOKUP(B744,[113]Insumos!$A$2:$F$5000,5,FALSE)</f>
        <v>171308</v>
      </c>
      <c r="H744" s="100">
        <f t="shared" si="72"/>
        <v>171</v>
      </c>
      <c r="I744" s="62"/>
      <c r="J744" s="63"/>
    </row>
    <row r="745" spans="1:10">
      <c r="A745" s="133" t="s">
        <v>593</v>
      </c>
      <c r="B745" s="133" t="s">
        <v>28</v>
      </c>
      <c r="C745" s="141" t="s">
        <v>29</v>
      </c>
      <c r="D745" s="135" t="s">
        <v>30</v>
      </c>
      <c r="E745" s="135" t="s">
        <v>31</v>
      </c>
      <c r="F745" s="135">
        <v>0.04</v>
      </c>
      <c r="G745" s="142">
        <f>+VLOOKUP(B745,[113]Insumos!$A$2:$F$5000,5,FALSE)</f>
        <v>3311</v>
      </c>
      <c r="H745" s="100">
        <f t="shared" si="72"/>
        <v>132</v>
      </c>
      <c r="I745" s="62"/>
      <c r="J745" s="63"/>
    </row>
    <row r="746" spans="1:10">
      <c r="A746" s="133" t="s">
        <v>593</v>
      </c>
      <c r="B746" s="133" t="s">
        <v>67</v>
      </c>
      <c r="C746" s="141" t="s">
        <v>68</v>
      </c>
      <c r="D746" s="135" t="s">
        <v>32</v>
      </c>
      <c r="E746" s="135" t="s">
        <v>31</v>
      </c>
      <c r="F746" s="135">
        <v>0.4</v>
      </c>
      <c r="G746" s="142">
        <f>+VLOOKUP(B746,[113]Insumos!$A$2:$F$5000,5,FALSE)</f>
        <v>1733</v>
      </c>
      <c r="H746" s="100">
        <f t="shared" si="72"/>
        <v>693</v>
      </c>
      <c r="I746" s="62"/>
      <c r="J746" s="63"/>
    </row>
    <row r="747" spans="1:10">
      <c r="A747" s="43"/>
      <c r="B747" s="43"/>
      <c r="C747" s="44"/>
      <c r="D747" s="44"/>
      <c r="E747" s="44"/>
      <c r="F747" s="44"/>
      <c r="G747" s="143"/>
      <c r="H747" s="143"/>
      <c r="I747" s="60"/>
      <c r="J747" s="60"/>
    </row>
    <row r="748" spans="1:10" ht="25.5">
      <c r="A748" s="128" t="s">
        <v>21</v>
      </c>
      <c r="B748" s="128" t="s">
        <v>22</v>
      </c>
      <c r="C748" s="129" t="s">
        <v>23</v>
      </c>
      <c r="D748" s="129" t="s">
        <v>17</v>
      </c>
      <c r="E748" s="129" t="s">
        <v>16</v>
      </c>
      <c r="F748" s="130" t="s">
        <v>95</v>
      </c>
      <c r="G748" s="131" t="s">
        <v>5</v>
      </c>
      <c r="H748" s="131" t="s">
        <v>9</v>
      </c>
      <c r="I748" s="61" t="s">
        <v>24</v>
      </c>
      <c r="J748" s="41" t="s">
        <v>96</v>
      </c>
    </row>
    <row r="749" spans="1:10">
      <c r="A749" s="132" t="s">
        <v>355</v>
      </c>
      <c r="B749" s="133" t="s">
        <v>25</v>
      </c>
      <c r="C749" s="134" t="s">
        <v>356</v>
      </c>
      <c r="D749" s="134" t="s">
        <v>26</v>
      </c>
      <c r="E749" s="134" t="s">
        <v>34</v>
      </c>
      <c r="F749" s="135"/>
      <c r="G749" s="136"/>
      <c r="H749" s="113">
        <f>SUM(H750:H755)</f>
        <v>63538</v>
      </c>
      <c r="I749" s="62">
        <f>+$I$2</f>
        <v>1.393</v>
      </c>
      <c r="J749" s="63">
        <f>ROUND(H749*I749,0)</f>
        <v>88508</v>
      </c>
    </row>
    <row r="750" spans="1:10">
      <c r="A750" s="133" t="s">
        <v>355</v>
      </c>
      <c r="B750" s="133" t="s">
        <v>65</v>
      </c>
      <c r="C750" s="135" t="s">
        <v>66</v>
      </c>
      <c r="D750" s="135" t="s">
        <v>59</v>
      </c>
      <c r="E750" s="135" t="s">
        <v>60</v>
      </c>
      <c r="F750" s="135">
        <v>0.6</v>
      </c>
      <c r="G750" s="136">
        <v>23915</v>
      </c>
      <c r="H750" s="100">
        <f>ROUND(F750*G750,0)</f>
        <v>14349</v>
      </c>
      <c r="I750" s="62"/>
      <c r="J750" s="63"/>
    </row>
    <row r="751" spans="1:10">
      <c r="A751" s="133" t="s">
        <v>355</v>
      </c>
      <c r="B751" s="133" t="s">
        <v>69</v>
      </c>
      <c r="C751" s="135" t="s">
        <v>70</v>
      </c>
      <c r="D751" s="135" t="s">
        <v>63</v>
      </c>
      <c r="E751" s="135" t="s">
        <v>18</v>
      </c>
      <c r="F751" s="135">
        <v>5.1999999999999998E-3</v>
      </c>
      <c r="G751" s="136">
        <v>171308</v>
      </c>
      <c r="H751" s="100">
        <f t="shared" ref="H751:H755" si="73">ROUND(F751*G751,0)</f>
        <v>891</v>
      </c>
      <c r="I751" s="62"/>
      <c r="J751" s="63"/>
    </row>
    <row r="752" spans="1:10">
      <c r="A752" s="133" t="s">
        <v>355</v>
      </c>
      <c r="B752" s="133" t="s">
        <v>28</v>
      </c>
      <c r="C752" s="135" t="s">
        <v>29</v>
      </c>
      <c r="D752" s="135" t="s">
        <v>30</v>
      </c>
      <c r="E752" s="135" t="s">
        <v>31</v>
      </c>
      <c r="F752" s="135">
        <v>0.4</v>
      </c>
      <c r="G752" s="136">
        <v>3311</v>
      </c>
      <c r="H752" s="100">
        <f t="shared" si="73"/>
        <v>1324</v>
      </c>
      <c r="I752" s="62"/>
      <c r="J752" s="63"/>
    </row>
    <row r="753" spans="1:10">
      <c r="A753" s="133" t="s">
        <v>355</v>
      </c>
      <c r="B753" s="133" t="s">
        <v>67</v>
      </c>
      <c r="C753" s="135" t="s">
        <v>68</v>
      </c>
      <c r="D753" s="135" t="s">
        <v>32</v>
      </c>
      <c r="E753" s="135" t="s">
        <v>31</v>
      </c>
      <c r="F753" s="135">
        <v>0.71109999999999995</v>
      </c>
      <c r="G753" s="136">
        <v>1733</v>
      </c>
      <c r="H753" s="100">
        <f t="shared" si="73"/>
        <v>1232</v>
      </c>
      <c r="I753" s="62"/>
      <c r="J753" s="63"/>
    </row>
    <row r="754" spans="1:10">
      <c r="A754" s="133" t="s">
        <v>355</v>
      </c>
      <c r="B754" s="133" t="s">
        <v>357</v>
      </c>
      <c r="C754" s="135" t="s">
        <v>358</v>
      </c>
      <c r="D754" s="135" t="s">
        <v>32</v>
      </c>
      <c r="E754" s="135" t="s">
        <v>34</v>
      </c>
      <c r="F754" s="135">
        <v>1</v>
      </c>
      <c r="G754" s="136">
        <v>43259</v>
      </c>
      <c r="H754" s="100">
        <f t="shared" si="73"/>
        <v>43259</v>
      </c>
      <c r="I754" s="62"/>
      <c r="J754" s="63"/>
    </row>
    <row r="755" spans="1:10">
      <c r="A755" s="133" t="s">
        <v>355</v>
      </c>
      <c r="B755" s="133" t="s">
        <v>233</v>
      </c>
      <c r="C755" s="135" t="s">
        <v>234</v>
      </c>
      <c r="D755" s="135" t="s">
        <v>32</v>
      </c>
      <c r="E755" s="135" t="s">
        <v>31</v>
      </c>
      <c r="F755" s="135">
        <v>0.17</v>
      </c>
      <c r="G755" s="136">
        <v>14607</v>
      </c>
      <c r="H755" s="100">
        <f t="shared" si="73"/>
        <v>2483</v>
      </c>
      <c r="I755" s="62"/>
      <c r="J755" s="63"/>
    </row>
    <row r="756" spans="1:10">
      <c r="A756" s="43"/>
      <c r="B756" s="43"/>
      <c r="C756" s="44"/>
      <c r="D756" s="44"/>
      <c r="E756" s="44"/>
      <c r="F756" s="44"/>
      <c r="G756" s="117"/>
      <c r="H756" s="117"/>
      <c r="I756" s="62"/>
      <c r="J756" s="63"/>
    </row>
    <row r="757" spans="1:10" ht="25.5">
      <c r="A757" s="128" t="s">
        <v>21</v>
      </c>
      <c r="B757" s="128" t="s">
        <v>22</v>
      </c>
      <c r="C757" s="129" t="s">
        <v>23</v>
      </c>
      <c r="D757" s="129" t="s">
        <v>17</v>
      </c>
      <c r="E757" s="129" t="s">
        <v>16</v>
      </c>
      <c r="F757" s="130" t="s">
        <v>95</v>
      </c>
      <c r="G757" s="131" t="s">
        <v>5</v>
      </c>
      <c r="H757" s="131" t="s">
        <v>9</v>
      </c>
      <c r="I757" s="61" t="s">
        <v>24</v>
      </c>
      <c r="J757" s="41" t="s">
        <v>96</v>
      </c>
    </row>
    <row r="758" spans="1:10">
      <c r="A758" s="132" t="s">
        <v>465</v>
      </c>
      <c r="B758" s="133" t="s">
        <v>25</v>
      </c>
      <c r="C758" s="134" t="s">
        <v>466</v>
      </c>
      <c r="D758" s="134" t="s">
        <v>26</v>
      </c>
      <c r="E758" s="134" t="s">
        <v>27</v>
      </c>
      <c r="F758" s="135"/>
      <c r="G758" s="136"/>
      <c r="H758" s="113">
        <v>8526</v>
      </c>
      <c r="I758" s="62">
        <f>+$I$2</f>
        <v>1.393</v>
      </c>
      <c r="J758" s="63">
        <f>ROUND(H758*I758,0)</f>
        <v>11877</v>
      </c>
    </row>
    <row r="759" spans="1:10">
      <c r="A759" s="133" t="s">
        <v>465</v>
      </c>
      <c r="B759" s="133" t="s">
        <v>76</v>
      </c>
      <c r="C759" s="135" t="s">
        <v>77</v>
      </c>
      <c r="D759" s="135" t="s">
        <v>59</v>
      </c>
      <c r="E759" s="135" t="s">
        <v>60</v>
      </c>
      <c r="F759" s="135">
        <v>0.1</v>
      </c>
      <c r="G759" s="136">
        <f>+VLOOKUP(B759,[114]Insumos!$A$2:$F$5000,5,FALSE)</f>
        <v>27500</v>
      </c>
      <c r="H759" s="100">
        <f t="shared" ref="H759:H763" si="74">+ROUND(F759*G759,0)</f>
        <v>2750</v>
      </c>
      <c r="I759" s="62"/>
      <c r="J759" s="63"/>
    </row>
    <row r="760" spans="1:10" ht="25.5">
      <c r="A760" s="133" t="s">
        <v>465</v>
      </c>
      <c r="B760" s="133" t="s">
        <v>74</v>
      </c>
      <c r="C760" s="135" t="s">
        <v>75</v>
      </c>
      <c r="D760" s="135" t="s">
        <v>63</v>
      </c>
      <c r="E760" s="135" t="s">
        <v>31</v>
      </c>
      <c r="F760" s="135">
        <v>0.1</v>
      </c>
      <c r="G760" s="136">
        <f>+VLOOKUP(B760,[114]Insumos!$A$2:$F$5000,5,FALSE)</f>
        <v>9475</v>
      </c>
      <c r="H760" s="100">
        <f t="shared" si="74"/>
        <v>948</v>
      </c>
      <c r="I760" s="62"/>
      <c r="J760" s="63"/>
    </row>
    <row r="761" spans="1:10">
      <c r="A761" s="133" t="s">
        <v>465</v>
      </c>
      <c r="B761" s="133" t="s">
        <v>222</v>
      </c>
      <c r="C761" s="135" t="s">
        <v>223</v>
      </c>
      <c r="D761" s="135" t="s">
        <v>63</v>
      </c>
      <c r="E761" s="135" t="s">
        <v>18</v>
      </c>
      <c r="F761" s="135">
        <v>0.15</v>
      </c>
      <c r="G761" s="136">
        <f>+VLOOKUP(B761,[114]Insumos!$A$2:$F$5000,5,FALSE)</f>
        <v>2981</v>
      </c>
      <c r="H761" s="100">
        <f t="shared" si="74"/>
        <v>447</v>
      </c>
      <c r="I761" s="62"/>
      <c r="J761" s="63"/>
    </row>
    <row r="762" spans="1:10">
      <c r="A762" s="133" t="s">
        <v>465</v>
      </c>
      <c r="B762" s="133" t="s">
        <v>28</v>
      </c>
      <c r="C762" s="135" t="s">
        <v>29</v>
      </c>
      <c r="D762" s="135" t="s">
        <v>30</v>
      </c>
      <c r="E762" s="135" t="s">
        <v>31</v>
      </c>
      <c r="F762" s="135">
        <v>0.05</v>
      </c>
      <c r="G762" s="136">
        <f>+VLOOKUP(B762,[114]Insumos!$A$2:$F$5000,5,FALSE)</f>
        <v>3311</v>
      </c>
      <c r="H762" s="100">
        <f t="shared" si="74"/>
        <v>166</v>
      </c>
      <c r="I762" s="62"/>
      <c r="J762" s="63"/>
    </row>
    <row r="763" spans="1:10">
      <c r="A763" s="133" t="s">
        <v>465</v>
      </c>
      <c r="B763" s="133" t="s">
        <v>467</v>
      </c>
      <c r="C763" s="135" t="s">
        <v>468</v>
      </c>
      <c r="D763" s="135" t="s">
        <v>32</v>
      </c>
      <c r="E763" s="135" t="s">
        <v>31</v>
      </c>
      <c r="F763" s="135">
        <v>0.1</v>
      </c>
      <c r="G763" s="136">
        <f>+VLOOKUP(B763,[114]Insumos!$A$2:$F$5000,5,FALSE)</f>
        <v>42146</v>
      </c>
      <c r="H763" s="100">
        <f t="shared" si="74"/>
        <v>4215</v>
      </c>
      <c r="I763" s="62"/>
      <c r="J763" s="63"/>
    </row>
    <row r="764" spans="1:10">
      <c r="A764" s="329"/>
      <c r="B764" s="35"/>
      <c r="C764" s="67"/>
      <c r="D764" s="35"/>
      <c r="E764" s="35"/>
      <c r="F764" s="35"/>
      <c r="G764" s="35"/>
      <c r="H764" s="35"/>
    </row>
    <row r="765" spans="1:10" ht="25.5">
      <c r="A765" s="37" t="s">
        <v>21</v>
      </c>
      <c r="B765" s="37" t="s">
        <v>22</v>
      </c>
      <c r="C765" s="68" t="s">
        <v>23</v>
      </c>
      <c r="D765" s="38" t="s">
        <v>17</v>
      </c>
      <c r="E765" s="38" t="s">
        <v>16</v>
      </c>
      <c r="F765" s="39" t="s">
        <v>95</v>
      </c>
      <c r="G765" s="40" t="s">
        <v>5</v>
      </c>
      <c r="H765" s="40" t="s">
        <v>9</v>
      </c>
      <c r="I765" s="41" t="s">
        <v>24</v>
      </c>
      <c r="J765" s="41" t="s">
        <v>96</v>
      </c>
    </row>
    <row r="766" spans="1:10">
      <c r="A766" s="96" t="s">
        <v>240</v>
      </c>
      <c r="B766" s="97" t="s">
        <v>25</v>
      </c>
      <c r="C766" s="102" t="s">
        <v>241</v>
      </c>
      <c r="D766" s="98" t="s">
        <v>26</v>
      </c>
      <c r="E766" s="98" t="s">
        <v>27</v>
      </c>
      <c r="F766" s="99"/>
      <c r="G766" s="103"/>
      <c r="H766" s="113">
        <f>SUM(H767:H772)</f>
        <v>32839</v>
      </c>
      <c r="I766" s="34">
        <f>+$I$2</f>
        <v>1.393</v>
      </c>
      <c r="J766" s="63">
        <f>ROUND(H766*I766,0)</f>
        <v>45745</v>
      </c>
    </row>
    <row r="767" spans="1:10">
      <c r="A767" s="97" t="s">
        <v>240</v>
      </c>
      <c r="B767" s="97" t="s">
        <v>65</v>
      </c>
      <c r="C767" s="105" t="s">
        <v>66</v>
      </c>
      <c r="D767" s="99" t="s">
        <v>59</v>
      </c>
      <c r="E767" s="99" t="s">
        <v>60</v>
      </c>
      <c r="F767" s="99">
        <v>0.6</v>
      </c>
      <c r="G767" s="103">
        <v>23915</v>
      </c>
      <c r="H767" s="100">
        <f>ROUND(F767*G767,0)</f>
        <v>14349</v>
      </c>
    </row>
    <row r="768" spans="1:10">
      <c r="A768" s="97" t="s">
        <v>240</v>
      </c>
      <c r="B768" s="97" t="s">
        <v>28</v>
      </c>
      <c r="C768" s="105" t="s">
        <v>29</v>
      </c>
      <c r="D768" s="99" t="s">
        <v>30</v>
      </c>
      <c r="E768" s="99" t="s">
        <v>31</v>
      </c>
      <c r="F768" s="99">
        <v>0.6</v>
      </c>
      <c r="G768" s="103">
        <v>3311</v>
      </c>
      <c r="H768" s="100">
        <f t="shared" ref="H768:H772" si="75">ROUND(F768*G768,0)</f>
        <v>1987</v>
      </c>
    </row>
    <row r="769" spans="1:10">
      <c r="A769" s="97" t="s">
        <v>240</v>
      </c>
      <c r="B769" s="97" t="s">
        <v>67</v>
      </c>
      <c r="C769" s="105" t="s">
        <v>68</v>
      </c>
      <c r="D769" s="99" t="s">
        <v>32</v>
      </c>
      <c r="E769" s="99" t="s">
        <v>31</v>
      </c>
      <c r="F769" s="99">
        <v>1.1000000000000001</v>
      </c>
      <c r="G769" s="103">
        <v>1733</v>
      </c>
      <c r="H769" s="100">
        <f t="shared" si="75"/>
        <v>1906</v>
      </c>
    </row>
    <row r="770" spans="1:10">
      <c r="A770" s="97" t="s">
        <v>240</v>
      </c>
      <c r="B770" s="97" t="s">
        <v>242</v>
      </c>
      <c r="C770" s="105" t="s">
        <v>243</v>
      </c>
      <c r="D770" s="99" t="s">
        <v>32</v>
      </c>
      <c r="E770" s="99" t="s">
        <v>27</v>
      </c>
      <c r="F770" s="99">
        <v>1</v>
      </c>
      <c r="G770" s="103">
        <v>9071</v>
      </c>
      <c r="H770" s="100">
        <f t="shared" si="75"/>
        <v>9071</v>
      </c>
    </row>
    <row r="771" spans="1:10">
      <c r="A771" s="97" t="s">
        <v>240</v>
      </c>
      <c r="B771" s="97" t="s">
        <v>244</v>
      </c>
      <c r="C771" s="105" t="s">
        <v>245</v>
      </c>
      <c r="D771" s="99" t="s">
        <v>32</v>
      </c>
      <c r="E771" s="99" t="s">
        <v>35</v>
      </c>
      <c r="F771" s="99">
        <v>0.1</v>
      </c>
      <c r="G771" s="103">
        <v>41198</v>
      </c>
      <c r="H771" s="100">
        <f t="shared" si="75"/>
        <v>4120</v>
      </c>
    </row>
    <row r="772" spans="1:10">
      <c r="A772" s="97" t="s">
        <v>240</v>
      </c>
      <c r="B772" s="97" t="s">
        <v>186</v>
      </c>
      <c r="C772" s="105" t="s">
        <v>187</v>
      </c>
      <c r="D772" s="99" t="s">
        <v>32</v>
      </c>
      <c r="E772" s="99" t="s">
        <v>35</v>
      </c>
      <c r="F772" s="99">
        <v>0.5</v>
      </c>
      <c r="G772" s="103">
        <v>2811</v>
      </c>
      <c r="H772" s="100">
        <f t="shared" si="75"/>
        <v>1406</v>
      </c>
    </row>
    <row r="773" spans="1:10">
      <c r="A773" s="329"/>
      <c r="B773" s="35"/>
      <c r="C773" s="67"/>
      <c r="D773" s="35"/>
      <c r="E773" s="35"/>
      <c r="F773" s="35"/>
      <c r="G773" s="35"/>
      <c r="H773" s="35"/>
    </row>
    <row r="774" spans="1:10" ht="25.5">
      <c r="A774" s="37" t="s">
        <v>21</v>
      </c>
      <c r="B774" s="37" t="s">
        <v>22</v>
      </c>
      <c r="C774" s="68" t="s">
        <v>23</v>
      </c>
      <c r="D774" s="38" t="s">
        <v>17</v>
      </c>
      <c r="E774" s="38" t="s">
        <v>16</v>
      </c>
      <c r="F774" s="39" t="s">
        <v>95</v>
      </c>
      <c r="G774" s="40" t="s">
        <v>5</v>
      </c>
      <c r="H774" s="40" t="s">
        <v>9</v>
      </c>
      <c r="I774" s="41" t="s">
        <v>24</v>
      </c>
      <c r="J774" s="41" t="s">
        <v>96</v>
      </c>
    </row>
    <row r="775" spans="1:10" ht="25.5">
      <c r="A775" s="96" t="s">
        <v>213</v>
      </c>
      <c r="B775" s="97" t="s">
        <v>25</v>
      </c>
      <c r="C775" s="102" t="s">
        <v>214</v>
      </c>
      <c r="D775" s="98" t="s">
        <v>26</v>
      </c>
      <c r="E775" s="98" t="s">
        <v>18</v>
      </c>
      <c r="F775" s="99"/>
      <c r="G775" s="103"/>
      <c r="H775" s="113">
        <f>SUM(H776:H779)</f>
        <v>86000</v>
      </c>
      <c r="I775" s="34">
        <f>+$I$2</f>
        <v>1.393</v>
      </c>
      <c r="J775" s="63">
        <f>ROUND(H775*I775,0)</f>
        <v>119798</v>
      </c>
    </row>
    <row r="776" spans="1:10">
      <c r="A776" s="97" t="s">
        <v>213</v>
      </c>
      <c r="B776" s="97" t="s">
        <v>65</v>
      </c>
      <c r="C776" s="105" t="s">
        <v>66</v>
      </c>
      <c r="D776" s="99" t="s">
        <v>59</v>
      </c>
      <c r="E776" s="99" t="s">
        <v>60</v>
      </c>
      <c r="F776" s="99">
        <v>0.3</v>
      </c>
      <c r="G776" s="103">
        <v>23915</v>
      </c>
      <c r="H776" s="100">
        <f>ROUND(F776*G776,0)</f>
        <v>7175</v>
      </c>
    </row>
    <row r="777" spans="1:10" ht="25.5">
      <c r="A777" s="97" t="s">
        <v>213</v>
      </c>
      <c r="B777" s="97" t="s">
        <v>74</v>
      </c>
      <c r="C777" s="105" t="s">
        <v>75</v>
      </c>
      <c r="D777" s="99" t="s">
        <v>63</v>
      </c>
      <c r="E777" s="99" t="s">
        <v>31</v>
      </c>
      <c r="F777" s="99">
        <v>8</v>
      </c>
      <c r="G777" s="103">
        <v>9475</v>
      </c>
      <c r="H777" s="100">
        <f t="shared" ref="H777:H779" si="76">ROUND(F777*G777,0)</f>
        <v>75800</v>
      </c>
    </row>
    <row r="778" spans="1:10">
      <c r="A778" s="97" t="s">
        <v>213</v>
      </c>
      <c r="B778" s="97" t="s">
        <v>28</v>
      </c>
      <c r="C778" s="105" t="s">
        <v>29</v>
      </c>
      <c r="D778" s="99" t="s">
        <v>30</v>
      </c>
      <c r="E778" s="99" t="s">
        <v>31</v>
      </c>
      <c r="F778" s="99">
        <v>0.5</v>
      </c>
      <c r="G778" s="103">
        <v>3311</v>
      </c>
      <c r="H778" s="100">
        <f t="shared" si="76"/>
        <v>1656</v>
      </c>
    </row>
    <row r="779" spans="1:10">
      <c r="A779" s="97" t="s">
        <v>213</v>
      </c>
      <c r="B779" s="97" t="s">
        <v>67</v>
      </c>
      <c r="C779" s="105" t="s">
        <v>68</v>
      </c>
      <c r="D779" s="99" t="s">
        <v>32</v>
      </c>
      <c r="E779" s="99" t="s">
        <v>31</v>
      </c>
      <c r="F779" s="99">
        <v>0.79</v>
      </c>
      <c r="G779" s="103">
        <v>1733</v>
      </c>
      <c r="H779" s="100">
        <f t="shared" si="76"/>
        <v>1369</v>
      </c>
    </row>
    <row r="780" spans="1:10">
      <c r="A780" s="329"/>
      <c r="B780" s="35"/>
      <c r="C780" s="67"/>
      <c r="D780" s="35"/>
      <c r="E780" s="35"/>
      <c r="F780" s="35"/>
      <c r="G780" s="35"/>
      <c r="H780" s="35"/>
    </row>
    <row r="781" spans="1:10" ht="25.5">
      <c r="A781" s="128" t="s">
        <v>21</v>
      </c>
      <c r="B781" s="128" t="s">
        <v>22</v>
      </c>
      <c r="C781" s="139" t="s">
        <v>23</v>
      </c>
      <c r="D781" s="129" t="s">
        <v>17</v>
      </c>
      <c r="E781" s="129" t="s">
        <v>16</v>
      </c>
      <c r="F781" s="130" t="s">
        <v>95</v>
      </c>
      <c r="G781" s="131" t="s">
        <v>5</v>
      </c>
      <c r="H781" s="131" t="s">
        <v>9</v>
      </c>
      <c r="I781" s="61" t="s">
        <v>24</v>
      </c>
      <c r="J781" s="41" t="s">
        <v>96</v>
      </c>
    </row>
    <row r="782" spans="1:10" ht="25.5">
      <c r="A782" s="132" t="s">
        <v>359</v>
      </c>
      <c r="B782" s="133" t="s">
        <v>25</v>
      </c>
      <c r="C782" s="140" t="s">
        <v>360</v>
      </c>
      <c r="D782" s="134" t="s">
        <v>26</v>
      </c>
      <c r="E782" s="134" t="s">
        <v>27</v>
      </c>
      <c r="F782" s="135"/>
      <c r="G782" s="136"/>
      <c r="H782" s="113">
        <f>SUM(H783:H788)</f>
        <v>23474</v>
      </c>
      <c r="I782" s="62">
        <f>+$I$2</f>
        <v>1.393</v>
      </c>
      <c r="J782" s="63">
        <f>ROUND(H782*I782,0)</f>
        <v>32699</v>
      </c>
    </row>
    <row r="783" spans="1:10">
      <c r="A783" s="133" t="s">
        <v>359</v>
      </c>
      <c r="B783" s="133" t="s">
        <v>71</v>
      </c>
      <c r="C783" s="141" t="s">
        <v>72</v>
      </c>
      <c r="D783" s="135" t="s">
        <v>73</v>
      </c>
      <c r="E783" s="135" t="s">
        <v>33</v>
      </c>
      <c r="F783" s="135">
        <v>0.01</v>
      </c>
      <c r="G783" s="136">
        <v>590583</v>
      </c>
      <c r="H783" s="100">
        <f>ROUND(F783*G783,0)</f>
        <v>5906</v>
      </c>
      <c r="I783" s="62"/>
      <c r="J783" s="63"/>
    </row>
    <row r="784" spans="1:10">
      <c r="A784" s="133" t="s">
        <v>359</v>
      </c>
      <c r="B784" s="133" t="s">
        <v>65</v>
      </c>
      <c r="C784" s="141" t="s">
        <v>66</v>
      </c>
      <c r="D784" s="135" t="s">
        <v>59</v>
      </c>
      <c r="E784" s="135" t="s">
        <v>60</v>
      </c>
      <c r="F784" s="135">
        <v>0.6</v>
      </c>
      <c r="G784" s="136">
        <v>23915</v>
      </c>
      <c r="H784" s="100">
        <f t="shared" ref="H784:H788" si="77">ROUND(F784*G784,0)</f>
        <v>14349</v>
      </c>
      <c r="I784" s="62"/>
      <c r="J784" s="63"/>
    </row>
    <row r="785" spans="1:10">
      <c r="A785" s="133" t="s">
        <v>359</v>
      </c>
      <c r="B785" s="133" t="s">
        <v>69</v>
      </c>
      <c r="C785" s="141" t="s">
        <v>70</v>
      </c>
      <c r="D785" s="135" t="s">
        <v>63</v>
      </c>
      <c r="E785" s="135" t="s">
        <v>18</v>
      </c>
      <c r="F785" s="135">
        <v>1.5E-3</v>
      </c>
      <c r="G785" s="136">
        <v>171308</v>
      </c>
      <c r="H785" s="100">
        <f t="shared" si="77"/>
        <v>257</v>
      </c>
      <c r="I785" s="62"/>
      <c r="J785" s="63"/>
    </row>
    <row r="786" spans="1:10">
      <c r="A786" s="133" t="s">
        <v>359</v>
      </c>
      <c r="B786" s="133" t="s">
        <v>28</v>
      </c>
      <c r="C786" s="141" t="s">
        <v>29</v>
      </c>
      <c r="D786" s="135" t="s">
        <v>30</v>
      </c>
      <c r="E786" s="135" t="s">
        <v>31</v>
      </c>
      <c r="F786" s="135">
        <v>0.2</v>
      </c>
      <c r="G786" s="136">
        <v>3311</v>
      </c>
      <c r="H786" s="100">
        <f t="shared" si="77"/>
        <v>662</v>
      </c>
      <c r="I786" s="62"/>
      <c r="J786" s="63"/>
    </row>
    <row r="787" spans="1:10">
      <c r="A787" s="133" t="s">
        <v>359</v>
      </c>
      <c r="B787" s="133" t="s">
        <v>67</v>
      </c>
      <c r="C787" s="141" t="s">
        <v>68</v>
      </c>
      <c r="D787" s="135" t="s">
        <v>32</v>
      </c>
      <c r="E787" s="135" t="s">
        <v>31</v>
      </c>
      <c r="F787" s="135">
        <v>0.2</v>
      </c>
      <c r="G787" s="136">
        <v>1733</v>
      </c>
      <c r="H787" s="100">
        <f t="shared" si="77"/>
        <v>347</v>
      </c>
      <c r="I787" s="62"/>
      <c r="J787" s="63"/>
    </row>
    <row r="788" spans="1:10">
      <c r="A788" s="133" t="s">
        <v>359</v>
      </c>
      <c r="B788" s="133" t="s">
        <v>361</v>
      </c>
      <c r="C788" s="141" t="s">
        <v>362</v>
      </c>
      <c r="D788" s="135" t="s">
        <v>32</v>
      </c>
      <c r="E788" s="135" t="s">
        <v>88</v>
      </c>
      <c r="F788" s="135">
        <v>0.3</v>
      </c>
      <c r="G788" s="136">
        <v>6510</v>
      </c>
      <c r="H788" s="100">
        <f t="shared" si="77"/>
        <v>1953</v>
      </c>
      <c r="I788" s="62"/>
      <c r="J788" s="63"/>
    </row>
    <row r="789" spans="1:10" ht="13.5" thickBot="1">
      <c r="A789" s="43"/>
      <c r="B789" s="43"/>
      <c r="C789" s="50"/>
      <c r="D789" s="44"/>
      <c r="E789" s="44"/>
      <c r="F789" s="44"/>
      <c r="G789" s="117"/>
      <c r="H789" s="117"/>
      <c r="I789" s="62"/>
      <c r="J789" s="63"/>
    </row>
    <row r="790" spans="1:10" ht="13.5" thickBot="1">
      <c r="A790" s="333" t="s">
        <v>533</v>
      </c>
      <c r="B790" s="36"/>
      <c r="C790" s="70" t="s">
        <v>534</v>
      </c>
      <c r="D790" s="393"/>
      <c r="E790" s="394"/>
      <c r="F790" s="394"/>
      <c r="G790" s="394"/>
      <c r="H790" s="395"/>
    </row>
    <row r="791" spans="1:10">
      <c r="A791" s="43"/>
      <c r="B791" s="43"/>
      <c r="C791" s="50"/>
      <c r="D791" s="44"/>
      <c r="E791" s="44"/>
      <c r="F791" s="44"/>
      <c r="G791" s="117"/>
      <c r="H791" s="117"/>
      <c r="I791" s="62"/>
      <c r="J791" s="63"/>
    </row>
    <row r="792" spans="1:10" ht="25.5">
      <c r="A792" s="128" t="s">
        <v>21</v>
      </c>
      <c r="B792" s="128" t="s">
        <v>22</v>
      </c>
      <c r="C792" s="139" t="s">
        <v>23</v>
      </c>
      <c r="D792" s="129" t="s">
        <v>17</v>
      </c>
      <c r="E792" s="129" t="s">
        <v>16</v>
      </c>
      <c r="F792" s="130" t="s">
        <v>95</v>
      </c>
      <c r="G792" s="131" t="s">
        <v>5</v>
      </c>
      <c r="H792" s="131" t="s">
        <v>9</v>
      </c>
      <c r="I792" s="61" t="s">
        <v>24</v>
      </c>
      <c r="J792" s="41" t="s">
        <v>96</v>
      </c>
    </row>
    <row r="793" spans="1:10" ht="25.5">
      <c r="A793" s="132" t="s">
        <v>535</v>
      </c>
      <c r="B793" s="133"/>
      <c r="C793" s="140" t="s">
        <v>532</v>
      </c>
      <c r="D793" s="134" t="s">
        <v>26</v>
      </c>
      <c r="E793" s="134" t="s">
        <v>34</v>
      </c>
      <c r="F793" s="135"/>
      <c r="G793" s="136"/>
      <c r="H793" s="113">
        <f>SUM(H794:H802)</f>
        <v>124274</v>
      </c>
      <c r="I793" s="62">
        <f>+$I$2</f>
        <v>1.393</v>
      </c>
      <c r="J793" s="63">
        <f>ROUND(H793*I793,0)</f>
        <v>173114</v>
      </c>
    </row>
    <row r="794" spans="1:10">
      <c r="A794" s="133"/>
      <c r="B794" s="133" t="s">
        <v>147</v>
      </c>
      <c r="C794" s="141" t="s">
        <v>148</v>
      </c>
      <c r="D794" s="135" t="s">
        <v>59</v>
      </c>
      <c r="E794" s="135" t="s">
        <v>60</v>
      </c>
      <c r="F794" s="135">
        <v>0.8</v>
      </c>
      <c r="G794" s="136">
        <f>+VLOOKUP(B794,[114]Insumos!$A$2:$F$5000,5,FALSE)</f>
        <v>36419</v>
      </c>
      <c r="H794" s="100">
        <f t="shared" ref="H794:H802" si="78">+ROUND(F794*G794,0)</f>
        <v>29135</v>
      </c>
      <c r="I794" s="62"/>
      <c r="J794" s="63"/>
    </row>
    <row r="795" spans="1:10">
      <c r="A795" s="133"/>
      <c r="B795" s="133" t="s">
        <v>61</v>
      </c>
      <c r="C795" s="141" t="s">
        <v>62</v>
      </c>
      <c r="D795" s="135" t="s">
        <v>63</v>
      </c>
      <c r="E795" s="135" t="s">
        <v>64</v>
      </c>
      <c r="F795" s="135">
        <v>0.04</v>
      </c>
      <c r="G795" s="136">
        <f>+VLOOKUP(B795,[114]Insumos!$A$2:$F$5000,5,FALSE)</f>
        <v>154179</v>
      </c>
      <c r="H795" s="100">
        <f t="shared" si="78"/>
        <v>6167</v>
      </c>
      <c r="I795" s="62"/>
      <c r="J795" s="63"/>
    </row>
    <row r="796" spans="1:10">
      <c r="A796" s="133"/>
      <c r="B796" s="133" t="s">
        <v>528</v>
      </c>
      <c r="C796" s="141" t="s">
        <v>529</v>
      </c>
      <c r="D796" s="135" t="s">
        <v>63</v>
      </c>
      <c r="E796" s="135" t="s">
        <v>18</v>
      </c>
      <c r="F796" s="135">
        <v>2.4E-2</v>
      </c>
      <c r="G796" s="136">
        <f>+VLOOKUP(B796,[114]Insumos!$A$2:$F$5000,5,FALSE)</f>
        <v>49681</v>
      </c>
      <c r="H796" s="100">
        <f t="shared" si="78"/>
        <v>1192</v>
      </c>
      <c r="I796" s="62"/>
      <c r="J796" s="63"/>
    </row>
    <row r="797" spans="1:10">
      <c r="A797" s="133"/>
      <c r="B797" s="133" t="s">
        <v>28</v>
      </c>
      <c r="C797" s="141" t="s">
        <v>29</v>
      </c>
      <c r="D797" s="135" t="s">
        <v>30</v>
      </c>
      <c r="E797" s="135" t="s">
        <v>31</v>
      </c>
      <c r="F797" s="135">
        <v>0.2</v>
      </c>
      <c r="G797" s="136">
        <f>+VLOOKUP(B797,[114]Insumos!$A$2:$F$5000,5,FALSE)</f>
        <v>3311</v>
      </c>
      <c r="H797" s="100">
        <f t="shared" si="78"/>
        <v>662</v>
      </c>
      <c r="I797" s="62"/>
      <c r="J797" s="63"/>
    </row>
    <row r="798" spans="1:10">
      <c r="A798" s="133"/>
      <c r="B798" s="133" t="s">
        <v>67</v>
      </c>
      <c r="C798" s="141" t="s">
        <v>68</v>
      </c>
      <c r="D798" s="135" t="s">
        <v>32</v>
      </c>
      <c r="E798" s="135" t="s">
        <v>31</v>
      </c>
      <c r="F798" s="135">
        <v>0.5</v>
      </c>
      <c r="G798" s="136">
        <f>+VLOOKUP(B798,[114]Insumos!$A$2:$F$5000,5,FALSE)</f>
        <v>1733</v>
      </c>
      <c r="H798" s="100">
        <f t="shared" si="78"/>
        <v>867</v>
      </c>
      <c r="I798" s="62"/>
      <c r="J798" s="63"/>
    </row>
    <row r="799" spans="1:10">
      <c r="A799" s="133"/>
      <c r="B799" s="133" t="s">
        <v>526</v>
      </c>
      <c r="C799" s="141" t="s">
        <v>527</v>
      </c>
      <c r="D799" s="135" t="s">
        <v>32</v>
      </c>
      <c r="E799" s="135" t="s">
        <v>52</v>
      </c>
      <c r="F799" s="135">
        <v>2.4E-2</v>
      </c>
      <c r="G799" s="136">
        <f>+VLOOKUP(B799,[114]Insumos!$A$2:$F$5000,5,FALSE)</f>
        <v>115927</v>
      </c>
      <c r="H799" s="100">
        <f t="shared" si="78"/>
        <v>2782</v>
      </c>
      <c r="I799" s="62"/>
      <c r="J799" s="63"/>
    </row>
    <row r="800" spans="1:10">
      <c r="A800" s="133"/>
      <c r="B800" s="133" t="s">
        <v>522</v>
      </c>
      <c r="C800" s="141" t="s">
        <v>523</v>
      </c>
      <c r="D800" s="135" t="s">
        <v>32</v>
      </c>
      <c r="E800" s="135" t="s">
        <v>27</v>
      </c>
      <c r="F800" s="135">
        <v>3</v>
      </c>
      <c r="G800" s="136">
        <f>+VLOOKUP(B800,[114]Insumos!$A$2:$F$5000,5,FALSE)</f>
        <v>10847</v>
      </c>
      <c r="H800" s="100">
        <f t="shared" si="78"/>
        <v>32541</v>
      </c>
      <c r="I800" s="62"/>
      <c r="J800" s="63"/>
    </row>
    <row r="801" spans="1:10">
      <c r="A801" s="133"/>
      <c r="B801" s="133" t="s">
        <v>530</v>
      </c>
      <c r="C801" s="141" t="s">
        <v>531</v>
      </c>
      <c r="D801" s="135" t="s">
        <v>32</v>
      </c>
      <c r="E801" s="135" t="s">
        <v>31</v>
      </c>
      <c r="F801" s="135">
        <v>2.7E-2</v>
      </c>
      <c r="G801" s="136">
        <f>+VLOOKUP(B801,[114]Insumos!$A$2:$F$5000,5,FALSE)</f>
        <v>44368</v>
      </c>
      <c r="H801" s="100">
        <f t="shared" si="78"/>
        <v>1198</v>
      </c>
      <c r="I801" s="62"/>
      <c r="J801" s="63"/>
    </row>
    <row r="802" spans="1:10">
      <c r="A802" s="133"/>
      <c r="B802" s="133" t="s">
        <v>524</v>
      </c>
      <c r="C802" s="141" t="s">
        <v>525</v>
      </c>
      <c r="D802" s="135" t="s">
        <v>32</v>
      </c>
      <c r="E802" s="135" t="s">
        <v>27</v>
      </c>
      <c r="F802" s="135">
        <v>5</v>
      </c>
      <c r="G802" s="136">
        <f>+VLOOKUP(B802,[114]Insumos!$A$2:$F$5000,5,FALSE)</f>
        <v>9946</v>
      </c>
      <c r="H802" s="100">
        <f t="shared" si="78"/>
        <v>49730</v>
      </c>
      <c r="I802" s="62"/>
      <c r="J802" s="63"/>
    </row>
    <row r="803" spans="1:10">
      <c r="H803" s="57"/>
    </row>
    <row r="804" spans="1:10">
      <c r="A804" s="54"/>
      <c r="B804" s="54"/>
      <c r="C804" s="55"/>
      <c r="D804" s="56"/>
      <c r="E804" s="56"/>
      <c r="F804" s="56"/>
      <c r="G804" s="57"/>
      <c r="H804" s="52"/>
    </row>
    <row r="805" spans="1:10">
      <c r="A805" s="49"/>
      <c r="B805" s="49"/>
      <c r="C805" s="50"/>
      <c r="D805" s="51"/>
      <c r="E805" s="51"/>
      <c r="F805" s="51"/>
      <c r="G805" s="52"/>
      <c r="H805" s="52"/>
    </row>
    <row r="806" spans="1:10">
      <c r="A806" s="49"/>
      <c r="B806" s="49"/>
      <c r="C806" s="50"/>
      <c r="D806" s="51"/>
      <c r="E806" s="51"/>
      <c r="F806" s="51"/>
      <c r="G806" s="341"/>
      <c r="H806" s="52"/>
    </row>
    <row r="807" spans="1:10">
      <c r="A807" s="49"/>
      <c r="B807" s="49"/>
      <c r="C807" s="50"/>
      <c r="D807" s="51"/>
      <c r="E807" s="51"/>
      <c r="F807" s="51"/>
      <c r="G807" s="52"/>
    </row>
    <row r="808" spans="1:10">
      <c r="H808" s="57"/>
    </row>
    <row r="809" spans="1:10">
      <c r="A809" s="54"/>
      <c r="B809" s="54"/>
      <c r="C809" s="55"/>
      <c r="D809" s="56"/>
      <c r="E809" s="56"/>
      <c r="F809" s="56"/>
      <c r="G809" s="57"/>
      <c r="H809" s="52"/>
    </row>
    <row r="810" spans="1:10">
      <c r="A810" s="49"/>
      <c r="B810" s="49"/>
      <c r="C810" s="50"/>
      <c r="D810" s="51"/>
      <c r="E810" s="51"/>
      <c r="F810" s="51"/>
      <c r="G810" s="52"/>
      <c r="H810" s="52"/>
    </row>
    <row r="811" spans="1:10">
      <c r="A811" s="49"/>
      <c r="B811" s="49"/>
      <c r="C811" s="50"/>
      <c r="D811" s="51"/>
      <c r="E811" s="51"/>
      <c r="F811" s="51"/>
      <c r="G811" s="52"/>
      <c r="H811" s="52"/>
    </row>
    <row r="812" spans="1:10">
      <c r="A812" s="49"/>
      <c r="B812" s="49"/>
      <c r="C812" s="50"/>
      <c r="D812" s="51"/>
      <c r="E812" s="51"/>
      <c r="F812" s="51"/>
      <c r="G812" s="52"/>
      <c r="H812" s="52"/>
    </row>
    <row r="813" spans="1:10">
      <c r="A813" s="49"/>
      <c r="B813" s="49"/>
      <c r="C813" s="50"/>
      <c r="D813" s="51"/>
      <c r="E813" s="51"/>
      <c r="F813" s="51"/>
      <c r="G813" s="52"/>
    </row>
    <row r="814" spans="1:10">
      <c r="H814" s="57"/>
    </row>
    <row r="815" spans="1:10">
      <c r="A815" s="54"/>
      <c r="B815" s="54"/>
      <c r="C815" s="55"/>
      <c r="D815" s="56"/>
      <c r="E815" s="56"/>
      <c r="F815" s="56"/>
      <c r="G815" s="57"/>
      <c r="H815" s="52"/>
    </row>
    <row r="816" spans="1:10">
      <c r="A816" s="49"/>
      <c r="B816" s="49"/>
      <c r="C816" s="50"/>
      <c r="D816" s="51"/>
      <c r="E816" s="51"/>
      <c r="F816" s="51"/>
      <c r="G816" s="52"/>
      <c r="H816" s="52"/>
    </row>
    <row r="817" spans="1:8">
      <c r="A817" s="49"/>
      <c r="B817" s="49"/>
      <c r="C817" s="50"/>
      <c r="D817" s="51"/>
      <c r="E817" s="51"/>
      <c r="F817" s="51"/>
      <c r="G817" s="52"/>
      <c r="H817" s="52"/>
    </row>
    <row r="818" spans="1:8">
      <c r="A818" s="49"/>
      <c r="B818" s="49"/>
      <c r="C818" s="50"/>
      <c r="D818" s="51"/>
      <c r="E818" s="51"/>
      <c r="F818" s="51"/>
      <c r="G818" s="52"/>
    </row>
    <row r="819" spans="1:8">
      <c r="H819" s="58"/>
    </row>
    <row r="820" spans="1:8">
      <c r="A820" s="334"/>
      <c r="B820" s="58"/>
      <c r="C820" s="59"/>
      <c r="D820" s="58"/>
      <c r="E820" s="58"/>
      <c r="F820" s="59"/>
      <c r="G820" s="58"/>
    </row>
    <row r="821" spans="1:8">
      <c r="H821" s="57"/>
    </row>
    <row r="822" spans="1:8">
      <c r="A822" s="54"/>
      <c r="B822" s="54"/>
      <c r="C822" s="55"/>
      <c r="D822" s="56"/>
      <c r="E822" s="56"/>
      <c r="F822" s="56"/>
      <c r="G822" s="57"/>
      <c r="H822" s="52"/>
    </row>
    <row r="823" spans="1:8">
      <c r="A823" s="49"/>
      <c r="B823" s="49"/>
      <c r="C823" s="50"/>
      <c r="D823" s="51"/>
      <c r="E823" s="51"/>
      <c r="F823" s="51"/>
      <c r="G823" s="52"/>
      <c r="H823" s="52"/>
    </row>
    <row r="824" spans="1:8">
      <c r="A824" s="49"/>
      <c r="B824" s="49"/>
      <c r="C824" s="50"/>
      <c r="D824" s="51"/>
      <c r="E824" s="51"/>
      <c r="F824" s="51"/>
      <c r="G824" s="52"/>
      <c r="H824" s="52"/>
    </row>
    <row r="825" spans="1:8">
      <c r="A825" s="49"/>
      <c r="B825" s="49"/>
      <c r="C825" s="50"/>
      <c r="D825" s="51"/>
      <c r="E825" s="51"/>
      <c r="F825" s="51"/>
      <c r="G825" s="52"/>
      <c r="H825" s="52"/>
    </row>
    <row r="826" spans="1:8">
      <c r="A826" s="49"/>
      <c r="B826" s="49"/>
      <c r="C826" s="50"/>
      <c r="D826" s="51"/>
      <c r="E826" s="51"/>
      <c r="F826" s="51"/>
      <c r="G826" s="52"/>
    </row>
    <row r="827" spans="1:8">
      <c r="H827" s="58"/>
    </row>
    <row r="828" spans="1:8">
      <c r="A828" s="334"/>
      <c r="B828" s="58"/>
      <c r="C828" s="59"/>
      <c r="D828" s="58"/>
      <c r="E828" s="58"/>
      <c r="F828" s="59"/>
      <c r="G828" s="58"/>
    </row>
    <row r="829" spans="1:8">
      <c r="H829" s="57"/>
    </row>
    <row r="830" spans="1:8">
      <c r="A830" s="54"/>
      <c r="B830" s="54"/>
      <c r="C830" s="55"/>
      <c r="D830" s="56"/>
      <c r="E830" s="56"/>
      <c r="F830" s="56"/>
      <c r="G830" s="57"/>
      <c r="H830" s="52"/>
    </row>
    <row r="831" spans="1:8">
      <c r="A831" s="49"/>
      <c r="B831" s="49"/>
      <c r="C831" s="50"/>
      <c r="D831" s="51"/>
      <c r="E831" s="51"/>
      <c r="F831" s="51"/>
      <c r="G831" s="52"/>
      <c r="H831" s="52"/>
    </row>
    <row r="832" spans="1:8">
      <c r="A832" s="49"/>
      <c r="B832" s="49"/>
      <c r="C832" s="50"/>
      <c r="D832" s="51"/>
      <c r="E832" s="51"/>
      <c r="F832" s="51"/>
      <c r="G832" s="52"/>
      <c r="H832" s="52"/>
    </row>
    <row r="833" spans="1:8">
      <c r="A833" s="49"/>
      <c r="B833" s="49"/>
      <c r="C833" s="50"/>
      <c r="D833" s="51"/>
      <c r="E833" s="51"/>
      <c r="F833" s="51"/>
      <c r="G833" s="52"/>
      <c r="H833" s="52"/>
    </row>
    <row r="834" spans="1:8">
      <c r="A834" s="49"/>
      <c r="B834" s="49"/>
      <c r="C834" s="50"/>
      <c r="D834" s="51"/>
      <c r="E834" s="51"/>
      <c r="F834" s="51"/>
      <c r="G834" s="52"/>
      <c r="H834" s="52"/>
    </row>
    <row r="835" spans="1:8">
      <c r="A835" s="49"/>
      <c r="B835" s="49"/>
      <c r="C835" s="50"/>
      <c r="D835" s="51"/>
      <c r="E835" s="51"/>
      <c r="F835" s="51"/>
      <c r="G835" s="52"/>
      <c r="H835" s="52"/>
    </row>
    <row r="836" spans="1:8">
      <c r="A836" s="49"/>
      <c r="B836" s="49"/>
      <c r="C836" s="50"/>
      <c r="D836" s="51"/>
      <c r="E836" s="51"/>
      <c r="F836" s="51"/>
      <c r="G836" s="52"/>
    </row>
    <row r="837" spans="1:8">
      <c r="H837" s="57"/>
    </row>
    <row r="838" spans="1:8">
      <c r="A838" s="54"/>
      <c r="B838" s="54"/>
      <c r="C838" s="55"/>
      <c r="D838" s="56"/>
      <c r="E838" s="56"/>
      <c r="F838" s="56"/>
      <c r="G838" s="57"/>
      <c r="H838" s="52"/>
    </row>
    <row r="839" spans="1:8">
      <c r="A839" s="49"/>
      <c r="B839" s="49"/>
      <c r="C839" s="50"/>
      <c r="D839" s="51"/>
      <c r="E839" s="51"/>
      <c r="F839" s="51"/>
      <c r="G839" s="52"/>
      <c r="H839" s="52"/>
    </row>
    <row r="840" spans="1:8">
      <c r="A840" s="49"/>
      <c r="B840" s="49"/>
      <c r="C840" s="50"/>
      <c r="D840" s="51"/>
      <c r="E840" s="51"/>
      <c r="F840" s="51"/>
      <c r="G840" s="52"/>
      <c r="H840" s="52"/>
    </row>
    <row r="841" spans="1:8">
      <c r="A841" s="49"/>
      <c r="B841" s="49"/>
      <c r="C841" s="50"/>
      <c r="D841" s="51"/>
      <c r="E841" s="51"/>
      <c r="F841" s="51"/>
      <c r="G841" s="52"/>
      <c r="H841" s="52"/>
    </row>
    <row r="842" spans="1:8">
      <c r="A842" s="49"/>
      <c r="B842" s="49"/>
      <c r="C842" s="50"/>
      <c r="D842" s="51"/>
      <c r="E842" s="51"/>
      <c r="F842" s="51"/>
      <c r="G842" s="52"/>
      <c r="H842" s="52"/>
    </row>
    <row r="843" spans="1:8">
      <c r="A843" s="49"/>
      <c r="B843" s="49"/>
      <c r="C843" s="50"/>
      <c r="D843" s="51"/>
      <c r="E843" s="51"/>
      <c r="F843" s="51"/>
      <c r="G843" s="52"/>
      <c r="H843" s="52"/>
    </row>
    <row r="844" spans="1:8">
      <c r="A844" s="49"/>
      <c r="B844" s="49"/>
      <c r="C844" s="50"/>
      <c r="D844" s="51"/>
      <c r="E844" s="51"/>
      <c r="F844" s="51"/>
      <c r="G844" s="52"/>
    </row>
    <row r="845" spans="1:8">
      <c r="H845" s="57"/>
    </row>
    <row r="846" spans="1:8">
      <c r="A846" s="54"/>
      <c r="B846" s="54"/>
      <c r="C846" s="55"/>
      <c r="D846" s="56"/>
      <c r="E846" s="56"/>
      <c r="F846" s="56"/>
      <c r="G846" s="57"/>
      <c r="H846" s="52"/>
    </row>
    <row r="847" spans="1:8">
      <c r="A847" s="49"/>
      <c r="B847" s="49"/>
      <c r="C847" s="50"/>
      <c r="D847" s="51"/>
      <c r="E847" s="51"/>
      <c r="F847" s="51"/>
      <c r="G847" s="52"/>
      <c r="H847" s="52"/>
    </row>
    <row r="848" spans="1:8">
      <c r="A848" s="49"/>
      <c r="B848" s="49"/>
      <c r="C848" s="50"/>
      <c r="D848" s="51"/>
      <c r="E848" s="51"/>
      <c r="F848" s="51"/>
      <c r="G848" s="52"/>
      <c r="H848" s="52"/>
    </row>
    <row r="849" spans="1:8">
      <c r="A849" s="49"/>
      <c r="B849" s="49"/>
      <c r="C849" s="50"/>
      <c r="D849" s="51"/>
      <c r="E849" s="51"/>
      <c r="F849" s="51"/>
      <c r="G849" s="52"/>
      <c r="H849" s="52"/>
    </row>
    <row r="850" spans="1:8">
      <c r="A850" s="49"/>
      <c r="B850" s="49"/>
      <c r="C850" s="50"/>
      <c r="D850" s="51"/>
      <c r="E850" s="51"/>
      <c r="F850" s="51"/>
      <c r="G850" s="52"/>
      <c r="H850" s="52"/>
    </row>
    <row r="851" spans="1:8">
      <c r="A851" s="49"/>
      <c r="B851" s="49"/>
      <c r="C851" s="50"/>
      <c r="D851" s="51"/>
      <c r="E851" s="51"/>
      <c r="F851" s="51"/>
      <c r="G851" s="52"/>
      <c r="H851" s="52"/>
    </row>
    <row r="852" spans="1:8">
      <c r="A852" s="49"/>
      <c r="B852" s="49"/>
      <c r="C852" s="50"/>
      <c r="D852" s="51"/>
      <c r="E852" s="51"/>
      <c r="F852" s="51"/>
      <c r="G852" s="52"/>
      <c r="H852" s="52"/>
    </row>
    <row r="853" spans="1:8">
      <c r="A853" s="49"/>
      <c r="B853" s="49"/>
      <c r="C853" s="50"/>
      <c r="D853" s="51"/>
      <c r="E853" s="51"/>
      <c r="F853" s="51"/>
      <c r="G853" s="52"/>
      <c r="H853" s="52"/>
    </row>
    <row r="854" spans="1:8">
      <c r="A854" s="49"/>
      <c r="B854" s="49"/>
      <c r="C854" s="50"/>
      <c r="D854" s="51"/>
      <c r="E854" s="51"/>
      <c r="F854" s="51"/>
      <c r="G854" s="52"/>
      <c r="H854" s="52"/>
    </row>
    <row r="855" spans="1:8">
      <c r="A855" s="49"/>
      <c r="B855" s="49"/>
      <c r="C855" s="50"/>
      <c r="D855" s="51"/>
      <c r="E855" s="51"/>
      <c r="F855" s="51"/>
      <c r="G855" s="52"/>
      <c r="H855" s="52"/>
    </row>
    <row r="856" spans="1:8">
      <c r="A856" s="49"/>
      <c r="B856" s="49"/>
      <c r="C856" s="50"/>
      <c r="D856" s="51"/>
      <c r="E856" s="51"/>
      <c r="F856" s="51"/>
      <c r="G856" s="52"/>
      <c r="H856" s="52"/>
    </row>
    <row r="857" spans="1:8">
      <c r="A857" s="49"/>
      <c r="B857" s="49"/>
      <c r="C857" s="50"/>
      <c r="D857" s="51"/>
      <c r="E857" s="51"/>
      <c r="F857" s="51"/>
      <c r="G857" s="52"/>
    </row>
    <row r="858" spans="1:8">
      <c r="H858" s="57"/>
    </row>
    <row r="859" spans="1:8">
      <c r="A859" s="54"/>
      <c r="B859" s="54"/>
      <c r="C859" s="55"/>
      <c r="D859" s="56"/>
      <c r="E859" s="56"/>
      <c r="F859" s="56"/>
      <c r="G859" s="57"/>
      <c r="H859" s="52"/>
    </row>
    <row r="860" spans="1:8">
      <c r="A860" s="49"/>
      <c r="B860" s="49"/>
      <c r="C860" s="50"/>
      <c r="D860" s="51"/>
      <c r="E860" s="51"/>
      <c r="F860" s="51"/>
      <c r="G860" s="52"/>
      <c r="H860" s="52"/>
    </row>
    <row r="861" spans="1:8">
      <c r="A861" s="49"/>
      <c r="B861" s="49"/>
      <c r="C861" s="50"/>
      <c r="D861" s="51"/>
      <c r="E861" s="51"/>
      <c r="F861" s="51"/>
      <c r="G861" s="52"/>
      <c r="H861" s="52"/>
    </row>
    <row r="862" spans="1:8">
      <c r="A862" s="49"/>
      <c r="B862" s="49"/>
      <c r="C862" s="50"/>
      <c r="D862" s="51"/>
      <c r="E862" s="51"/>
      <c r="F862" s="51"/>
      <c r="G862" s="52"/>
      <c r="H862" s="52"/>
    </row>
    <row r="863" spans="1:8">
      <c r="A863" s="49"/>
      <c r="B863" s="49"/>
      <c r="C863" s="50"/>
      <c r="D863" s="51"/>
      <c r="E863" s="51"/>
      <c r="F863" s="51"/>
      <c r="G863" s="52"/>
      <c r="H863" s="52"/>
    </row>
    <row r="864" spans="1:8">
      <c r="A864" s="49"/>
      <c r="B864" s="49"/>
      <c r="C864" s="50"/>
      <c r="D864" s="51"/>
      <c r="E864" s="51"/>
      <c r="F864" s="51"/>
      <c r="G864" s="52"/>
    </row>
    <row r="865" spans="1:8">
      <c r="H865" s="57"/>
    </row>
    <row r="866" spans="1:8">
      <c r="A866" s="54"/>
      <c r="B866" s="54"/>
      <c r="C866" s="55"/>
      <c r="D866" s="56"/>
      <c r="E866" s="56"/>
      <c r="F866" s="56"/>
      <c r="G866" s="57"/>
      <c r="H866" s="52"/>
    </row>
    <row r="867" spans="1:8">
      <c r="A867" s="49"/>
      <c r="B867" s="49"/>
      <c r="C867" s="50"/>
      <c r="D867" s="51"/>
      <c r="E867" s="51"/>
      <c r="F867" s="51"/>
      <c r="G867" s="52"/>
      <c r="H867" s="52"/>
    </row>
    <row r="868" spans="1:8">
      <c r="A868" s="49"/>
      <c r="B868" s="49"/>
      <c r="C868" s="50"/>
      <c r="D868" s="51"/>
      <c r="E868" s="51"/>
      <c r="F868" s="51"/>
      <c r="G868" s="52"/>
      <c r="H868" s="52"/>
    </row>
    <row r="869" spans="1:8">
      <c r="A869" s="49"/>
      <c r="B869" s="49"/>
      <c r="C869" s="50"/>
      <c r="D869" s="51"/>
      <c r="E869" s="51"/>
      <c r="F869" s="51"/>
      <c r="G869" s="52"/>
      <c r="H869" s="52"/>
    </row>
    <row r="870" spans="1:8">
      <c r="A870" s="49"/>
      <c r="B870" s="49"/>
      <c r="C870" s="50"/>
      <c r="D870" s="51"/>
      <c r="E870" s="51"/>
      <c r="F870" s="51"/>
      <c r="G870" s="52"/>
      <c r="H870" s="52"/>
    </row>
    <row r="871" spans="1:8">
      <c r="A871" s="49"/>
      <c r="B871" s="49"/>
      <c r="C871" s="50"/>
      <c r="D871" s="51"/>
      <c r="E871" s="51"/>
      <c r="F871" s="51"/>
      <c r="G871" s="52"/>
    </row>
  </sheetData>
  <dataConsolidate/>
  <mergeCells count="26">
    <mergeCell ref="D330:H330"/>
    <mergeCell ref="D790:H790"/>
    <mergeCell ref="D647:H647"/>
    <mergeCell ref="D641:H641"/>
    <mergeCell ref="D522:H522"/>
    <mergeCell ref="D456:H456"/>
    <mergeCell ref="D341:H341"/>
    <mergeCell ref="D509:H509"/>
    <mergeCell ref="D486:H486"/>
    <mergeCell ref="D499:H499"/>
    <mergeCell ref="A2:H2"/>
    <mergeCell ref="D584:H584"/>
    <mergeCell ref="D128:H128"/>
    <mergeCell ref="D13:H13"/>
    <mergeCell ref="D26:H26"/>
    <mergeCell ref="D347:H347"/>
    <mergeCell ref="D229:H229"/>
    <mergeCell ref="D194:H194"/>
    <mergeCell ref="D269:H269"/>
    <mergeCell ref="D263:H263"/>
    <mergeCell ref="D175:H175"/>
    <mergeCell ref="D4:H4"/>
    <mergeCell ref="D159:H159"/>
    <mergeCell ref="D112:H112"/>
    <mergeCell ref="D64:H64"/>
    <mergeCell ref="D321:H321"/>
  </mergeCells>
  <pageMargins left="0.7" right="0.7" top="0.75" bottom="0.75" header="0.3" footer="0.3"/>
  <pageSetup scale="46" fitToHeight="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41B99-1998-494F-8CC1-D1BECF1848B6}">
  <dimension ref="A1:K49"/>
  <sheetViews>
    <sheetView view="pageBreakPreview" topLeftCell="A19" zoomScale="70" zoomScaleNormal="100" zoomScaleSheetLayoutView="70" workbookViewId="0">
      <selection activeCell="G27" sqref="G27"/>
    </sheetView>
  </sheetViews>
  <sheetFormatPr baseColWidth="10" defaultRowHeight="12.75"/>
  <cols>
    <col min="1" max="1" width="11" style="158" customWidth="1"/>
    <col min="2" max="2" width="59.28515625" style="158" customWidth="1"/>
    <col min="3" max="3" width="7.42578125" style="158" customWidth="1"/>
    <col min="4" max="4" width="10.7109375" style="177" customWidth="1"/>
    <col min="5" max="5" width="18.140625" style="177" customWidth="1"/>
    <col min="6" max="6" width="15.7109375" style="177" customWidth="1"/>
    <col min="7" max="7" width="11.5703125" style="177"/>
    <col min="8" max="8" width="11.5703125" style="321"/>
    <col min="9" max="9" width="14.140625" style="158" customWidth="1"/>
    <col min="10" max="10" width="16.42578125" style="158" customWidth="1"/>
    <col min="11" max="256" width="11.5703125" style="158"/>
    <col min="257" max="257" width="11" style="158" customWidth="1"/>
    <col min="258" max="258" width="59.28515625" style="158" customWidth="1"/>
    <col min="259" max="259" width="7.42578125" style="158" customWidth="1"/>
    <col min="260" max="260" width="10.7109375" style="158" customWidth="1"/>
    <col min="261" max="261" width="18.140625" style="158" customWidth="1"/>
    <col min="262" max="262" width="15.7109375" style="158" customWidth="1"/>
    <col min="263" max="264" width="11.5703125" style="158"/>
    <col min="265" max="265" width="14.140625" style="158" customWidth="1"/>
    <col min="266" max="266" width="16.42578125" style="158" customWidth="1"/>
    <col min="267" max="512" width="11.5703125" style="158"/>
    <col min="513" max="513" width="11" style="158" customWidth="1"/>
    <col min="514" max="514" width="59.28515625" style="158" customWidth="1"/>
    <col min="515" max="515" width="7.42578125" style="158" customWidth="1"/>
    <col min="516" max="516" width="10.7109375" style="158" customWidth="1"/>
    <col min="517" max="517" width="18.140625" style="158" customWidth="1"/>
    <col min="518" max="518" width="15.7109375" style="158" customWidth="1"/>
    <col min="519" max="520" width="11.5703125" style="158"/>
    <col min="521" max="521" width="14.140625" style="158" customWidth="1"/>
    <col min="522" max="522" width="16.42578125" style="158" customWidth="1"/>
    <col min="523" max="768" width="11.5703125" style="158"/>
    <col min="769" max="769" width="11" style="158" customWidth="1"/>
    <col min="770" max="770" width="59.28515625" style="158" customWidth="1"/>
    <col min="771" max="771" width="7.42578125" style="158" customWidth="1"/>
    <col min="772" max="772" width="10.7109375" style="158" customWidth="1"/>
    <col min="773" max="773" width="18.140625" style="158" customWidth="1"/>
    <col min="774" max="774" width="15.7109375" style="158" customWidth="1"/>
    <col min="775" max="776" width="11.5703125" style="158"/>
    <col min="777" max="777" width="14.140625" style="158" customWidth="1"/>
    <col min="778" max="778" width="16.42578125" style="158" customWidth="1"/>
    <col min="779" max="1024" width="11.5703125" style="158"/>
    <col min="1025" max="1025" width="11" style="158" customWidth="1"/>
    <col min="1026" max="1026" width="59.28515625" style="158" customWidth="1"/>
    <col min="1027" max="1027" width="7.42578125" style="158" customWidth="1"/>
    <col min="1028" max="1028" width="10.7109375" style="158" customWidth="1"/>
    <col min="1029" max="1029" width="18.140625" style="158" customWidth="1"/>
    <col min="1030" max="1030" width="15.7109375" style="158" customWidth="1"/>
    <col min="1031" max="1032" width="11.5703125" style="158"/>
    <col min="1033" max="1033" width="14.140625" style="158" customWidth="1"/>
    <col min="1034" max="1034" width="16.42578125" style="158" customWidth="1"/>
    <col min="1035" max="1280" width="11.5703125" style="158"/>
    <col min="1281" max="1281" width="11" style="158" customWidth="1"/>
    <col min="1282" max="1282" width="59.28515625" style="158" customWidth="1"/>
    <col min="1283" max="1283" width="7.42578125" style="158" customWidth="1"/>
    <col min="1284" max="1284" width="10.7109375" style="158" customWidth="1"/>
    <col min="1285" max="1285" width="18.140625" style="158" customWidth="1"/>
    <col min="1286" max="1286" width="15.7109375" style="158" customWidth="1"/>
    <col min="1287" max="1288" width="11.5703125" style="158"/>
    <col min="1289" max="1289" width="14.140625" style="158" customWidth="1"/>
    <col min="1290" max="1290" width="16.42578125" style="158" customWidth="1"/>
    <col min="1291" max="1536" width="11.5703125" style="158"/>
    <col min="1537" max="1537" width="11" style="158" customWidth="1"/>
    <col min="1538" max="1538" width="59.28515625" style="158" customWidth="1"/>
    <col min="1539" max="1539" width="7.42578125" style="158" customWidth="1"/>
    <col min="1540" max="1540" width="10.7109375" style="158" customWidth="1"/>
    <col min="1541" max="1541" width="18.140625" style="158" customWidth="1"/>
    <col min="1542" max="1542" width="15.7109375" style="158" customWidth="1"/>
    <col min="1543" max="1544" width="11.5703125" style="158"/>
    <col min="1545" max="1545" width="14.140625" style="158" customWidth="1"/>
    <col min="1546" max="1546" width="16.42578125" style="158" customWidth="1"/>
    <col min="1547" max="1792" width="11.5703125" style="158"/>
    <col min="1793" max="1793" width="11" style="158" customWidth="1"/>
    <col min="1794" max="1794" width="59.28515625" style="158" customWidth="1"/>
    <col min="1795" max="1795" width="7.42578125" style="158" customWidth="1"/>
    <col min="1796" max="1796" width="10.7109375" style="158" customWidth="1"/>
    <col min="1797" max="1797" width="18.140625" style="158" customWidth="1"/>
    <col min="1798" max="1798" width="15.7109375" style="158" customWidth="1"/>
    <col min="1799" max="1800" width="11.5703125" style="158"/>
    <col min="1801" max="1801" width="14.140625" style="158" customWidth="1"/>
    <col min="1802" max="1802" width="16.42578125" style="158" customWidth="1"/>
    <col min="1803" max="2048" width="11.5703125" style="158"/>
    <col min="2049" max="2049" width="11" style="158" customWidth="1"/>
    <col min="2050" max="2050" width="59.28515625" style="158" customWidth="1"/>
    <col min="2051" max="2051" width="7.42578125" style="158" customWidth="1"/>
    <col min="2052" max="2052" width="10.7109375" style="158" customWidth="1"/>
    <col min="2053" max="2053" width="18.140625" style="158" customWidth="1"/>
    <col min="2054" max="2054" width="15.7109375" style="158" customWidth="1"/>
    <col min="2055" max="2056" width="11.5703125" style="158"/>
    <col min="2057" max="2057" width="14.140625" style="158" customWidth="1"/>
    <col min="2058" max="2058" width="16.42578125" style="158" customWidth="1"/>
    <col min="2059" max="2304" width="11.5703125" style="158"/>
    <col min="2305" max="2305" width="11" style="158" customWidth="1"/>
    <col min="2306" max="2306" width="59.28515625" style="158" customWidth="1"/>
    <col min="2307" max="2307" width="7.42578125" style="158" customWidth="1"/>
    <col min="2308" max="2308" width="10.7109375" style="158" customWidth="1"/>
    <col min="2309" max="2309" width="18.140625" style="158" customWidth="1"/>
    <col min="2310" max="2310" width="15.7109375" style="158" customWidth="1"/>
    <col min="2311" max="2312" width="11.5703125" style="158"/>
    <col min="2313" max="2313" width="14.140625" style="158" customWidth="1"/>
    <col min="2314" max="2314" width="16.42578125" style="158" customWidth="1"/>
    <col min="2315" max="2560" width="11.5703125" style="158"/>
    <col min="2561" max="2561" width="11" style="158" customWidth="1"/>
    <col min="2562" max="2562" width="59.28515625" style="158" customWidth="1"/>
    <col min="2563" max="2563" width="7.42578125" style="158" customWidth="1"/>
    <col min="2564" max="2564" width="10.7109375" style="158" customWidth="1"/>
    <col min="2565" max="2565" width="18.140625" style="158" customWidth="1"/>
    <col min="2566" max="2566" width="15.7109375" style="158" customWidth="1"/>
    <col min="2567" max="2568" width="11.5703125" style="158"/>
    <col min="2569" max="2569" width="14.140625" style="158" customWidth="1"/>
    <col min="2570" max="2570" width="16.42578125" style="158" customWidth="1"/>
    <col min="2571" max="2816" width="11.5703125" style="158"/>
    <col min="2817" max="2817" width="11" style="158" customWidth="1"/>
    <col min="2818" max="2818" width="59.28515625" style="158" customWidth="1"/>
    <col min="2819" max="2819" width="7.42578125" style="158" customWidth="1"/>
    <col min="2820" max="2820" width="10.7109375" style="158" customWidth="1"/>
    <col min="2821" max="2821" width="18.140625" style="158" customWidth="1"/>
    <col min="2822" max="2822" width="15.7109375" style="158" customWidth="1"/>
    <col min="2823" max="2824" width="11.5703125" style="158"/>
    <col min="2825" max="2825" width="14.140625" style="158" customWidth="1"/>
    <col min="2826" max="2826" width="16.42578125" style="158" customWidth="1"/>
    <col min="2827" max="3072" width="11.5703125" style="158"/>
    <col min="3073" max="3073" width="11" style="158" customWidth="1"/>
    <col min="3074" max="3074" width="59.28515625" style="158" customWidth="1"/>
    <col min="3075" max="3075" width="7.42578125" style="158" customWidth="1"/>
    <col min="3076" max="3076" width="10.7109375" style="158" customWidth="1"/>
    <col min="3077" max="3077" width="18.140625" style="158" customWidth="1"/>
    <col min="3078" max="3078" width="15.7109375" style="158" customWidth="1"/>
    <col min="3079" max="3080" width="11.5703125" style="158"/>
    <col min="3081" max="3081" width="14.140625" style="158" customWidth="1"/>
    <col min="3082" max="3082" width="16.42578125" style="158" customWidth="1"/>
    <col min="3083" max="3328" width="11.5703125" style="158"/>
    <col min="3329" max="3329" width="11" style="158" customWidth="1"/>
    <col min="3330" max="3330" width="59.28515625" style="158" customWidth="1"/>
    <col min="3331" max="3331" width="7.42578125" style="158" customWidth="1"/>
    <col min="3332" max="3332" width="10.7109375" style="158" customWidth="1"/>
    <col min="3333" max="3333" width="18.140625" style="158" customWidth="1"/>
    <col min="3334" max="3334" width="15.7109375" style="158" customWidth="1"/>
    <col min="3335" max="3336" width="11.5703125" style="158"/>
    <col min="3337" max="3337" width="14.140625" style="158" customWidth="1"/>
    <col min="3338" max="3338" width="16.42578125" style="158" customWidth="1"/>
    <col min="3339" max="3584" width="11.5703125" style="158"/>
    <col min="3585" max="3585" width="11" style="158" customWidth="1"/>
    <col min="3586" max="3586" width="59.28515625" style="158" customWidth="1"/>
    <col min="3587" max="3587" width="7.42578125" style="158" customWidth="1"/>
    <col min="3588" max="3588" width="10.7109375" style="158" customWidth="1"/>
    <col min="3589" max="3589" width="18.140625" style="158" customWidth="1"/>
    <col min="3590" max="3590" width="15.7109375" style="158" customWidth="1"/>
    <col min="3591" max="3592" width="11.5703125" style="158"/>
    <col min="3593" max="3593" width="14.140625" style="158" customWidth="1"/>
    <col min="3594" max="3594" width="16.42578125" style="158" customWidth="1"/>
    <col min="3595" max="3840" width="11.5703125" style="158"/>
    <col min="3841" max="3841" width="11" style="158" customWidth="1"/>
    <col min="3842" max="3842" width="59.28515625" style="158" customWidth="1"/>
    <col min="3843" max="3843" width="7.42578125" style="158" customWidth="1"/>
    <col min="3844" max="3844" width="10.7109375" style="158" customWidth="1"/>
    <col min="3845" max="3845" width="18.140625" style="158" customWidth="1"/>
    <col min="3846" max="3846" width="15.7109375" style="158" customWidth="1"/>
    <col min="3847" max="3848" width="11.5703125" style="158"/>
    <col min="3849" max="3849" width="14.140625" style="158" customWidth="1"/>
    <col min="3850" max="3850" width="16.42578125" style="158" customWidth="1"/>
    <col min="3851" max="4096" width="11.5703125" style="158"/>
    <col min="4097" max="4097" width="11" style="158" customWidth="1"/>
    <col min="4098" max="4098" width="59.28515625" style="158" customWidth="1"/>
    <col min="4099" max="4099" width="7.42578125" style="158" customWidth="1"/>
    <col min="4100" max="4100" width="10.7109375" style="158" customWidth="1"/>
    <col min="4101" max="4101" width="18.140625" style="158" customWidth="1"/>
    <col min="4102" max="4102" width="15.7109375" style="158" customWidth="1"/>
    <col min="4103" max="4104" width="11.5703125" style="158"/>
    <col min="4105" max="4105" width="14.140625" style="158" customWidth="1"/>
    <col min="4106" max="4106" width="16.42578125" style="158" customWidth="1"/>
    <col min="4107" max="4352" width="11.5703125" style="158"/>
    <col min="4353" max="4353" width="11" style="158" customWidth="1"/>
    <col min="4354" max="4354" width="59.28515625" style="158" customWidth="1"/>
    <col min="4355" max="4355" width="7.42578125" style="158" customWidth="1"/>
    <col min="4356" max="4356" width="10.7109375" style="158" customWidth="1"/>
    <col min="4357" max="4357" width="18.140625" style="158" customWidth="1"/>
    <col min="4358" max="4358" width="15.7109375" style="158" customWidth="1"/>
    <col min="4359" max="4360" width="11.5703125" style="158"/>
    <col min="4361" max="4361" width="14.140625" style="158" customWidth="1"/>
    <col min="4362" max="4362" width="16.42578125" style="158" customWidth="1"/>
    <col min="4363" max="4608" width="11.5703125" style="158"/>
    <col min="4609" max="4609" width="11" style="158" customWidth="1"/>
    <col min="4610" max="4610" width="59.28515625" style="158" customWidth="1"/>
    <col min="4611" max="4611" width="7.42578125" style="158" customWidth="1"/>
    <col min="4612" max="4612" width="10.7109375" style="158" customWidth="1"/>
    <col min="4613" max="4613" width="18.140625" style="158" customWidth="1"/>
    <col min="4614" max="4614" width="15.7109375" style="158" customWidth="1"/>
    <col min="4615" max="4616" width="11.5703125" style="158"/>
    <col min="4617" max="4617" width="14.140625" style="158" customWidth="1"/>
    <col min="4618" max="4618" width="16.42578125" style="158" customWidth="1"/>
    <col min="4619" max="4864" width="11.5703125" style="158"/>
    <col min="4865" max="4865" width="11" style="158" customWidth="1"/>
    <col min="4866" max="4866" width="59.28515625" style="158" customWidth="1"/>
    <col min="4867" max="4867" width="7.42578125" style="158" customWidth="1"/>
    <col min="4868" max="4868" width="10.7109375" style="158" customWidth="1"/>
    <col min="4869" max="4869" width="18.140625" style="158" customWidth="1"/>
    <col min="4870" max="4870" width="15.7109375" style="158" customWidth="1"/>
    <col min="4871" max="4872" width="11.5703125" style="158"/>
    <col min="4873" max="4873" width="14.140625" style="158" customWidth="1"/>
    <col min="4874" max="4874" width="16.42578125" style="158" customWidth="1"/>
    <col min="4875" max="5120" width="11.5703125" style="158"/>
    <col min="5121" max="5121" width="11" style="158" customWidth="1"/>
    <col min="5122" max="5122" width="59.28515625" style="158" customWidth="1"/>
    <col min="5123" max="5123" width="7.42578125" style="158" customWidth="1"/>
    <col min="5124" max="5124" width="10.7109375" style="158" customWidth="1"/>
    <col min="5125" max="5125" width="18.140625" style="158" customWidth="1"/>
    <col min="5126" max="5126" width="15.7109375" style="158" customWidth="1"/>
    <col min="5127" max="5128" width="11.5703125" style="158"/>
    <col min="5129" max="5129" width="14.140625" style="158" customWidth="1"/>
    <col min="5130" max="5130" width="16.42578125" style="158" customWidth="1"/>
    <col min="5131" max="5376" width="11.5703125" style="158"/>
    <col min="5377" max="5377" width="11" style="158" customWidth="1"/>
    <col min="5378" max="5378" width="59.28515625" style="158" customWidth="1"/>
    <col min="5379" max="5379" width="7.42578125" style="158" customWidth="1"/>
    <col min="5380" max="5380" width="10.7109375" style="158" customWidth="1"/>
    <col min="5381" max="5381" width="18.140625" style="158" customWidth="1"/>
    <col min="5382" max="5382" width="15.7109375" style="158" customWidth="1"/>
    <col min="5383" max="5384" width="11.5703125" style="158"/>
    <col min="5385" max="5385" width="14.140625" style="158" customWidth="1"/>
    <col min="5386" max="5386" width="16.42578125" style="158" customWidth="1"/>
    <col min="5387" max="5632" width="11.5703125" style="158"/>
    <col min="5633" max="5633" width="11" style="158" customWidth="1"/>
    <col min="5634" max="5634" width="59.28515625" style="158" customWidth="1"/>
    <col min="5635" max="5635" width="7.42578125" style="158" customWidth="1"/>
    <col min="5636" max="5636" width="10.7109375" style="158" customWidth="1"/>
    <col min="5637" max="5637" width="18.140625" style="158" customWidth="1"/>
    <col min="5638" max="5638" width="15.7109375" style="158" customWidth="1"/>
    <col min="5639" max="5640" width="11.5703125" style="158"/>
    <col min="5641" max="5641" width="14.140625" style="158" customWidth="1"/>
    <col min="5642" max="5642" width="16.42578125" style="158" customWidth="1"/>
    <col min="5643" max="5888" width="11.5703125" style="158"/>
    <col min="5889" max="5889" width="11" style="158" customWidth="1"/>
    <col min="5890" max="5890" width="59.28515625" style="158" customWidth="1"/>
    <col min="5891" max="5891" width="7.42578125" style="158" customWidth="1"/>
    <col min="5892" max="5892" width="10.7109375" style="158" customWidth="1"/>
    <col min="5893" max="5893" width="18.140625" style="158" customWidth="1"/>
    <col min="5894" max="5894" width="15.7109375" style="158" customWidth="1"/>
    <col min="5895" max="5896" width="11.5703125" style="158"/>
    <col min="5897" max="5897" width="14.140625" style="158" customWidth="1"/>
    <col min="5898" max="5898" width="16.42578125" style="158" customWidth="1"/>
    <col min="5899" max="6144" width="11.5703125" style="158"/>
    <col min="6145" max="6145" width="11" style="158" customWidth="1"/>
    <col min="6146" max="6146" width="59.28515625" style="158" customWidth="1"/>
    <col min="6147" max="6147" width="7.42578125" style="158" customWidth="1"/>
    <col min="6148" max="6148" width="10.7109375" style="158" customWidth="1"/>
    <col min="6149" max="6149" width="18.140625" style="158" customWidth="1"/>
    <col min="6150" max="6150" width="15.7109375" style="158" customWidth="1"/>
    <col min="6151" max="6152" width="11.5703125" style="158"/>
    <col min="6153" max="6153" width="14.140625" style="158" customWidth="1"/>
    <col min="6154" max="6154" width="16.42578125" style="158" customWidth="1"/>
    <col min="6155" max="6400" width="11.5703125" style="158"/>
    <col min="6401" max="6401" width="11" style="158" customWidth="1"/>
    <col min="6402" max="6402" width="59.28515625" style="158" customWidth="1"/>
    <col min="6403" max="6403" width="7.42578125" style="158" customWidth="1"/>
    <col min="6404" max="6404" width="10.7109375" style="158" customWidth="1"/>
    <col min="6405" max="6405" width="18.140625" style="158" customWidth="1"/>
    <col min="6406" max="6406" width="15.7109375" style="158" customWidth="1"/>
    <col min="6407" max="6408" width="11.5703125" style="158"/>
    <col min="6409" max="6409" width="14.140625" style="158" customWidth="1"/>
    <col min="6410" max="6410" width="16.42578125" style="158" customWidth="1"/>
    <col min="6411" max="6656" width="11.5703125" style="158"/>
    <col min="6657" max="6657" width="11" style="158" customWidth="1"/>
    <col min="6658" max="6658" width="59.28515625" style="158" customWidth="1"/>
    <col min="6659" max="6659" width="7.42578125" style="158" customWidth="1"/>
    <col min="6660" max="6660" width="10.7109375" style="158" customWidth="1"/>
    <col min="6661" max="6661" width="18.140625" style="158" customWidth="1"/>
    <col min="6662" max="6662" width="15.7109375" style="158" customWidth="1"/>
    <col min="6663" max="6664" width="11.5703125" style="158"/>
    <col min="6665" max="6665" width="14.140625" style="158" customWidth="1"/>
    <col min="6666" max="6666" width="16.42578125" style="158" customWidth="1"/>
    <col min="6667" max="6912" width="11.5703125" style="158"/>
    <col min="6913" max="6913" width="11" style="158" customWidth="1"/>
    <col min="6914" max="6914" width="59.28515625" style="158" customWidth="1"/>
    <col min="6915" max="6915" width="7.42578125" style="158" customWidth="1"/>
    <col min="6916" max="6916" width="10.7109375" style="158" customWidth="1"/>
    <col min="6917" max="6917" width="18.140625" style="158" customWidth="1"/>
    <col min="6918" max="6918" width="15.7109375" style="158" customWidth="1"/>
    <col min="6919" max="6920" width="11.5703125" style="158"/>
    <col min="6921" max="6921" width="14.140625" style="158" customWidth="1"/>
    <col min="6922" max="6922" width="16.42578125" style="158" customWidth="1"/>
    <col min="6923" max="7168" width="11.5703125" style="158"/>
    <col min="7169" max="7169" width="11" style="158" customWidth="1"/>
    <col min="7170" max="7170" width="59.28515625" style="158" customWidth="1"/>
    <col min="7171" max="7171" width="7.42578125" style="158" customWidth="1"/>
    <col min="7172" max="7172" width="10.7109375" style="158" customWidth="1"/>
    <col min="7173" max="7173" width="18.140625" style="158" customWidth="1"/>
    <col min="7174" max="7174" width="15.7109375" style="158" customWidth="1"/>
    <col min="7175" max="7176" width="11.5703125" style="158"/>
    <col min="7177" max="7177" width="14.140625" style="158" customWidth="1"/>
    <col min="7178" max="7178" width="16.42578125" style="158" customWidth="1"/>
    <col min="7179" max="7424" width="11.5703125" style="158"/>
    <col min="7425" max="7425" width="11" style="158" customWidth="1"/>
    <col min="7426" max="7426" width="59.28515625" style="158" customWidth="1"/>
    <col min="7427" max="7427" width="7.42578125" style="158" customWidth="1"/>
    <col min="7428" max="7428" width="10.7109375" style="158" customWidth="1"/>
    <col min="7429" max="7429" width="18.140625" style="158" customWidth="1"/>
    <col min="7430" max="7430" width="15.7109375" style="158" customWidth="1"/>
    <col min="7431" max="7432" width="11.5703125" style="158"/>
    <col min="7433" max="7433" width="14.140625" style="158" customWidth="1"/>
    <col min="7434" max="7434" width="16.42578125" style="158" customWidth="1"/>
    <col min="7435" max="7680" width="11.5703125" style="158"/>
    <col min="7681" max="7681" width="11" style="158" customWidth="1"/>
    <col min="7682" max="7682" width="59.28515625" style="158" customWidth="1"/>
    <col min="7683" max="7683" width="7.42578125" style="158" customWidth="1"/>
    <col min="7684" max="7684" width="10.7109375" style="158" customWidth="1"/>
    <col min="7685" max="7685" width="18.140625" style="158" customWidth="1"/>
    <col min="7686" max="7686" width="15.7109375" style="158" customWidth="1"/>
    <col min="7687" max="7688" width="11.5703125" style="158"/>
    <col min="7689" max="7689" width="14.140625" style="158" customWidth="1"/>
    <col min="7690" max="7690" width="16.42578125" style="158" customWidth="1"/>
    <col min="7691" max="7936" width="11.5703125" style="158"/>
    <col min="7937" max="7937" width="11" style="158" customWidth="1"/>
    <col min="7938" max="7938" width="59.28515625" style="158" customWidth="1"/>
    <col min="7939" max="7939" width="7.42578125" style="158" customWidth="1"/>
    <col min="7940" max="7940" width="10.7109375" style="158" customWidth="1"/>
    <col min="7941" max="7941" width="18.140625" style="158" customWidth="1"/>
    <col min="7942" max="7942" width="15.7109375" style="158" customWidth="1"/>
    <col min="7943" max="7944" width="11.5703125" style="158"/>
    <col min="7945" max="7945" width="14.140625" style="158" customWidth="1"/>
    <col min="7946" max="7946" width="16.42578125" style="158" customWidth="1"/>
    <col min="7947" max="8192" width="11.5703125" style="158"/>
    <col min="8193" max="8193" width="11" style="158" customWidth="1"/>
    <col min="8194" max="8194" width="59.28515625" style="158" customWidth="1"/>
    <col min="8195" max="8195" width="7.42578125" style="158" customWidth="1"/>
    <col min="8196" max="8196" width="10.7109375" style="158" customWidth="1"/>
    <col min="8197" max="8197" width="18.140625" style="158" customWidth="1"/>
    <col min="8198" max="8198" width="15.7109375" style="158" customWidth="1"/>
    <col min="8199" max="8200" width="11.5703125" style="158"/>
    <col min="8201" max="8201" width="14.140625" style="158" customWidth="1"/>
    <col min="8202" max="8202" width="16.42578125" style="158" customWidth="1"/>
    <col min="8203" max="8448" width="11.5703125" style="158"/>
    <col min="8449" max="8449" width="11" style="158" customWidth="1"/>
    <col min="8450" max="8450" width="59.28515625" style="158" customWidth="1"/>
    <col min="8451" max="8451" width="7.42578125" style="158" customWidth="1"/>
    <col min="8452" max="8452" width="10.7109375" style="158" customWidth="1"/>
    <col min="8453" max="8453" width="18.140625" style="158" customWidth="1"/>
    <col min="8454" max="8454" width="15.7109375" style="158" customWidth="1"/>
    <col min="8455" max="8456" width="11.5703125" style="158"/>
    <col min="8457" max="8457" width="14.140625" style="158" customWidth="1"/>
    <col min="8458" max="8458" width="16.42578125" style="158" customWidth="1"/>
    <col min="8459" max="8704" width="11.5703125" style="158"/>
    <col min="8705" max="8705" width="11" style="158" customWidth="1"/>
    <col min="8706" max="8706" width="59.28515625" style="158" customWidth="1"/>
    <col min="8707" max="8707" width="7.42578125" style="158" customWidth="1"/>
    <col min="8708" max="8708" width="10.7109375" style="158" customWidth="1"/>
    <col min="8709" max="8709" width="18.140625" style="158" customWidth="1"/>
    <col min="8710" max="8710" width="15.7109375" style="158" customWidth="1"/>
    <col min="8711" max="8712" width="11.5703125" style="158"/>
    <col min="8713" max="8713" width="14.140625" style="158" customWidth="1"/>
    <col min="8714" max="8714" width="16.42578125" style="158" customWidth="1"/>
    <col min="8715" max="8960" width="11.5703125" style="158"/>
    <col min="8961" max="8961" width="11" style="158" customWidth="1"/>
    <col min="8962" max="8962" width="59.28515625" style="158" customWidth="1"/>
    <col min="8963" max="8963" width="7.42578125" style="158" customWidth="1"/>
    <col min="8964" max="8964" width="10.7109375" style="158" customWidth="1"/>
    <col min="8965" max="8965" width="18.140625" style="158" customWidth="1"/>
    <col min="8966" max="8966" width="15.7109375" style="158" customWidth="1"/>
    <col min="8967" max="8968" width="11.5703125" style="158"/>
    <col min="8969" max="8969" width="14.140625" style="158" customWidth="1"/>
    <col min="8970" max="8970" width="16.42578125" style="158" customWidth="1"/>
    <col min="8971" max="9216" width="11.5703125" style="158"/>
    <col min="9217" max="9217" width="11" style="158" customWidth="1"/>
    <col min="9218" max="9218" width="59.28515625" style="158" customWidth="1"/>
    <col min="9219" max="9219" width="7.42578125" style="158" customWidth="1"/>
    <col min="9220" max="9220" width="10.7109375" style="158" customWidth="1"/>
    <col min="9221" max="9221" width="18.140625" style="158" customWidth="1"/>
    <col min="9222" max="9222" width="15.7109375" style="158" customWidth="1"/>
    <col min="9223" max="9224" width="11.5703125" style="158"/>
    <col min="9225" max="9225" width="14.140625" style="158" customWidth="1"/>
    <col min="9226" max="9226" width="16.42578125" style="158" customWidth="1"/>
    <col min="9227" max="9472" width="11.5703125" style="158"/>
    <col min="9473" max="9473" width="11" style="158" customWidth="1"/>
    <col min="9474" max="9474" width="59.28515625" style="158" customWidth="1"/>
    <col min="9475" max="9475" width="7.42578125" style="158" customWidth="1"/>
    <col min="9476" max="9476" width="10.7109375" style="158" customWidth="1"/>
    <col min="9477" max="9477" width="18.140625" style="158" customWidth="1"/>
    <col min="9478" max="9478" width="15.7109375" style="158" customWidth="1"/>
    <col min="9479" max="9480" width="11.5703125" style="158"/>
    <col min="9481" max="9481" width="14.140625" style="158" customWidth="1"/>
    <col min="9482" max="9482" width="16.42578125" style="158" customWidth="1"/>
    <col min="9483" max="9728" width="11.5703125" style="158"/>
    <col min="9729" max="9729" width="11" style="158" customWidth="1"/>
    <col min="9730" max="9730" width="59.28515625" style="158" customWidth="1"/>
    <col min="9731" max="9731" width="7.42578125" style="158" customWidth="1"/>
    <col min="9732" max="9732" width="10.7109375" style="158" customWidth="1"/>
    <col min="9733" max="9733" width="18.140625" style="158" customWidth="1"/>
    <col min="9734" max="9734" width="15.7109375" style="158" customWidth="1"/>
    <col min="9735" max="9736" width="11.5703125" style="158"/>
    <col min="9737" max="9737" width="14.140625" style="158" customWidth="1"/>
    <col min="9738" max="9738" width="16.42578125" style="158" customWidth="1"/>
    <col min="9739" max="9984" width="11.5703125" style="158"/>
    <col min="9985" max="9985" width="11" style="158" customWidth="1"/>
    <col min="9986" max="9986" width="59.28515625" style="158" customWidth="1"/>
    <col min="9987" max="9987" width="7.42578125" style="158" customWidth="1"/>
    <col min="9988" max="9988" width="10.7109375" style="158" customWidth="1"/>
    <col min="9989" max="9989" width="18.140625" style="158" customWidth="1"/>
    <col min="9990" max="9990" width="15.7109375" style="158" customWidth="1"/>
    <col min="9991" max="9992" width="11.5703125" style="158"/>
    <col min="9993" max="9993" width="14.140625" style="158" customWidth="1"/>
    <col min="9994" max="9994" width="16.42578125" style="158" customWidth="1"/>
    <col min="9995" max="10240" width="11.5703125" style="158"/>
    <col min="10241" max="10241" width="11" style="158" customWidth="1"/>
    <col min="10242" max="10242" width="59.28515625" style="158" customWidth="1"/>
    <col min="10243" max="10243" width="7.42578125" style="158" customWidth="1"/>
    <col min="10244" max="10244" width="10.7109375" style="158" customWidth="1"/>
    <col min="10245" max="10245" width="18.140625" style="158" customWidth="1"/>
    <col min="10246" max="10246" width="15.7109375" style="158" customWidth="1"/>
    <col min="10247" max="10248" width="11.5703125" style="158"/>
    <col min="10249" max="10249" width="14.140625" style="158" customWidth="1"/>
    <col min="10250" max="10250" width="16.42578125" style="158" customWidth="1"/>
    <col min="10251" max="10496" width="11.5703125" style="158"/>
    <col min="10497" max="10497" width="11" style="158" customWidth="1"/>
    <col min="10498" max="10498" width="59.28515625" style="158" customWidth="1"/>
    <col min="10499" max="10499" width="7.42578125" style="158" customWidth="1"/>
    <col min="10500" max="10500" width="10.7109375" style="158" customWidth="1"/>
    <col min="10501" max="10501" width="18.140625" style="158" customWidth="1"/>
    <col min="10502" max="10502" width="15.7109375" style="158" customWidth="1"/>
    <col min="10503" max="10504" width="11.5703125" style="158"/>
    <col min="10505" max="10505" width="14.140625" style="158" customWidth="1"/>
    <col min="10506" max="10506" width="16.42578125" style="158" customWidth="1"/>
    <col min="10507" max="10752" width="11.5703125" style="158"/>
    <col min="10753" max="10753" width="11" style="158" customWidth="1"/>
    <col min="10754" max="10754" width="59.28515625" style="158" customWidth="1"/>
    <col min="10755" max="10755" width="7.42578125" style="158" customWidth="1"/>
    <col min="10756" max="10756" width="10.7109375" style="158" customWidth="1"/>
    <col min="10757" max="10757" width="18.140625" style="158" customWidth="1"/>
    <col min="10758" max="10758" width="15.7109375" style="158" customWidth="1"/>
    <col min="10759" max="10760" width="11.5703125" style="158"/>
    <col min="10761" max="10761" width="14.140625" style="158" customWidth="1"/>
    <col min="10762" max="10762" width="16.42578125" style="158" customWidth="1"/>
    <col min="10763" max="11008" width="11.5703125" style="158"/>
    <col min="11009" max="11009" width="11" style="158" customWidth="1"/>
    <col min="11010" max="11010" width="59.28515625" style="158" customWidth="1"/>
    <col min="11011" max="11011" width="7.42578125" style="158" customWidth="1"/>
    <col min="11012" max="11012" width="10.7109375" style="158" customWidth="1"/>
    <col min="11013" max="11013" width="18.140625" style="158" customWidth="1"/>
    <col min="11014" max="11014" width="15.7109375" style="158" customWidth="1"/>
    <col min="11015" max="11016" width="11.5703125" style="158"/>
    <col min="11017" max="11017" width="14.140625" style="158" customWidth="1"/>
    <col min="11018" max="11018" width="16.42578125" style="158" customWidth="1"/>
    <col min="11019" max="11264" width="11.5703125" style="158"/>
    <col min="11265" max="11265" width="11" style="158" customWidth="1"/>
    <col min="11266" max="11266" width="59.28515625" style="158" customWidth="1"/>
    <col min="11267" max="11267" width="7.42578125" style="158" customWidth="1"/>
    <col min="11268" max="11268" width="10.7109375" style="158" customWidth="1"/>
    <col min="11269" max="11269" width="18.140625" style="158" customWidth="1"/>
    <col min="11270" max="11270" width="15.7109375" style="158" customWidth="1"/>
    <col min="11271" max="11272" width="11.5703125" style="158"/>
    <col min="11273" max="11273" width="14.140625" style="158" customWidth="1"/>
    <col min="11274" max="11274" width="16.42578125" style="158" customWidth="1"/>
    <col min="11275" max="11520" width="11.5703125" style="158"/>
    <col min="11521" max="11521" width="11" style="158" customWidth="1"/>
    <col min="11522" max="11522" width="59.28515625" style="158" customWidth="1"/>
    <col min="11523" max="11523" width="7.42578125" style="158" customWidth="1"/>
    <col min="11524" max="11524" width="10.7109375" style="158" customWidth="1"/>
    <col min="11525" max="11525" width="18.140625" style="158" customWidth="1"/>
    <col min="11526" max="11526" width="15.7109375" style="158" customWidth="1"/>
    <col min="11527" max="11528" width="11.5703125" style="158"/>
    <col min="11529" max="11529" width="14.140625" style="158" customWidth="1"/>
    <col min="11530" max="11530" width="16.42578125" style="158" customWidth="1"/>
    <col min="11531" max="11776" width="11.5703125" style="158"/>
    <col min="11777" max="11777" width="11" style="158" customWidth="1"/>
    <col min="11778" max="11778" width="59.28515625" style="158" customWidth="1"/>
    <col min="11779" max="11779" width="7.42578125" style="158" customWidth="1"/>
    <col min="11780" max="11780" width="10.7109375" style="158" customWidth="1"/>
    <col min="11781" max="11781" width="18.140625" style="158" customWidth="1"/>
    <col min="11782" max="11782" width="15.7109375" style="158" customWidth="1"/>
    <col min="11783" max="11784" width="11.5703125" style="158"/>
    <col min="11785" max="11785" width="14.140625" style="158" customWidth="1"/>
    <col min="11786" max="11786" width="16.42578125" style="158" customWidth="1"/>
    <col min="11787" max="12032" width="11.5703125" style="158"/>
    <col min="12033" max="12033" width="11" style="158" customWidth="1"/>
    <col min="12034" max="12034" width="59.28515625" style="158" customWidth="1"/>
    <col min="12035" max="12035" width="7.42578125" style="158" customWidth="1"/>
    <col min="12036" max="12036" width="10.7109375" style="158" customWidth="1"/>
    <col min="12037" max="12037" width="18.140625" style="158" customWidth="1"/>
    <col min="12038" max="12038" width="15.7109375" style="158" customWidth="1"/>
    <col min="12039" max="12040" width="11.5703125" style="158"/>
    <col min="12041" max="12041" width="14.140625" style="158" customWidth="1"/>
    <col min="12042" max="12042" width="16.42578125" style="158" customWidth="1"/>
    <col min="12043" max="12288" width="11.5703125" style="158"/>
    <col min="12289" max="12289" width="11" style="158" customWidth="1"/>
    <col min="12290" max="12290" width="59.28515625" style="158" customWidth="1"/>
    <col min="12291" max="12291" width="7.42578125" style="158" customWidth="1"/>
    <col min="12292" max="12292" width="10.7109375" style="158" customWidth="1"/>
    <col min="12293" max="12293" width="18.140625" style="158" customWidth="1"/>
    <col min="12294" max="12294" width="15.7109375" style="158" customWidth="1"/>
    <col min="12295" max="12296" width="11.5703125" style="158"/>
    <col min="12297" max="12297" width="14.140625" style="158" customWidth="1"/>
    <col min="12298" max="12298" width="16.42578125" style="158" customWidth="1"/>
    <col min="12299" max="12544" width="11.5703125" style="158"/>
    <col min="12545" max="12545" width="11" style="158" customWidth="1"/>
    <col min="12546" max="12546" width="59.28515625" style="158" customWidth="1"/>
    <col min="12547" max="12547" width="7.42578125" style="158" customWidth="1"/>
    <col min="12548" max="12548" width="10.7109375" style="158" customWidth="1"/>
    <col min="12549" max="12549" width="18.140625" style="158" customWidth="1"/>
    <col min="12550" max="12550" width="15.7109375" style="158" customWidth="1"/>
    <col min="12551" max="12552" width="11.5703125" style="158"/>
    <col min="12553" max="12553" width="14.140625" style="158" customWidth="1"/>
    <col min="12554" max="12554" width="16.42578125" style="158" customWidth="1"/>
    <col min="12555" max="12800" width="11.5703125" style="158"/>
    <col min="12801" max="12801" width="11" style="158" customWidth="1"/>
    <col min="12802" max="12802" width="59.28515625" style="158" customWidth="1"/>
    <col min="12803" max="12803" width="7.42578125" style="158" customWidth="1"/>
    <col min="12804" max="12804" width="10.7109375" style="158" customWidth="1"/>
    <col min="12805" max="12805" width="18.140625" style="158" customWidth="1"/>
    <col min="12806" max="12806" width="15.7109375" style="158" customWidth="1"/>
    <col min="12807" max="12808" width="11.5703125" style="158"/>
    <col min="12809" max="12809" width="14.140625" style="158" customWidth="1"/>
    <col min="12810" max="12810" width="16.42578125" style="158" customWidth="1"/>
    <col min="12811" max="13056" width="11.5703125" style="158"/>
    <col min="13057" max="13057" width="11" style="158" customWidth="1"/>
    <col min="13058" max="13058" width="59.28515625" style="158" customWidth="1"/>
    <col min="13059" max="13059" width="7.42578125" style="158" customWidth="1"/>
    <col min="13060" max="13060" width="10.7109375" style="158" customWidth="1"/>
    <col min="13061" max="13061" width="18.140625" style="158" customWidth="1"/>
    <col min="13062" max="13062" width="15.7109375" style="158" customWidth="1"/>
    <col min="13063" max="13064" width="11.5703125" style="158"/>
    <col min="13065" max="13065" width="14.140625" style="158" customWidth="1"/>
    <col min="13066" max="13066" width="16.42578125" style="158" customWidth="1"/>
    <col min="13067" max="13312" width="11.5703125" style="158"/>
    <col min="13313" max="13313" width="11" style="158" customWidth="1"/>
    <col min="13314" max="13314" width="59.28515625" style="158" customWidth="1"/>
    <col min="13315" max="13315" width="7.42578125" style="158" customWidth="1"/>
    <col min="13316" max="13316" width="10.7109375" style="158" customWidth="1"/>
    <col min="13317" max="13317" width="18.140625" style="158" customWidth="1"/>
    <col min="13318" max="13318" width="15.7109375" style="158" customWidth="1"/>
    <col min="13319" max="13320" width="11.5703125" style="158"/>
    <col min="13321" max="13321" width="14.140625" style="158" customWidth="1"/>
    <col min="13322" max="13322" width="16.42578125" style="158" customWidth="1"/>
    <col min="13323" max="13568" width="11.5703125" style="158"/>
    <col min="13569" max="13569" width="11" style="158" customWidth="1"/>
    <col min="13570" max="13570" width="59.28515625" style="158" customWidth="1"/>
    <col min="13571" max="13571" width="7.42578125" style="158" customWidth="1"/>
    <col min="13572" max="13572" width="10.7109375" style="158" customWidth="1"/>
    <col min="13573" max="13573" width="18.140625" style="158" customWidth="1"/>
    <col min="13574" max="13574" width="15.7109375" style="158" customWidth="1"/>
    <col min="13575" max="13576" width="11.5703125" style="158"/>
    <col min="13577" max="13577" width="14.140625" style="158" customWidth="1"/>
    <col min="13578" max="13578" width="16.42578125" style="158" customWidth="1"/>
    <col min="13579" max="13824" width="11.5703125" style="158"/>
    <col min="13825" max="13825" width="11" style="158" customWidth="1"/>
    <col min="13826" max="13826" width="59.28515625" style="158" customWidth="1"/>
    <col min="13827" max="13827" width="7.42578125" style="158" customWidth="1"/>
    <col min="13828" max="13828" width="10.7109375" style="158" customWidth="1"/>
    <col min="13829" max="13829" width="18.140625" style="158" customWidth="1"/>
    <col min="13830" max="13830" width="15.7109375" style="158" customWidth="1"/>
    <col min="13831" max="13832" width="11.5703125" style="158"/>
    <col min="13833" max="13833" width="14.140625" style="158" customWidth="1"/>
    <col min="13834" max="13834" width="16.42578125" style="158" customWidth="1"/>
    <col min="13835" max="14080" width="11.5703125" style="158"/>
    <col min="14081" max="14081" width="11" style="158" customWidth="1"/>
    <col min="14082" max="14082" width="59.28515625" style="158" customWidth="1"/>
    <col min="14083" max="14083" width="7.42578125" style="158" customWidth="1"/>
    <col min="14084" max="14084" width="10.7109375" style="158" customWidth="1"/>
    <col min="14085" max="14085" width="18.140625" style="158" customWidth="1"/>
    <col min="14086" max="14086" width="15.7109375" style="158" customWidth="1"/>
    <col min="14087" max="14088" width="11.5703125" style="158"/>
    <col min="14089" max="14089" width="14.140625" style="158" customWidth="1"/>
    <col min="14090" max="14090" width="16.42578125" style="158" customWidth="1"/>
    <col min="14091" max="14336" width="11.5703125" style="158"/>
    <col min="14337" max="14337" width="11" style="158" customWidth="1"/>
    <col min="14338" max="14338" width="59.28515625" style="158" customWidth="1"/>
    <col min="14339" max="14339" width="7.42578125" style="158" customWidth="1"/>
    <col min="14340" max="14340" width="10.7109375" style="158" customWidth="1"/>
    <col min="14341" max="14341" width="18.140625" style="158" customWidth="1"/>
    <col min="14342" max="14342" width="15.7109375" style="158" customWidth="1"/>
    <col min="14343" max="14344" width="11.5703125" style="158"/>
    <col min="14345" max="14345" width="14.140625" style="158" customWidth="1"/>
    <col min="14346" max="14346" width="16.42578125" style="158" customWidth="1"/>
    <col min="14347" max="14592" width="11.5703125" style="158"/>
    <col min="14593" max="14593" width="11" style="158" customWidth="1"/>
    <col min="14594" max="14594" width="59.28515625" style="158" customWidth="1"/>
    <col min="14595" max="14595" width="7.42578125" style="158" customWidth="1"/>
    <col min="14596" max="14596" width="10.7109375" style="158" customWidth="1"/>
    <col min="14597" max="14597" width="18.140625" style="158" customWidth="1"/>
    <col min="14598" max="14598" width="15.7109375" style="158" customWidth="1"/>
    <col min="14599" max="14600" width="11.5703125" style="158"/>
    <col min="14601" max="14601" width="14.140625" style="158" customWidth="1"/>
    <col min="14602" max="14602" width="16.42578125" style="158" customWidth="1"/>
    <col min="14603" max="14848" width="11.5703125" style="158"/>
    <col min="14849" max="14849" width="11" style="158" customWidth="1"/>
    <col min="14850" max="14850" width="59.28515625" style="158" customWidth="1"/>
    <col min="14851" max="14851" width="7.42578125" style="158" customWidth="1"/>
    <col min="14852" max="14852" width="10.7109375" style="158" customWidth="1"/>
    <col min="14853" max="14853" width="18.140625" style="158" customWidth="1"/>
    <col min="14854" max="14854" width="15.7109375" style="158" customWidth="1"/>
    <col min="14855" max="14856" width="11.5703125" style="158"/>
    <col min="14857" max="14857" width="14.140625" style="158" customWidth="1"/>
    <col min="14858" max="14858" width="16.42578125" style="158" customWidth="1"/>
    <col min="14859" max="15104" width="11.5703125" style="158"/>
    <col min="15105" max="15105" width="11" style="158" customWidth="1"/>
    <col min="15106" max="15106" width="59.28515625" style="158" customWidth="1"/>
    <col min="15107" max="15107" width="7.42578125" style="158" customWidth="1"/>
    <col min="15108" max="15108" width="10.7109375" style="158" customWidth="1"/>
    <col min="15109" max="15109" width="18.140625" style="158" customWidth="1"/>
    <col min="15110" max="15110" width="15.7109375" style="158" customWidth="1"/>
    <col min="15111" max="15112" width="11.5703125" style="158"/>
    <col min="15113" max="15113" width="14.140625" style="158" customWidth="1"/>
    <col min="15114" max="15114" width="16.42578125" style="158" customWidth="1"/>
    <col min="15115" max="15360" width="11.5703125" style="158"/>
    <col min="15361" max="15361" width="11" style="158" customWidth="1"/>
    <col min="15362" max="15362" width="59.28515625" style="158" customWidth="1"/>
    <col min="15363" max="15363" width="7.42578125" style="158" customWidth="1"/>
    <col min="15364" max="15364" width="10.7109375" style="158" customWidth="1"/>
    <col min="15365" max="15365" width="18.140625" style="158" customWidth="1"/>
    <col min="15366" max="15366" width="15.7109375" style="158" customWidth="1"/>
    <col min="15367" max="15368" width="11.5703125" style="158"/>
    <col min="15369" max="15369" width="14.140625" style="158" customWidth="1"/>
    <col min="15370" max="15370" width="16.42578125" style="158" customWidth="1"/>
    <col min="15371" max="15616" width="11.5703125" style="158"/>
    <col min="15617" max="15617" width="11" style="158" customWidth="1"/>
    <col min="15618" max="15618" width="59.28515625" style="158" customWidth="1"/>
    <col min="15619" max="15619" width="7.42578125" style="158" customWidth="1"/>
    <col min="15620" max="15620" width="10.7109375" style="158" customWidth="1"/>
    <col min="15621" max="15621" width="18.140625" style="158" customWidth="1"/>
    <col min="15622" max="15622" width="15.7109375" style="158" customWidth="1"/>
    <col min="15623" max="15624" width="11.5703125" style="158"/>
    <col min="15625" max="15625" width="14.140625" style="158" customWidth="1"/>
    <col min="15626" max="15626" width="16.42578125" style="158" customWidth="1"/>
    <col min="15627" max="15872" width="11.5703125" style="158"/>
    <col min="15873" max="15873" width="11" style="158" customWidth="1"/>
    <col min="15874" max="15874" width="59.28515625" style="158" customWidth="1"/>
    <col min="15875" max="15875" width="7.42578125" style="158" customWidth="1"/>
    <col min="15876" max="15876" width="10.7109375" style="158" customWidth="1"/>
    <col min="15877" max="15877" width="18.140625" style="158" customWidth="1"/>
    <col min="15878" max="15878" width="15.7109375" style="158" customWidth="1"/>
    <col min="15879" max="15880" width="11.5703125" style="158"/>
    <col min="15881" max="15881" width="14.140625" style="158" customWidth="1"/>
    <col min="15882" max="15882" width="16.42578125" style="158" customWidth="1"/>
    <col min="15883" max="16128" width="11.5703125" style="158"/>
    <col min="16129" max="16129" width="11" style="158" customWidth="1"/>
    <col min="16130" max="16130" width="59.28515625" style="158" customWidth="1"/>
    <col min="16131" max="16131" width="7.42578125" style="158" customWidth="1"/>
    <col min="16132" max="16132" width="10.7109375" style="158" customWidth="1"/>
    <col min="16133" max="16133" width="18.140625" style="158" customWidth="1"/>
    <col min="16134" max="16134" width="15.7109375" style="158" customWidth="1"/>
    <col min="16135" max="16136" width="11.5703125" style="158"/>
    <col min="16137" max="16137" width="14.140625" style="158" customWidth="1"/>
    <col min="16138" max="16138" width="16.42578125" style="158" customWidth="1"/>
    <col min="16139" max="16384" width="11.5703125" style="158"/>
  </cols>
  <sheetData>
    <row r="1" spans="1:11" ht="33.6" customHeight="1" thickBot="1">
      <c r="A1" s="157" t="s">
        <v>401</v>
      </c>
      <c r="B1" s="402" t="s">
        <v>437</v>
      </c>
      <c r="C1" s="403"/>
      <c r="D1" s="403"/>
      <c r="E1" s="403"/>
      <c r="F1" s="403"/>
      <c r="G1" s="403"/>
      <c r="H1" s="403"/>
      <c r="I1" s="403"/>
      <c r="J1" s="404"/>
    </row>
    <row r="2" spans="1:11" ht="13.5" thickBot="1">
      <c r="A2" s="159"/>
      <c r="C2" s="160"/>
      <c r="D2" s="161"/>
      <c r="E2" s="161"/>
      <c r="F2" s="162"/>
      <c r="G2" s="160"/>
      <c r="H2" s="163"/>
      <c r="I2" s="164"/>
      <c r="J2" s="165"/>
    </row>
    <row r="3" spans="1:11" ht="13.5" thickBot="1">
      <c r="A3" s="166" t="s">
        <v>402</v>
      </c>
      <c r="B3" s="167"/>
      <c r="C3" s="405" t="s">
        <v>36</v>
      </c>
      <c r="D3" s="406"/>
      <c r="E3" s="168" t="e">
        <f>+'FORMULARIO 01'!#REF!</f>
        <v>#REF!</v>
      </c>
      <c r="F3" s="169"/>
      <c r="G3" s="170"/>
      <c r="H3" s="171"/>
      <c r="I3" s="172"/>
      <c r="J3" s="173"/>
    </row>
    <row r="4" spans="1:11" ht="13.5" thickBot="1">
      <c r="A4" s="174" t="s">
        <v>37</v>
      </c>
      <c r="B4" s="175"/>
      <c r="C4" s="407" t="s">
        <v>38</v>
      </c>
      <c r="D4" s="408"/>
      <c r="E4" s="176">
        <v>2</v>
      </c>
      <c r="G4" s="160"/>
      <c r="H4" s="178"/>
      <c r="I4" s="164"/>
      <c r="J4" s="179"/>
    </row>
    <row r="5" spans="1:11" ht="13.5" thickBot="1">
      <c r="A5" s="180"/>
      <c r="C5" s="409" t="s">
        <v>403</v>
      </c>
      <c r="D5" s="410"/>
      <c r="E5" s="181">
        <f>+E4*30</f>
        <v>60</v>
      </c>
      <c r="F5" s="182"/>
      <c r="G5" s="160"/>
      <c r="H5" s="178"/>
      <c r="I5" s="164"/>
      <c r="J5" s="179"/>
    </row>
    <row r="6" spans="1:11" ht="13.5" thickBot="1">
      <c r="A6" s="159"/>
      <c r="C6" s="160"/>
      <c r="D6" s="161"/>
      <c r="E6" s="161"/>
      <c r="F6" s="162"/>
      <c r="G6" s="160"/>
      <c r="H6" s="178"/>
      <c r="I6" s="164"/>
      <c r="J6" s="165"/>
    </row>
    <row r="7" spans="1:11" ht="39" thickBot="1">
      <c r="A7" s="183" t="s">
        <v>39</v>
      </c>
      <c r="B7" s="184" t="s">
        <v>40</v>
      </c>
      <c r="C7" s="185" t="s">
        <v>19</v>
      </c>
      <c r="D7" s="186" t="s">
        <v>4</v>
      </c>
      <c r="E7" s="186" t="s">
        <v>404</v>
      </c>
      <c r="F7" s="187" t="s">
        <v>405</v>
      </c>
      <c r="G7" s="185" t="s">
        <v>406</v>
      </c>
      <c r="H7" s="187" t="s">
        <v>9</v>
      </c>
      <c r="I7" s="187" t="s">
        <v>41</v>
      </c>
      <c r="J7" s="188" t="s">
        <v>10</v>
      </c>
      <c r="K7" s="189"/>
    </row>
    <row r="8" spans="1:11" ht="13.5" thickBot="1">
      <c r="A8" s="159"/>
      <c r="C8" s="160"/>
      <c r="D8" s="161"/>
      <c r="E8" s="161"/>
      <c r="F8" s="162"/>
      <c r="G8" s="160"/>
      <c r="H8" s="178"/>
      <c r="I8" s="164"/>
      <c r="J8" s="165"/>
    </row>
    <row r="9" spans="1:11">
      <c r="A9" s="190">
        <v>1</v>
      </c>
      <c r="B9" s="191" t="s">
        <v>42</v>
      </c>
      <c r="C9" s="192"/>
      <c r="D9" s="193"/>
      <c r="E9" s="193"/>
      <c r="F9" s="194"/>
      <c r="G9" s="192"/>
      <c r="H9" s="195"/>
      <c r="I9" s="196"/>
      <c r="J9" s="197" t="e">
        <f>+J10</f>
        <v>#REF!</v>
      </c>
    </row>
    <row r="10" spans="1:11">
      <c r="A10" s="198">
        <v>1.1000000000000001</v>
      </c>
      <c r="B10" s="199" t="s">
        <v>43</v>
      </c>
      <c r="C10" s="200"/>
      <c r="D10" s="201"/>
      <c r="E10" s="201"/>
      <c r="F10" s="202"/>
      <c r="G10" s="200"/>
      <c r="H10" s="203"/>
      <c r="I10" s="204">
        <f>SUM(H11:H22)</f>
        <v>15699762</v>
      </c>
      <c r="J10" s="205" t="e">
        <f>+I10/$E$3</f>
        <v>#REF!</v>
      </c>
      <c r="K10" s="206" t="e">
        <f>SUM(J11:J23)</f>
        <v>#REF!</v>
      </c>
    </row>
    <row r="11" spans="1:11">
      <c r="A11" s="207"/>
      <c r="B11" s="208" t="s">
        <v>407</v>
      </c>
      <c r="C11" s="209" t="s">
        <v>44</v>
      </c>
      <c r="D11" s="210">
        <v>1</v>
      </c>
      <c r="E11" s="211">
        <v>0</v>
      </c>
      <c r="F11" s="212">
        <v>6500000</v>
      </c>
      <c r="G11" s="213">
        <v>0.54830000000000001</v>
      </c>
      <c r="H11" s="214">
        <f>+D11*E11*F11*(1+G11)*$E$4</f>
        <v>0</v>
      </c>
      <c r="I11" s="215"/>
      <c r="J11" s="216" t="e">
        <f>+H11/$E$3</f>
        <v>#REF!</v>
      </c>
      <c r="K11" s="217"/>
    </row>
    <row r="12" spans="1:11">
      <c r="A12" s="218"/>
      <c r="B12" s="219" t="s">
        <v>408</v>
      </c>
      <c r="C12" s="220" t="s">
        <v>44</v>
      </c>
      <c r="D12" s="210">
        <v>1</v>
      </c>
      <c r="E12" s="221">
        <v>0.5</v>
      </c>
      <c r="F12" s="222">
        <v>4200000</v>
      </c>
      <c r="G12" s="223">
        <v>0.54830000000000001</v>
      </c>
      <c r="H12" s="224">
        <f t="shared" ref="H12:H17" si="0">+D12*E12*F12*(1+G12)*$E$4</f>
        <v>6502860</v>
      </c>
      <c r="I12" s="225"/>
      <c r="J12" s="226" t="e">
        <f t="shared" ref="J12:J23" si="1">+H12/$E$3</f>
        <v>#REF!</v>
      </c>
    </row>
    <row r="13" spans="1:11">
      <c r="A13" s="218"/>
      <c r="B13" s="219" t="s">
        <v>409</v>
      </c>
      <c r="C13" s="220" t="s">
        <v>44</v>
      </c>
      <c r="D13" s="210">
        <v>1</v>
      </c>
      <c r="E13" s="227">
        <v>0.5</v>
      </c>
      <c r="F13" s="222">
        <v>2690000</v>
      </c>
      <c r="G13" s="223">
        <v>0.54830000000000001</v>
      </c>
      <c r="H13" s="224">
        <f t="shared" si="0"/>
        <v>4164927</v>
      </c>
      <c r="I13" s="225"/>
      <c r="J13" s="226" t="e">
        <f t="shared" si="1"/>
        <v>#REF!</v>
      </c>
    </row>
    <row r="14" spans="1:11">
      <c r="A14" s="218"/>
      <c r="B14" s="219" t="s">
        <v>410</v>
      </c>
      <c r="C14" s="220" t="s">
        <v>44</v>
      </c>
      <c r="D14" s="210">
        <v>1</v>
      </c>
      <c r="E14" s="227">
        <v>0.5</v>
      </c>
      <c r="F14" s="222">
        <v>3250000</v>
      </c>
      <c r="G14" s="223">
        <v>0.54830000000000001</v>
      </c>
      <c r="H14" s="224">
        <f t="shared" si="0"/>
        <v>5031975</v>
      </c>
      <c r="I14" s="225"/>
      <c r="J14" s="226" t="e">
        <f t="shared" si="1"/>
        <v>#REF!</v>
      </c>
    </row>
    <row r="15" spans="1:11">
      <c r="A15" s="218"/>
      <c r="B15" s="219" t="s">
        <v>411</v>
      </c>
      <c r="C15" s="220" t="s">
        <v>44</v>
      </c>
      <c r="D15" s="210">
        <v>1</v>
      </c>
      <c r="E15" s="227">
        <v>0</v>
      </c>
      <c r="F15" s="222">
        <v>2690000</v>
      </c>
      <c r="G15" s="223">
        <v>0.54830000000000001</v>
      </c>
      <c r="H15" s="224">
        <f>+D15*E15*F15*(1+G15)*$E$4</f>
        <v>0</v>
      </c>
      <c r="I15" s="225"/>
      <c r="J15" s="226" t="e">
        <f>+H15/$E$3</f>
        <v>#REF!</v>
      </c>
    </row>
    <row r="16" spans="1:11">
      <c r="A16" s="218"/>
      <c r="B16" s="219" t="s">
        <v>412</v>
      </c>
      <c r="C16" s="220" t="s">
        <v>44</v>
      </c>
      <c r="D16" s="210">
        <v>1</v>
      </c>
      <c r="E16" s="227">
        <v>0</v>
      </c>
      <c r="F16" s="222">
        <v>3250000</v>
      </c>
      <c r="G16" s="223">
        <v>0.54830000000000001</v>
      </c>
      <c r="H16" s="224">
        <f t="shared" si="0"/>
        <v>0</v>
      </c>
      <c r="I16" s="225"/>
      <c r="J16" s="226" t="e">
        <f t="shared" si="1"/>
        <v>#REF!</v>
      </c>
    </row>
    <row r="17" spans="1:11">
      <c r="A17" s="218"/>
      <c r="B17" s="219" t="s">
        <v>413</v>
      </c>
      <c r="C17" s="220" t="s">
        <v>44</v>
      </c>
      <c r="D17" s="210">
        <v>1</v>
      </c>
      <c r="E17" s="221">
        <v>0</v>
      </c>
      <c r="F17" s="222">
        <v>3250000</v>
      </c>
      <c r="G17" s="223">
        <v>0.54830000000000001</v>
      </c>
      <c r="H17" s="224">
        <f t="shared" si="0"/>
        <v>0</v>
      </c>
      <c r="I17" s="225"/>
      <c r="J17" s="226" t="e">
        <f t="shared" si="1"/>
        <v>#REF!</v>
      </c>
    </row>
    <row r="18" spans="1:11">
      <c r="A18" s="207"/>
      <c r="B18" s="208" t="s">
        <v>414</v>
      </c>
      <c r="C18" s="209" t="s">
        <v>44</v>
      </c>
      <c r="D18" s="210">
        <v>1</v>
      </c>
      <c r="E18" s="211">
        <v>0</v>
      </c>
      <c r="F18" s="212">
        <v>1300000</v>
      </c>
      <c r="G18" s="213">
        <v>0.69950000000000001</v>
      </c>
      <c r="H18" s="214">
        <f>+D18*E18*F18*(1+G18)*$E$4</f>
        <v>0</v>
      </c>
      <c r="I18" s="215"/>
      <c r="J18" s="216" t="e">
        <f>+H18/$E$3</f>
        <v>#REF!</v>
      </c>
      <c r="K18" s="217"/>
    </row>
    <row r="19" spans="1:11">
      <c r="A19" s="228"/>
      <c r="B19" s="229"/>
      <c r="C19" s="230"/>
      <c r="D19" s="231"/>
      <c r="E19" s="232"/>
      <c r="F19" s="233"/>
      <c r="G19" s="234"/>
      <c r="H19" s="235"/>
      <c r="I19" s="172"/>
      <c r="J19" s="236"/>
    </row>
    <row r="20" spans="1:11" ht="37.15" customHeight="1">
      <c r="A20" s="207"/>
      <c r="B20" s="237" t="s">
        <v>415</v>
      </c>
      <c r="C20" s="209" t="s">
        <v>416</v>
      </c>
      <c r="D20" s="210">
        <v>0</v>
      </c>
      <c r="E20" s="211">
        <v>1</v>
      </c>
      <c r="F20" s="212">
        <v>800000</v>
      </c>
      <c r="G20" s="213"/>
      <c r="H20" s="214">
        <f>+D20*E20*F20*E4</f>
        <v>0</v>
      </c>
      <c r="I20" s="215"/>
      <c r="J20" s="216" t="e">
        <f t="shared" si="1"/>
        <v>#REF!</v>
      </c>
      <c r="K20" s="217"/>
    </row>
    <row r="21" spans="1:11">
      <c r="A21" s="218"/>
      <c r="B21" s="219" t="s">
        <v>417</v>
      </c>
      <c r="C21" s="220" t="s">
        <v>44</v>
      </c>
      <c r="D21" s="238">
        <v>0</v>
      </c>
      <c r="E21" s="227">
        <v>1</v>
      </c>
      <c r="F21" s="222">
        <v>1000000</v>
      </c>
      <c r="G21" s="223"/>
      <c r="H21" s="224">
        <f>+D21*E21*F21</f>
        <v>0</v>
      </c>
      <c r="I21" s="225"/>
      <c r="J21" s="226" t="e">
        <f t="shared" si="1"/>
        <v>#REF!</v>
      </c>
    </row>
    <row r="22" spans="1:11">
      <c r="A22" s="207"/>
      <c r="B22" s="208" t="s">
        <v>418</v>
      </c>
      <c r="C22" s="209" t="s">
        <v>419</v>
      </c>
      <c r="D22" s="210">
        <v>0</v>
      </c>
      <c r="E22" s="211">
        <v>1</v>
      </c>
      <c r="F22" s="212">
        <v>500000</v>
      </c>
      <c r="G22" s="213"/>
      <c r="H22" s="214">
        <f>D22*E22*F22*E4</f>
        <v>0</v>
      </c>
      <c r="I22" s="215"/>
      <c r="J22" s="216" t="e">
        <f t="shared" si="1"/>
        <v>#REF!</v>
      </c>
      <c r="K22" s="217"/>
    </row>
    <row r="23" spans="1:11">
      <c r="A23" s="218"/>
      <c r="B23" s="219"/>
      <c r="C23" s="220"/>
      <c r="D23" s="238"/>
      <c r="E23" s="227"/>
      <c r="F23" s="222"/>
      <c r="G23" s="223"/>
      <c r="H23" s="224"/>
      <c r="I23" s="225"/>
      <c r="J23" s="226" t="e">
        <f t="shared" si="1"/>
        <v>#REF!</v>
      </c>
    </row>
    <row r="24" spans="1:11">
      <c r="A24" s="239">
        <v>2</v>
      </c>
      <c r="B24" s="240" t="s">
        <v>45</v>
      </c>
      <c r="C24" s="241"/>
      <c r="D24" s="242"/>
      <c r="E24" s="242"/>
      <c r="F24" s="243"/>
      <c r="G24" s="244"/>
      <c r="H24" s="245"/>
      <c r="I24" s="246"/>
      <c r="J24" s="247" t="e">
        <f>J25+J28+J34+J38</f>
        <v>#REF!</v>
      </c>
      <c r="K24" s="206" t="e">
        <f>SUM(K28:K46)</f>
        <v>#REF!</v>
      </c>
    </row>
    <row r="25" spans="1:11">
      <c r="A25" s="248">
        <v>2.1</v>
      </c>
      <c r="B25" s="249" t="s">
        <v>46</v>
      </c>
      <c r="C25" s="241"/>
      <c r="D25" s="242"/>
      <c r="E25" s="242"/>
      <c r="F25" s="243"/>
      <c r="G25" s="244"/>
      <c r="H25" s="245"/>
      <c r="I25" s="250"/>
      <c r="J25" s="251"/>
      <c r="K25" s="206"/>
    </row>
    <row r="26" spans="1:11">
      <c r="A26" s="248"/>
      <c r="B26" s="252" t="s">
        <v>420</v>
      </c>
      <c r="C26" s="241"/>
      <c r="D26" s="253"/>
      <c r="E26" s="242"/>
      <c r="F26" s="243"/>
      <c r="G26" s="254">
        <v>1.393</v>
      </c>
      <c r="H26" s="245"/>
      <c r="I26" s="246"/>
      <c r="J26" s="255"/>
    </row>
    <row r="27" spans="1:11">
      <c r="A27" s="248"/>
      <c r="B27" s="252"/>
      <c r="C27" s="241"/>
      <c r="D27" s="242"/>
      <c r="E27" s="242"/>
      <c r="F27" s="256"/>
      <c r="G27" s="257"/>
      <c r="H27" s="245"/>
      <c r="I27" s="246"/>
      <c r="J27" s="255"/>
    </row>
    <row r="28" spans="1:11">
      <c r="A28" s="248">
        <v>2.2000000000000002</v>
      </c>
      <c r="B28" s="249" t="s">
        <v>47</v>
      </c>
      <c r="C28" s="241"/>
      <c r="D28" s="242"/>
      <c r="E28" s="242"/>
      <c r="F28" s="243"/>
      <c r="G28" s="258"/>
      <c r="H28" s="245"/>
      <c r="I28" s="250" t="e">
        <f>SUM(H29:H32)</f>
        <v>#REF!</v>
      </c>
      <c r="J28" s="251" t="e">
        <f>+I28/$E$3</f>
        <v>#REF!</v>
      </c>
      <c r="K28" s="206" t="e">
        <f>SUM(J29:J32)</f>
        <v>#REF!</v>
      </c>
    </row>
    <row r="29" spans="1:11" s="269" customFormat="1">
      <c r="A29" s="259"/>
      <c r="B29" s="260" t="s">
        <v>421</v>
      </c>
      <c r="C29" s="261" t="s">
        <v>48</v>
      </c>
      <c r="D29" s="262">
        <v>5.9999999999999995E-4</v>
      </c>
      <c r="E29" s="263"/>
      <c r="F29" s="264" t="e">
        <f>+$E$3</f>
        <v>#REF!</v>
      </c>
      <c r="G29" s="265">
        <f>+$G$26</f>
        <v>1.393</v>
      </c>
      <c r="H29" s="266" t="e">
        <f>+(((F29*G29*D29)/365)*($E$5+120))*1.19</f>
        <v>#REF!</v>
      </c>
      <c r="I29" s="267"/>
      <c r="J29" s="268" t="e">
        <f>+H29/$E$3</f>
        <v>#REF!</v>
      </c>
    </row>
    <row r="30" spans="1:11" s="269" customFormat="1">
      <c r="A30" s="259"/>
      <c r="B30" s="260" t="s">
        <v>422</v>
      </c>
      <c r="C30" s="261" t="s">
        <v>48</v>
      </c>
      <c r="D30" s="262">
        <v>8.9999999999999998E-4</v>
      </c>
      <c r="E30" s="263"/>
      <c r="F30" s="264" t="e">
        <f>+$E$3</f>
        <v>#REF!</v>
      </c>
      <c r="G30" s="265">
        <f>+$G$26</f>
        <v>1.393</v>
      </c>
      <c r="H30" s="266" t="e">
        <f>+(((F30*G30*D30)/365)*(1825))*1.19</f>
        <v>#REF!</v>
      </c>
      <c r="I30" s="267"/>
      <c r="J30" s="268" t="e">
        <f>+H30/$E$3</f>
        <v>#REF!</v>
      </c>
    </row>
    <row r="31" spans="1:11" s="269" customFormat="1" ht="25.5">
      <c r="A31" s="248"/>
      <c r="B31" s="270" t="s">
        <v>423</v>
      </c>
      <c r="C31" s="261" t="s">
        <v>48</v>
      </c>
      <c r="D31" s="262">
        <v>5.0000000000000001E-4</v>
      </c>
      <c r="E31" s="263"/>
      <c r="F31" s="264" t="e">
        <f>+$E$3</f>
        <v>#REF!</v>
      </c>
      <c r="G31" s="265">
        <f>+$G$26</f>
        <v>1.393</v>
      </c>
      <c r="H31" s="266" t="e">
        <f>+(((F31*G31*D31)/365)*($E$5+1095))*1.19</f>
        <v>#REF!</v>
      </c>
      <c r="I31" s="267"/>
      <c r="J31" s="268" t="e">
        <f>+H31/$E$3</f>
        <v>#REF!</v>
      </c>
      <c r="K31" s="158"/>
    </row>
    <row r="32" spans="1:11" s="269" customFormat="1">
      <c r="A32" s="259"/>
      <c r="B32" s="260" t="s">
        <v>424</v>
      </c>
      <c r="C32" s="261" t="s">
        <v>48</v>
      </c>
      <c r="D32" s="262">
        <v>2.5000000000000001E-3</v>
      </c>
      <c r="E32" s="263"/>
      <c r="F32" s="264">
        <v>348000000</v>
      </c>
      <c r="G32" s="265">
        <f>+$G$26</f>
        <v>1.393</v>
      </c>
      <c r="H32" s="266">
        <f>+(((F32*G32*D32)/365)*($E$5+0))*1.19</f>
        <v>237069.51780821916</v>
      </c>
      <c r="I32" s="267"/>
      <c r="J32" s="268" t="e">
        <f>+H32/$E$3</f>
        <v>#REF!</v>
      </c>
    </row>
    <row r="33" spans="1:11" s="269" customFormat="1">
      <c r="A33" s="259"/>
      <c r="B33" s="260"/>
      <c r="C33" s="261"/>
      <c r="D33" s="262"/>
      <c r="E33" s="263"/>
      <c r="F33" s="264"/>
      <c r="G33" s="265"/>
      <c r="H33" s="266"/>
      <c r="I33" s="267"/>
      <c r="J33" s="268"/>
    </row>
    <row r="34" spans="1:11">
      <c r="A34" s="271">
        <v>2.2999999999999998</v>
      </c>
      <c r="B34" s="249" t="s">
        <v>49</v>
      </c>
      <c r="C34" s="272"/>
      <c r="D34" s="273"/>
      <c r="E34" s="273"/>
      <c r="F34" s="274"/>
      <c r="G34" s="275"/>
      <c r="H34" s="276"/>
      <c r="I34" s="277">
        <f>SUM(H35:H36)</f>
        <v>2220000</v>
      </c>
      <c r="J34" s="278" t="e">
        <f>+I34/$E$3</f>
        <v>#REF!</v>
      </c>
      <c r="K34" s="279" t="e">
        <f>SUM(J35:J36)</f>
        <v>#REF!</v>
      </c>
    </row>
    <row r="35" spans="1:11">
      <c r="A35" s="280"/>
      <c r="B35" s="281" t="s">
        <v>425</v>
      </c>
      <c r="C35" s="282" t="s">
        <v>44</v>
      </c>
      <c r="D35" s="283">
        <v>1</v>
      </c>
      <c r="E35" s="284">
        <v>1</v>
      </c>
      <c r="F35" s="285">
        <v>720000</v>
      </c>
      <c r="G35" s="286"/>
      <c r="H35" s="287">
        <f>+D35*F35</f>
        <v>720000</v>
      </c>
      <c r="I35" s="288"/>
      <c r="J35" s="289" t="e">
        <f>+H35/$E$3</f>
        <v>#REF!</v>
      </c>
      <c r="K35" s="217"/>
    </row>
    <row r="36" spans="1:11" ht="17.45" customHeight="1">
      <c r="A36" s="280"/>
      <c r="B36" s="290" t="s">
        <v>426</v>
      </c>
      <c r="C36" s="282" t="s">
        <v>50</v>
      </c>
      <c r="D36" s="283">
        <v>1</v>
      </c>
      <c r="E36" s="283"/>
      <c r="F36" s="285">
        <v>1500000</v>
      </c>
      <c r="G36" s="286"/>
      <c r="H36" s="342">
        <f>+F36*D36</f>
        <v>1500000</v>
      </c>
      <c r="I36" s="288"/>
      <c r="J36" s="289" t="e">
        <f>+H36/$E$3</f>
        <v>#REF!</v>
      </c>
      <c r="K36" s="217"/>
    </row>
    <row r="37" spans="1:11" ht="17.45" customHeight="1">
      <c r="A37" s="280"/>
      <c r="B37" s="290"/>
      <c r="C37" s="282"/>
      <c r="D37" s="283"/>
      <c r="E37" s="283"/>
      <c r="F37" s="285"/>
      <c r="G37" s="286"/>
      <c r="H37" s="287"/>
      <c r="I37" s="288"/>
      <c r="J37" s="289"/>
      <c r="K37" s="217"/>
    </row>
    <row r="38" spans="1:11">
      <c r="A38" s="271">
        <v>2.4</v>
      </c>
      <c r="B38" s="249" t="s">
        <v>51</v>
      </c>
      <c r="C38" s="272"/>
      <c r="D38" s="273"/>
      <c r="E38" s="273"/>
      <c r="F38" s="274"/>
      <c r="G38" s="275"/>
      <c r="H38" s="276"/>
      <c r="I38" s="277" t="e">
        <f>SUM(H39:H46)</f>
        <v>#REF!</v>
      </c>
      <c r="J38" s="291" t="e">
        <f>+I38/$E$3</f>
        <v>#REF!</v>
      </c>
      <c r="K38" s="206" t="e">
        <f>SUM(J39:J46)</f>
        <v>#REF!</v>
      </c>
    </row>
    <row r="39" spans="1:11">
      <c r="A39" s="271"/>
      <c r="B39" s="292" t="s">
        <v>185</v>
      </c>
      <c r="C39" s="272" t="s">
        <v>48</v>
      </c>
      <c r="D39" s="293">
        <v>0.05</v>
      </c>
      <c r="E39" s="273"/>
      <c r="F39" s="274" t="e">
        <f>+$E$3</f>
        <v>#REF!</v>
      </c>
      <c r="G39" s="294">
        <f>+$G$26</f>
        <v>1.393</v>
      </c>
      <c r="H39" s="276" t="e">
        <f t="shared" ref="H39:H46" si="2">+D39*F39*G39</f>
        <v>#REF!</v>
      </c>
      <c r="I39" s="295"/>
      <c r="J39" s="296" t="e">
        <f>+H39/$E$3</f>
        <v>#REF!</v>
      </c>
    </row>
    <row r="40" spans="1:11">
      <c r="A40" s="271"/>
      <c r="B40" s="292" t="s">
        <v>427</v>
      </c>
      <c r="C40" s="272" t="s">
        <v>48</v>
      </c>
      <c r="D40" s="293">
        <v>0.02</v>
      </c>
      <c r="E40" s="273"/>
      <c r="F40" s="274" t="e">
        <f t="shared" ref="F40:F46" si="3">+$E$3</f>
        <v>#REF!</v>
      </c>
      <c r="G40" s="294">
        <f t="shared" ref="G40:G46" si="4">+$G$26</f>
        <v>1.393</v>
      </c>
      <c r="H40" s="276" t="e">
        <f t="shared" si="2"/>
        <v>#REF!</v>
      </c>
      <c r="I40" s="295"/>
      <c r="J40" s="296" t="e">
        <f t="shared" ref="J40:J46" si="5">+H40/$E$3</f>
        <v>#REF!</v>
      </c>
    </row>
    <row r="41" spans="1:11">
      <c r="A41" s="271"/>
      <c r="B41" s="292" t="s">
        <v>428</v>
      </c>
      <c r="C41" s="272" t="s">
        <v>48</v>
      </c>
      <c r="D41" s="293">
        <v>0.02</v>
      </c>
      <c r="E41" s="273"/>
      <c r="F41" s="274" t="e">
        <f t="shared" si="3"/>
        <v>#REF!</v>
      </c>
      <c r="G41" s="294">
        <f t="shared" si="4"/>
        <v>1.393</v>
      </c>
      <c r="H41" s="276" t="e">
        <f t="shared" si="2"/>
        <v>#REF!</v>
      </c>
      <c r="I41" s="295"/>
      <c r="J41" s="296" t="e">
        <f t="shared" si="5"/>
        <v>#REF!</v>
      </c>
    </row>
    <row r="42" spans="1:11">
      <c r="A42" s="271"/>
      <c r="B42" s="292" t="s">
        <v>429</v>
      </c>
      <c r="C42" s="297" t="s">
        <v>48</v>
      </c>
      <c r="D42" s="293">
        <v>5.0000000000000001E-3</v>
      </c>
      <c r="E42" s="298"/>
      <c r="F42" s="274" t="e">
        <f t="shared" si="3"/>
        <v>#REF!</v>
      </c>
      <c r="G42" s="294">
        <f t="shared" si="4"/>
        <v>1.393</v>
      </c>
      <c r="H42" s="276" t="e">
        <f t="shared" si="2"/>
        <v>#REF!</v>
      </c>
      <c r="I42" s="295"/>
      <c r="J42" s="296" t="e">
        <f t="shared" si="5"/>
        <v>#REF!</v>
      </c>
    </row>
    <row r="43" spans="1:11">
      <c r="A43" s="271"/>
      <c r="B43" s="292" t="s">
        <v>430</v>
      </c>
      <c r="C43" s="297" t="s">
        <v>48</v>
      </c>
      <c r="D43" s="293">
        <v>0.02</v>
      </c>
      <c r="E43" s="298"/>
      <c r="F43" s="274" t="e">
        <f t="shared" si="3"/>
        <v>#REF!</v>
      </c>
      <c r="G43" s="294">
        <f t="shared" si="4"/>
        <v>1.393</v>
      </c>
      <c r="H43" s="276" t="e">
        <f t="shared" si="2"/>
        <v>#REF!</v>
      </c>
      <c r="I43" s="295"/>
      <c r="J43" s="296" t="e">
        <f t="shared" si="5"/>
        <v>#REF!</v>
      </c>
    </row>
    <row r="44" spans="1:11">
      <c r="A44" s="271"/>
      <c r="B44" s="292" t="s">
        <v>431</v>
      </c>
      <c r="C44" s="299" t="s">
        <v>48</v>
      </c>
      <c r="D44" s="293">
        <v>0.02</v>
      </c>
      <c r="E44" s="300"/>
      <c r="F44" s="274" t="e">
        <f t="shared" si="3"/>
        <v>#REF!</v>
      </c>
      <c r="G44" s="294">
        <f t="shared" si="4"/>
        <v>1.393</v>
      </c>
      <c r="H44" s="276" t="e">
        <f t="shared" si="2"/>
        <v>#REF!</v>
      </c>
      <c r="I44" s="295"/>
      <c r="J44" s="296" t="e">
        <f t="shared" si="5"/>
        <v>#REF!</v>
      </c>
    </row>
    <row r="45" spans="1:11">
      <c r="A45" s="271"/>
      <c r="B45" s="292" t="s">
        <v>432</v>
      </c>
      <c r="C45" s="272" t="s">
        <v>48</v>
      </c>
      <c r="D45" s="293">
        <v>4.0000000000000001E-3</v>
      </c>
      <c r="E45" s="273"/>
      <c r="F45" s="274" t="e">
        <f t="shared" si="3"/>
        <v>#REF!</v>
      </c>
      <c r="G45" s="294">
        <f t="shared" si="4"/>
        <v>1.393</v>
      </c>
      <c r="H45" s="276" t="e">
        <f t="shared" si="2"/>
        <v>#REF!</v>
      </c>
      <c r="I45" s="295"/>
      <c r="J45" s="296" t="e">
        <f t="shared" si="5"/>
        <v>#REF!</v>
      </c>
    </row>
    <row r="46" spans="1:11" ht="13.5" thickBot="1">
      <c r="A46" s="271"/>
      <c r="B46" s="292" t="s">
        <v>433</v>
      </c>
      <c r="C46" s="272" t="s">
        <v>48</v>
      </c>
      <c r="D46" s="293">
        <v>3.7000000000000002E-3</v>
      </c>
      <c r="E46" s="301"/>
      <c r="F46" s="274" t="e">
        <f t="shared" si="3"/>
        <v>#REF!</v>
      </c>
      <c r="G46" s="294">
        <f t="shared" si="4"/>
        <v>1.393</v>
      </c>
      <c r="H46" s="276" t="e">
        <f t="shared" si="2"/>
        <v>#REF!</v>
      </c>
      <c r="I46" s="302"/>
      <c r="J46" s="296" t="e">
        <f t="shared" si="5"/>
        <v>#REF!</v>
      </c>
    </row>
    <row r="47" spans="1:11" ht="13.5" thickBot="1">
      <c r="A47" s="303"/>
      <c r="B47" s="411" t="s">
        <v>434</v>
      </c>
      <c r="C47" s="411"/>
      <c r="D47" s="411"/>
      <c r="E47" s="304"/>
      <c r="F47" s="304"/>
      <c r="G47" s="305"/>
      <c r="H47" s="306"/>
      <c r="I47" s="307" t="e">
        <f>SUM(I10:I46)</f>
        <v>#REF!</v>
      </c>
      <c r="J47" s="308" t="e">
        <f>+ROUND((J9+J24),4)</f>
        <v>#REF!</v>
      </c>
      <c r="K47" s="206" t="e">
        <f>+J24+J9</f>
        <v>#REF!</v>
      </c>
    </row>
    <row r="48" spans="1:11" ht="13.5" thickBot="1">
      <c r="A48" s="248"/>
      <c r="B48" s="309" t="s">
        <v>435</v>
      </c>
      <c r="C48" s="241"/>
      <c r="D48" s="242"/>
      <c r="E48" s="242"/>
      <c r="F48" s="243"/>
      <c r="G48" s="244"/>
      <c r="H48" s="245"/>
      <c r="I48" s="310">
        <v>0.05</v>
      </c>
      <c r="J48" s="311">
        <f>+I48</f>
        <v>0.05</v>
      </c>
      <c r="K48" s="206">
        <f>J48</f>
        <v>0.05</v>
      </c>
    </row>
    <row r="49" spans="1:11" ht="13.5" thickBot="1">
      <c r="A49" s="312"/>
      <c r="B49" s="313" t="s">
        <v>436</v>
      </c>
      <c r="C49" s="314"/>
      <c r="D49" s="315"/>
      <c r="E49" s="315"/>
      <c r="F49" s="316"/>
      <c r="G49" s="317"/>
      <c r="H49" s="318"/>
      <c r="I49" s="319"/>
      <c r="J49" s="320" t="e">
        <f>SUM(J47+J48)</f>
        <v>#REF!</v>
      </c>
      <c r="K49" s="206" t="e">
        <f>SUM(K47:K48)</f>
        <v>#REF!</v>
      </c>
    </row>
  </sheetData>
  <mergeCells count="5">
    <mergeCell ref="B1:J1"/>
    <mergeCell ref="C3:D3"/>
    <mergeCell ref="C4:D4"/>
    <mergeCell ref="C5:D5"/>
    <mergeCell ref="B47:D47"/>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1A996-3146-458F-899B-B9B760431C44}">
  <dimension ref="B3:N73"/>
  <sheetViews>
    <sheetView topLeftCell="A37" workbookViewId="0">
      <selection activeCell="G46" sqref="G46"/>
    </sheetView>
  </sheetViews>
  <sheetFormatPr baseColWidth="10" defaultColWidth="11.5703125" defaultRowHeight="12.75"/>
  <cols>
    <col min="1" max="2" width="11.5703125" style="323"/>
    <col min="3" max="3" width="21.7109375" style="323" customWidth="1"/>
    <col min="4" max="6" width="11.5703125" style="323"/>
    <col min="7" max="7" width="18.7109375" style="323" customWidth="1"/>
    <col min="8" max="16384" width="11.5703125" style="323"/>
  </cols>
  <sheetData>
    <row r="3" spans="2:11" ht="46.9" customHeight="1">
      <c r="B3" s="412" t="s">
        <v>464</v>
      </c>
      <c r="C3" s="412"/>
      <c r="D3" s="412"/>
      <c r="E3" s="412"/>
      <c r="F3" s="412"/>
      <c r="G3" s="324">
        <f>SUM(G5:G8)</f>
        <v>161.47</v>
      </c>
    </row>
    <row r="4" spans="2:11" ht="15.75">
      <c r="B4" s="325" t="s">
        <v>439</v>
      </c>
      <c r="C4" s="325" t="s">
        <v>440</v>
      </c>
      <c r="D4" s="325" t="s">
        <v>441</v>
      </c>
      <c r="E4" s="325" t="s">
        <v>442</v>
      </c>
      <c r="F4" s="325" t="s">
        <v>443</v>
      </c>
      <c r="G4" s="325" t="s">
        <v>444</v>
      </c>
    </row>
    <row r="5" spans="2:11" ht="15.75">
      <c r="B5" s="325">
        <v>1</v>
      </c>
      <c r="C5" s="325">
        <v>5.2</v>
      </c>
      <c r="D5" s="325">
        <v>4.0999999999999996</v>
      </c>
      <c r="E5" s="325">
        <f>+C5*D5</f>
        <v>21.32</v>
      </c>
      <c r="F5" s="325">
        <v>1</v>
      </c>
      <c r="G5" s="325">
        <f>+F5*E5</f>
        <v>21.32</v>
      </c>
    </row>
    <row r="6" spans="2:11" ht="15.75">
      <c r="B6" s="325">
        <v>2</v>
      </c>
      <c r="C6" s="325">
        <v>15.5</v>
      </c>
      <c r="D6" s="325">
        <v>10</v>
      </c>
      <c r="E6" s="325">
        <f t="shared" ref="E6:E7" si="0">+C6*D6</f>
        <v>155</v>
      </c>
      <c r="F6" s="325">
        <v>1</v>
      </c>
      <c r="G6" s="325">
        <f t="shared" ref="G6:G8" si="1">+F6*E6</f>
        <v>155</v>
      </c>
    </row>
    <row r="7" spans="2:11" ht="15.75">
      <c r="B7" s="325">
        <v>3</v>
      </c>
      <c r="C7" s="325">
        <v>4.5</v>
      </c>
      <c r="D7" s="325">
        <v>4</v>
      </c>
      <c r="E7" s="325">
        <f t="shared" si="0"/>
        <v>18</v>
      </c>
      <c r="F7" s="325">
        <v>1</v>
      </c>
      <c r="G7" s="325">
        <f t="shared" si="1"/>
        <v>18</v>
      </c>
    </row>
    <row r="8" spans="2:11" ht="15.75">
      <c r="B8" s="325">
        <v>4</v>
      </c>
      <c r="C8" s="325">
        <v>7.3</v>
      </c>
      <c r="D8" s="325">
        <v>4.5</v>
      </c>
      <c r="E8" s="325">
        <f>+C8*-D8</f>
        <v>-32.85</v>
      </c>
      <c r="F8" s="325">
        <v>1</v>
      </c>
      <c r="G8" s="325">
        <f t="shared" si="1"/>
        <v>-32.85</v>
      </c>
    </row>
    <row r="10" spans="2:11" ht="15.75">
      <c r="B10" s="412" t="s">
        <v>438</v>
      </c>
      <c r="C10" s="412"/>
      <c r="D10" s="412"/>
      <c r="E10" s="412"/>
      <c r="F10" s="412"/>
      <c r="G10" s="324">
        <f>SUM(G12:G19)</f>
        <v>547.02250000000004</v>
      </c>
    </row>
    <row r="11" spans="2:11" ht="15.75">
      <c r="B11" s="325" t="s">
        <v>439</v>
      </c>
      <c r="C11" s="325" t="s">
        <v>440</v>
      </c>
      <c r="D11" s="325" t="s">
        <v>441</v>
      </c>
      <c r="E11" s="325" t="s">
        <v>442</v>
      </c>
      <c r="F11" s="325" t="s">
        <v>443</v>
      </c>
      <c r="G11" s="325" t="s">
        <v>444</v>
      </c>
      <c r="K11" s="323">
        <f>SUM(C12:C19)</f>
        <v>96.649999999999991</v>
      </c>
    </row>
    <row r="12" spans="2:11" ht="15.75">
      <c r="B12" s="325">
        <v>1</v>
      </c>
      <c r="C12" s="325">
        <v>20.5</v>
      </c>
      <c r="D12" s="325">
        <v>5.5</v>
      </c>
      <c r="E12" s="325">
        <f>+C12*D12</f>
        <v>112.75</v>
      </c>
      <c r="F12" s="325">
        <v>1</v>
      </c>
      <c r="G12" s="325">
        <f>+F12*E12</f>
        <v>112.75</v>
      </c>
      <c r="K12" s="323">
        <f>SUM(D12:D19)</f>
        <v>43.2</v>
      </c>
    </row>
    <row r="13" spans="2:11" ht="15.75">
      <c r="B13" s="325">
        <v>2</v>
      </c>
      <c r="C13" s="325">
        <v>16.5</v>
      </c>
      <c r="D13" s="325">
        <v>4.5</v>
      </c>
      <c r="E13" s="325">
        <f t="shared" ref="E13:E19" si="2">+C13*D13</f>
        <v>74.25</v>
      </c>
      <c r="F13" s="325">
        <v>1</v>
      </c>
      <c r="G13" s="325">
        <f t="shared" ref="G13:G19" si="3">+F13*E13</f>
        <v>74.25</v>
      </c>
      <c r="K13" s="323">
        <f>+K12+K11</f>
        <v>139.85</v>
      </c>
    </row>
    <row r="14" spans="2:11" ht="15.75">
      <c r="B14" s="325">
        <v>3</v>
      </c>
      <c r="C14" s="325">
        <v>13.55</v>
      </c>
      <c r="D14" s="325">
        <v>6</v>
      </c>
      <c r="E14" s="325">
        <f t="shared" si="2"/>
        <v>81.300000000000011</v>
      </c>
      <c r="F14" s="325">
        <v>1</v>
      </c>
      <c r="G14" s="325">
        <f t="shared" si="3"/>
        <v>81.300000000000011</v>
      </c>
    </row>
    <row r="15" spans="2:11" ht="15.75">
      <c r="B15" s="325">
        <v>4</v>
      </c>
      <c r="C15" s="325">
        <v>9</v>
      </c>
      <c r="D15" s="325">
        <v>4.5</v>
      </c>
      <c r="E15" s="325">
        <f t="shared" si="2"/>
        <v>40.5</v>
      </c>
      <c r="F15" s="325">
        <v>1</v>
      </c>
      <c r="G15" s="325">
        <f t="shared" si="3"/>
        <v>40.5</v>
      </c>
    </row>
    <row r="16" spans="2:11" ht="15.75">
      <c r="B16" s="325">
        <v>5</v>
      </c>
      <c r="C16" s="325">
        <v>7.05</v>
      </c>
      <c r="D16" s="325">
        <v>3.3</v>
      </c>
      <c r="E16" s="325">
        <f t="shared" si="2"/>
        <v>23.264999999999997</v>
      </c>
      <c r="F16" s="325">
        <v>2</v>
      </c>
      <c r="G16" s="325">
        <f t="shared" si="3"/>
        <v>46.529999999999994</v>
      </c>
    </row>
    <row r="17" spans="2:9" ht="15.75">
      <c r="B17" s="325">
        <v>6</v>
      </c>
      <c r="C17" s="325">
        <v>7.5</v>
      </c>
      <c r="D17" s="325">
        <v>7.05</v>
      </c>
      <c r="E17" s="325">
        <f t="shared" si="2"/>
        <v>52.875</v>
      </c>
      <c r="F17" s="325">
        <v>1</v>
      </c>
      <c r="G17" s="325">
        <f t="shared" si="3"/>
        <v>52.875</v>
      </c>
    </row>
    <row r="18" spans="2:9" ht="15.75">
      <c r="B18" s="325">
        <v>7</v>
      </c>
      <c r="C18" s="325">
        <v>10.050000000000001</v>
      </c>
      <c r="D18" s="325">
        <v>6.35</v>
      </c>
      <c r="E18" s="325">
        <f t="shared" si="2"/>
        <v>63.817500000000003</v>
      </c>
      <c r="F18" s="325">
        <v>1</v>
      </c>
      <c r="G18" s="325">
        <f t="shared" si="3"/>
        <v>63.817500000000003</v>
      </c>
      <c r="I18" s="323">
        <f>4.05*2.05</f>
        <v>8.3024999999999984</v>
      </c>
    </row>
    <row r="19" spans="2:9" ht="15.75">
      <c r="B19" s="325">
        <v>8</v>
      </c>
      <c r="C19" s="325">
        <v>12.5</v>
      </c>
      <c r="D19" s="325">
        <v>6</v>
      </c>
      <c r="E19" s="325">
        <f t="shared" si="2"/>
        <v>75</v>
      </c>
      <c r="F19" s="325">
        <v>1</v>
      </c>
      <c r="G19" s="325">
        <f t="shared" si="3"/>
        <v>75</v>
      </c>
    </row>
    <row r="21" spans="2:9" ht="41.45" customHeight="1">
      <c r="B21" s="413" t="s">
        <v>445</v>
      </c>
      <c r="C21" s="413"/>
      <c r="D21" s="413"/>
      <c r="E21" s="413"/>
      <c r="F21" s="413"/>
      <c r="G21" s="324">
        <f>SUM(G23:G26)</f>
        <v>136.32000000000002</v>
      </c>
      <c r="H21" s="324">
        <f>SUM(H23:H26)</f>
        <v>63.07</v>
      </c>
    </row>
    <row r="22" spans="2:9" ht="15.75">
      <c r="B22" s="325" t="s">
        <v>439</v>
      </c>
      <c r="C22" s="325" t="s">
        <v>440</v>
      </c>
      <c r="D22" s="325" t="s">
        <v>441</v>
      </c>
      <c r="E22" s="325" t="s">
        <v>442</v>
      </c>
      <c r="F22" s="325" t="s">
        <v>443</v>
      </c>
      <c r="G22" s="325" t="s">
        <v>444</v>
      </c>
    </row>
    <row r="23" spans="2:9" ht="15.75">
      <c r="B23" s="325">
        <v>1</v>
      </c>
      <c r="C23" s="325">
        <v>5.95</v>
      </c>
      <c r="D23" s="325">
        <v>5.3</v>
      </c>
      <c r="E23" s="325">
        <f>+D23*C23</f>
        <v>31.535</v>
      </c>
      <c r="F23" s="325">
        <v>2</v>
      </c>
      <c r="G23" s="325">
        <f>+F23*E23</f>
        <v>63.07</v>
      </c>
      <c r="H23" s="323">
        <f>+G23</f>
        <v>63.07</v>
      </c>
    </row>
    <row r="24" spans="2:9" ht="15.75">
      <c r="B24" s="325">
        <v>2</v>
      </c>
      <c r="C24" s="325">
        <v>9.5500000000000007</v>
      </c>
      <c r="D24" s="325">
        <v>6.35</v>
      </c>
      <c r="E24" s="325">
        <f>+D24*C24</f>
        <v>60.642499999999998</v>
      </c>
      <c r="F24" s="325">
        <v>1</v>
      </c>
      <c r="G24" s="325">
        <f>+F24*E24</f>
        <v>60.642499999999998</v>
      </c>
    </row>
    <row r="25" spans="2:9" ht="15.75">
      <c r="B25" s="325">
        <v>3</v>
      </c>
      <c r="C25" s="325">
        <v>4.05</v>
      </c>
      <c r="D25" s="325">
        <v>2.0499999999999998</v>
      </c>
      <c r="E25" s="325">
        <f t="shared" ref="E25:E26" si="4">+D25*C25</f>
        <v>8.3024999999999984</v>
      </c>
      <c r="F25" s="325">
        <v>1</v>
      </c>
      <c r="G25" s="325">
        <f t="shared" ref="G25:G26" si="5">+F25*E25</f>
        <v>8.3024999999999984</v>
      </c>
    </row>
    <row r="26" spans="2:9" ht="15.75">
      <c r="B26" s="325">
        <v>4</v>
      </c>
      <c r="C26" s="325">
        <v>2.1</v>
      </c>
      <c r="D26" s="325">
        <v>2.0499999999999998</v>
      </c>
      <c r="E26" s="325">
        <f t="shared" si="4"/>
        <v>4.3049999999999997</v>
      </c>
      <c r="F26" s="325">
        <v>1</v>
      </c>
      <c r="G26" s="325">
        <f t="shared" si="5"/>
        <v>4.3049999999999997</v>
      </c>
    </row>
    <row r="28" spans="2:9" ht="64.900000000000006" customHeight="1">
      <c r="B28" s="413" t="s">
        <v>456</v>
      </c>
      <c r="C28" s="413"/>
      <c r="D28" s="413"/>
      <c r="E28" s="413"/>
      <c r="F28" s="413"/>
      <c r="G28" s="324">
        <f>SUM(G30:G44)</f>
        <v>817.80000000000007</v>
      </c>
    </row>
    <row r="29" spans="2:9" ht="15.75">
      <c r="B29" s="325" t="s">
        <v>439</v>
      </c>
      <c r="C29" s="325" t="s">
        <v>446</v>
      </c>
      <c r="D29" s="325" t="s">
        <v>447</v>
      </c>
      <c r="E29" s="325" t="s">
        <v>448</v>
      </c>
      <c r="F29" s="325" t="s">
        <v>443</v>
      </c>
      <c r="G29" s="325" t="s">
        <v>449</v>
      </c>
    </row>
    <row r="30" spans="2:9" ht="23.25">
      <c r="B30" s="325">
        <v>1</v>
      </c>
      <c r="C30" s="325" t="s">
        <v>450</v>
      </c>
      <c r="D30" s="325">
        <v>2.5</v>
      </c>
      <c r="E30" s="326"/>
      <c r="F30" s="325">
        <v>40</v>
      </c>
      <c r="G30" s="325">
        <f>+F30*D30</f>
        <v>100</v>
      </c>
    </row>
    <row r="31" spans="2:9" ht="23.25">
      <c r="B31" s="325">
        <v>2</v>
      </c>
      <c r="C31" s="325" t="s">
        <v>451</v>
      </c>
      <c r="D31" s="325">
        <v>2.5</v>
      </c>
      <c r="E31" s="326"/>
      <c r="F31" s="325">
        <v>75</v>
      </c>
      <c r="G31" s="325">
        <f>+F31*D31</f>
        <v>187.5</v>
      </c>
    </row>
    <row r="32" spans="2:9" ht="23.25">
      <c r="B32" s="325">
        <v>3</v>
      </c>
      <c r="C32" s="325" t="s">
        <v>452</v>
      </c>
      <c r="D32" s="326"/>
      <c r="E32" s="325">
        <v>16.5</v>
      </c>
      <c r="F32" s="325">
        <v>2</v>
      </c>
      <c r="G32" s="325">
        <f>+F32*E32</f>
        <v>33</v>
      </c>
    </row>
    <row r="33" spans="2:14" ht="23.25">
      <c r="B33" s="325">
        <v>1</v>
      </c>
      <c r="C33" s="325" t="s">
        <v>450</v>
      </c>
      <c r="D33" s="325">
        <v>2.2999999999999998</v>
      </c>
      <c r="E33" s="326"/>
      <c r="F33" s="325">
        <v>14</v>
      </c>
      <c r="G33" s="325">
        <f>+F33*D33</f>
        <v>32.199999999999996</v>
      </c>
    </row>
    <row r="34" spans="2:14" ht="23.25">
      <c r="B34" s="325">
        <v>2</v>
      </c>
      <c r="C34" s="325" t="s">
        <v>451</v>
      </c>
      <c r="D34" s="325">
        <v>2.2999999999999998</v>
      </c>
      <c r="E34" s="326"/>
      <c r="F34" s="325">
        <v>26</v>
      </c>
      <c r="G34" s="325">
        <f>+F34*D34</f>
        <v>59.8</v>
      </c>
    </row>
    <row r="35" spans="2:14" ht="23.25">
      <c r="B35" s="325">
        <v>3</v>
      </c>
      <c r="C35" s="325" t="s">
        <v>452</v>
      </c>
      <c r="D35" s="326"/>
      <c r="E35" s="325">
        <v>13.55</v>
      </c>
      <c r="F35" s="325">
        <v>2</v>
      </c>
      <c r="G35" s="325">
        <f>+F35*E35</f>
        <v>27.1</v>
      </c>
    </row>
    <row r="36" spans="2:14" ht="23.25">
      <c r="B36" s="325">
        <v>1</v>
      </c>
      <c r="C36" s="325" t="s">
        <v>450</v>
      </c>
      <c r="D36" s="325">
        <v>3</v>
      </c>
      <c r="E36" s="326"/>
      <c r="F36" s="325">
        <v>9</v>
      </c>
      <c r="G36" s="325">
        <f>+F36*D36</f>
        <v>27</v>
      </c>
      <c r="N36" s="323">
        <f>1.12+1.18+0.4</f>
        <v>2.6999999999999997</v>
      </c>
    </row>
    <row r="37" spans="2:14" ht="23.25">
      <c r="B37" s="325">
        <v>2</v>
      </c>
      <c r="C37" s="325" t="s">
        <v>451</v>
      </c>
      <c r="D37" s="325">
        <v>3</v>
      </c>
      <c r="E37" s="326"/>
      <c r="F37" s="325">
        <v>17</v>
      </c>
      <c r="G37" s="325">
        <f>+F37*D37</f>
        <v>51</v>
      </c>
    </row>
    <row r="38" spans="2:14" ht="23.25">
      <c r="B38" s="325">
        <v>3</v>
      </c>
      <c r="C38" s="325" t="s">
        <v>452</v>
      </c>
      <c r="D38" s="326"/>
      <c r="E38" s="325">
        <v>9</v>
      </c>
      <c r="F38" s="325">
        <v>2</v>
      </c>
      <c r="G38" s="325">
        <f>+F38*E38</f>
        <v>18</v>
      </c>
    </row>
    <row r="39" spans="2:14" ht="23.25">
      <c r="B39" s="325">
        <v>1</v>
      </c>
      <c r="C39" s="325" t="s">
        <v>450</v>
      </c>
      <c r="D39" s="325">
        <v>2.4</v>
      </c>
      <c r="E39" s="326"/>
      <c r="F39" s="325">
        <v>20</v>
      </c>
      <c r="G39" s="325">
        <f>+F39*D39</f>
        <v>48</v>
      </c>
    </row>
    <row r="40" spans="2:14" ht="23.25">
      <c r="B40" s="325">
        <v>2</v>
      </c>
      <c r="C40" s="325" t="s">
        <v>451</v>
      </c>
      <c r="D40" s="325">
        <v>2.4</v>
      </c>
      <c r="E40" s="326"/>
      <c r="F40" s="325">
        <v>38</v>
      </c>
      <c r="G40" s="325">
        <f>+F40*D40</f>
        <v>91.2</v>
      </c>
    </row>
    <row r="41" spans="2:14" ht="23.25">
      <c r="B41" s="325">
        <v>3</v>
      </c>
      <c r="C41" s="325" t="s">
        <v>452</v>
      </c>
      <c r="D41" s="326"/>
      <c r="E41" s="325">
        <v>20.5</v>
      </c>
      <c r="F41" s="325">
        <v>2</v>
      </c>
      <c r="G41" s="325">
        <f>+F41*E41</f>
        <v>41</v>
      </c>
    </row>
    <row r="42" spans="2:14" ht="23.25">
      <c r="B42" s="325">
        <v>1</v>
      </c>
      <c r="C42" s="325" t="s">
        <v>450</v>
      </c>
      <c r="D42" s="325">
        <v>2.2000000000000002</v>
      </c>
      <c r="E42" s="326"/>
      <c r="F42" s="325">
        <v>12</v>
      </c>
      <c r="G42" s="325">
        <f>+F42*D42</f>
        <v>26.400000000000002</v>
      </c>
    </row>
    <row r="43" spans="2:14" ht="23.25">
      <c r="B43" s="325">
        <v>2</v>
      </c>
      <c r="C43" s="325" t="s">
        <v>451</v>
      </c>
      <c r="D43" s="325">
        <v>2.2000000000000002</v>
      </c>
      <c r="E43" s="326"/>
      <c r="F43" s="325">
        <v>23</v>
      </c>
      <c r="G43" s="325">
        <f>+F43*D43</f>
        <v>50.6</v>
      </c>
    </row>
    <row r="44" spans="2:14" ht="23.25">
      <c r="B44" s="325">
        <v>3</v>
      </c>
      <c r="C44" s="325" t="s">
        <v>452</v>
      </c>
      <c r="D44" s="326"/>
      <c r="E44" s="325">
        <v>12.5</v>
      </c>
      <c r="F44" s="325">
        <v>2</v>
      </c>
      <c r="G44" s="325">
        <f>+F44*E44</f>
        <v>25</v>
      </c>
    </row>
    <row r="46" spans="2:14" ht="63" customHeight="1">
      <c r="B46" s="413" t="s">
        <v>457</v>
      </c>
      <c r="C46" s="413"/>
      <c r="D46" s="413"/>
      <c r="E46" s="413"/>
      <c r="F46" s="413"/>
      <c r="G46" s="347">
        <f>SUM(G48:G62)+SUM(H48:H62)</f>
        <v>221.87260000000001</v>
      </c>
    </row>
    <row r="47" spans="2:14" ht="15.75">
      <c r="B47" s="325" t="s">
        <v>439</v>
      </c>
      <c r="C47" s="325" t="s">
        <v>446</v>
      </c>
      <c r="D47" s="325" t="s">
        <v>447</v>
      </c>
      <c r="E47" s="325" t="s">
        <v>441</v>
      </c>
      <c r="F47" s="325" t="s">
        <v>443</v>
      </c>
      <c r="G47" s="325" t="s">
        <v>442</v>
      </c>
    </row>
    <row r="48" spans="2:14" ht="15.75">
      <c r="B48" s="325">
        <v>1</v>
      </c>
      <c r="C48" s="325" t="s">
        <v>453</v>
      </c>
      <c r="D48" s="325">
        <v>1.32</v>
      </c>
      <c r="E48" s="325">
        <v>0.82</v>
      </c>
      <c r="F48" s="325">
        <v>14</v>
      </c>
      <c r="G48" s="327">
        <f>+F48*E48*D48</f>
        <v>15.153599999999999</v>
      </c>
      <c r="H48" s="323">
        <v>-2</v>
      </c>
    </row>
    <row r="49" spans="2:10" ht="15.75">
      <c r="B49" s="325">
        <v>2</v>
      </c>
      <c r="C49" s="325" t="s">
        <v>454</v>
      </c>
      <c r="D49" s="325">
        <v>1.32</v>
      </c>
      <c r="E49" s="325">
        <v>2</v>
      </c>
      <c r="F49" s="325">
        <v>1</v>
      </c>
      <c r="G49" s="327">
        <f t="shared" ref="G49:G62" si="6">+F49*E49*D49</f>
        <v>2.64</v>
      </c>
      <c r="H49" s="323">
        <v>-2</v>
      </c>
    </row>
    <row r="50" spans="2:10" ht="15.75">
      <c r="B50" s="325">
        <v>3</v>
      </c>
      <c r="C50" s="325" t="s">
        <v>455</v>
      </c>
      <c r="D50" s="325">
        <v>3.5</v>
      </c>
      <c r="E50" s="325">
        <v>1.1499999999999999</v>
      </c>
      <c r="F50" s="325">
        <v>1</v>
      </c>
      <c r="G50" s="327">
        <f t="shared" si="6"/>
        <v>4.0249999999999995</v>
      </c>
      <c r="H50" s="323">
        <v>-2</v>
      </c>
    </row>
    <row r="51" spans="2:10" ht="15.75">
      <c r="B51" s="325">
        <v>3</v>
      </c>
      <c r="C51" s="325" t="s">
        <v>455</v>
      </c>
      <c r="D51" s="325">
        <v>3.5</v>
      </c>
      <c r="E51" s="325">
        <v>1.6</v>
      </c>
      <c r="F51" s="325">
        <v>1</v>
      </c>
      <c r="G51" s="327">
        <f t="shared" si="6"/>
        <v>5.6000000000000005</v>
      </c>
      <c r="H51" s="323">
        <v>-2</v>
      </c>
    </row>
    <row r="52" spans="2:10" ht="15.75">
      <c r="B52" s="325">
        <v>1</v>
      </c>
      <c r="C52" s="325" t="s">
        <v>453</v>
      </c>
      <c r="D52" s="325">
        <v>1.1200000000000001</v>
      </c>
      <c r="E52" s="325">
        <v>0.82</v>
      </c>
      <c r="F52" s="325">
        <v>13</v>
      </c>
      <c r="G52" s="327">
        <f t="shared" si="6"/>
        <v>11.939200000000001</v>
      </c>
      <c r="H52" s="323">
        <v>-2</v>
      </c>
    </row>
    <row r="53" spans="2:10" ht="15.75">
      <c r="B53" s="325">
        <v>3</v>
      </c>
      <c r="C53" s="325" t="s">
        <v>455</v>
      </c>
      <c r="D53" s="325">
        <v>3.5</v>
      </c>
      <c r="E53" s="325">
        <v>5.55</v>
      </c>
      <c r="F53" s="325">
        <v>1</v>
      </c>
      <c r="G53" s="327">
        <f t="shared" si="6"/>
        <v>19.425000000000001</v>
      </c>
      <c r="H53" s="323">
        <v>-2</v>
      </c>
    </row>
    <row r="54" spans="2:10" ht="15.75">
      <c r="B54" s="325">
        <v>3</v>
      </c>
      <c r="C54" s="325" t="s">
        <v>455</v>
      </c>
      <c r="D54" s="325">
        <v>3.5</v>
      </c>
      <c r="E54" s="325">
        <v>2.5</v>
      </c>
      <c r="F54" s="325">
        <v>1</v>
      </c>
      <c r="G54" s="327">
        <f t="shared" si="6"/>
        <v>8.75</v>
      </c>
      <c r="H54" s="323">
        <v>-2</v>
      </c>
    </row>
    <row r="55" spans="2:10" ht="15.75">
      <c r="B55" s="325">
        <v>1</v>
      </c>
      <c r="C55" s="325" t="s">
        <v>453</v>
      </c>
      <c r="D55" s="325">
        <v>1.82</v>
      </c>
      <c r="E55" s="325">
        <v>0.82</v>
      </c>
      <c r="F55" s="325">
        <v>9</v>
      </c>
      <c r="G55" s="327">
        <f t="shared" si="6"/>
        <v>13.4316</v>
      </c>
      <c r="H55" s="323">
        <v>-2</v>
      </c>
    </row>
    <row r="56" spans="2:10" ht="15.75">
      <c r="B56" s="325">
        <v>1</v>
      </c>
      <c r="C56" s="325" t="s">
        <v>453</v>
      </c>
      <c r="D56" s="325">
        <v>1.22</v>
      </c>
      <c r="E56" s="325">
        <v>0.82</v>
      </c>
      <c r="F56" s="325">
        <v>16</v>
      </c>
      <c r="G56" s="327">
        <f t="shared" si="6"/>
        <v>16.006399999999999</v>
      </c>
      <c r="H56" s="323">
        <v>-2</v>
      </c>
    </row>
    <row r="57" spans="2:10" ht="15.75">
      <c r="B57" s="325">
        <v>2</v>
      </c>
      <c r="C57" s="325" t="s">
        <v>453</v>
      </c>
      <c r="D57" s="325">
        <v>1.22</v>
      </c>
      <c r="E57" s="325">
        <v>2</v>
      </c>
      <c r="F57" s="325">
        <v>1</v>
      </c>
      <c r="G57" s="327">
        <f t="shared" si="6"/>
        <v>2.44</v>
      </c>
      <c r="H57" s="323">
        <v>-2</v>
      </c>
    </row>
    <row r="58" spans="2:10" ht="15.75">
      <c r="B58" s="325">
        <v>1</v>
      </c>
      <c r="C58" s="325" t="s">
        <v>453</v>
      </c>
      <c r="D58" s="325">
        <v>1.02</v>
      </c>
      <c r="E58" s="325">
        <v>0.82</v>
      </c>
      <c r="F58" s="325">
        <v>12</v>
      </c>
      <c r="G58" s="327">
        <f t="shared" si="6"/>
        <v>10.036799999999999</v>
      </c>
      <c r="H58" s="323">
        <v>-2</v>
      </c>
    </row>
    <row r="59" spans="2:10" ht="15.75">
      <c r="B59" s="325">
        <v>1</v>
      </c>
      <c r="C59" s="325" t="s">
        <v>453</v>
      </c>
      <c r="D59" s="325">
        <v>4.5</v>
      </c>
      <c r="E59" s="325">
        <v>24.95</v>
      </c>
      <c r="F59" s="325">
        <v>1</v>
      </c>
      <c r="G59" s="327">
        <f t="shared" si="6"/>
        <v>112.27499999999999</v>
      </c>
      <c r="H59" s="323">
        <v>-2</v>
      </c>
    </row>
    <row r="60" spans="2:10" ht="15.75">
      <c r="B60" s="325">
        <v>1</v>
      </c>
      <c r="C60" s="325" t="s">
        <v>458</v>
      </c>
      <c r="D60" s="325">
        <v>2.5</v>
      </c>
      <c r="E60" s="325">
        <v>1.5</v>
      </c>
      <c r="F60" s="325">
        <v>1</v>
      </c>
      <c r="G60" s="327">
        <f t="shared" si="6"/>
        <v>3.75</v>
      </c>
      <c r="H60" s="323">
        <v>-2</v>
      </c>
    </row>
    <row r="61" spans="2:10" ht="15.75">
      <c r="B61" s="325">
        <v>2</v>
      </c>
      <c r="C61" s="325" t="s">
        <v>458</v>
      </c>
      <c r="D61" s="325">
        <v>2.5</v>
      </c>
      <c r="E61" s="325">
        <v>5.2</v>
      </c>
      <c r="F61" s="325">
        <v>1</v>
      </c>
      <c r="G61" s="327">
        <f t="shared" si="6"/>
        <v>13</v>
      </c>
      <c r="H61" s="323">
        <v>-2</v>
      </c>
    </row>
    <row r="62" spans="2:10" ht="15.75">
      <c r="B62" s="325">
        <v>3</v>
      </c>
      <c r="C62" s="325" t="s">
        <v>458</v>
      </c>
      <c r="D62" s="325">
        <v>4</v>
      </c>
      <c r="E62" s="325">
        <v>3.35</v>
      </c>
      <c r="F62" s="325">
        <v>1</v>
      </c>
      <c r="G62" s="327">
        <f t="shared" si="6"/>
        <v>13.4</v>
      </c>
      <c r="H62" s="323">
        <v>-2</v>
      </c>
    </row>
    <row r="64" spans="2:10" ht="15.75">
      <c r="B64" s="412" t="s">
        <v>459</v>
      </c>
      <c r="C64" s="412"/>
      <c r="D64" s="412"/>
      <c r="E64" s="412"/>
      <c r="F64" s="412"/>
      <c r="G64" s="412"/>
      <c r="H64" s="412"/>
      <c r="I64" s="412"/>
      <c r="J64" s="324">
        <f>SUM(J66:J67)</f>
        <v>102.65</v>
      </c>
    </row>
    <row r="65" spans="2:10" ht="31.5">
      <c r="B65" s="325" t="s">
        <v>439</v>
      </c>
      <c r="C65" s="325" t="s">
        <v>440</v>
      </c>
      <c r="D65" s="325" t="s">
        <v>439</v>
      </c>
      <c r="E65" s="325" t="s">
        <v>440</v>
      </c>
      <c r="F65" s="325" t="s">
        <v>439</v>
      </c>
      <c r="G65" s="325" t="s">
        <v>440</v>
      </c>
      <c r="H65" s="325" t="s">
        <v>439</v>
      </c>
      <c r="I65" s="325" t="s">
        <v>440</v>
      </c>
      <c r="J65" s="325" t="s">
        <v>449</v>
      </c>
    </row>
    <row r="66" spans="2:10" ht="15.75">
      <c r="B66" s="325">
        <v>1</v>
      </c>
      <c r="C66" s="325">
        <v>20.5</v>
      </c>
      <c r="D66" s="325">
        <v>2</v>
      </c>
      <c r="E66" s="325">
        <v>16.5</v>
      </c>
      <c r="F66" s="325">
        <v>3</v>
      </c>
      <c r="G66" s="325">
        <v>13.55</v>
      </c>
      <c r="H66" s="325">
        <v>4</v>
      </c>
      <c r="I66" s="325">
        <v>9</v>
      </c>
      <c r="J66" s="325">
        <v>59.55</v>
      </c>
    </row>
    <row r="67" spans="2:10" ht="15.75">
      <c r="B67" s="325">
        <v>5</v>
      </c>
      <c r="C67" s="325">
        <v>7.05</v>
      </c>
      <c r="D67" s="325">
        <v>6</v>
      </c>
      <c r="E67" s="325">
        <v>10.050000000000001</v>
      </c>
      <c r="F67" s="325">
        <v>7</v>
      </c>
      <c r="G67" s="325">
        <v>15</v>
      </c>
      <c r="H67" s="325">
        <v>8</v>
      </c>
      <c r="I67" s="325">
        <v>11</v>
      </c>
      <c r="J67" s="325">
        <v>43.1</v>
      </c>
    </row>
    <row r="69" spans="2:10" ht="31.15" customHeight="1">
      <c r="B69" s="412" t="s">
        <v>462</v>
      </c>
      <c r="C69" s="412"/>
      <c r="D69" s="412"/>
      <c r="E69" s="412"/>
      <c r="F69" s="412"/>
      <c r="G69" s="324">
        <f>SUM(G71:G73)</f>
        <v>164.38</v>
      </c>
    </row>
    <row r="70" spans="2:10" ht="15.75">
      <c r="B70" s="325" t="s">
        <v>439</v>
      </c>
      <c r="C70" s="325" t="s">
        <v>440</v>
      </c>
      <c r="D70" s="325" t="s">
        <v>441</v>
      </c>
      <c r="E70" s="325" t="s">
        <v>442</v>
      </c>
      <c r="F70" s="325" t="s">
        <v>443</v>
      </c>
      <c r="G70" s="325" t="s">
        <v>444</v>
      </c>
    </row>
    <row r="71" spans="2:10" ht="15.75">
      <c r="B71" s="325">
        <v>1</v>
      </c>
      <c r="C71" s="325">
        <v>7.3</v>
      </c>
      <c r="D71" s="325" t="s">
        <v>463</v>
      </c>
      <c r="E71" s="325">
        <v>43.14</v>
      </c>
      <c r="F71" s="325">
        <v>2</v>
      </c>
      <c r="G71" s="325">
        <v>86.28</v>
      </c>
    </row>
    <row r="72" spans="2:10" ht="15.75">
      <c r="B72" s="324" t="s">
        <v>460</v>
      </c>
      <c r="C72" s="324">
        <v>20.5</v>
      </c>
      <c r="D72" s="324">
        <v>2.2000000000000002</v>
      </c>
      <c r="E72" s="324">
        <v>45.1</v>
      </c>
      <c r="F72" s="324">
        <v>1</v>
      </c>
      <c r="G72" s="324">
        <v>45.1</v>
      </c>
    </row>
    <row r="73" spans="2:10" ht="15.75">
      <c r="B73" s="325" t="s">
        <v>461</v>
      </c>
      <c r="C73" s="325">
        <v>15</v>
      </c>
      <c r="D73" s="325">
        <v>2.2000000000000002</v>
      </c>
      <c r="E73" s="325">
        <v>33</v>
      </c>
      <c r="F73" s="325">
        <v>1</v>
      </c>
      <c r="G73" s="325">
        <v>33</v>
      </c>
    </row>
  </sheetData>
  <mergeCells count="7">
    <mergeCell ref="B64:I64"/>
    <mergeCell ref="B69:F69"/>
    <mergeCell ref="B3:F3"/>
    <mergeCell ref="B10:F10"/>
    <mergeCell ref="B21:F21"/>
    <mergeCell ref="B28:F28"/>
    <mergeCell ref="B46:F46"/>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62A21A-AEE1-4260-983A-B8EFB31EE9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schemas.microsoft.com/office/2006/documentManagement/types"/>
    <ds:schemaRef ds:uri="http://purl.org/dc/dcmitype/"/>
    <ds:schemaRef ds:uri="787fcdbf-a93d-4a23-8d8c-d078da368c7f"/>
    <ds:schemaRef ds:uri="http://schemas.openxmlformats.org/package/2006/metadata/core-properties"/>
    <ds:schemaRef ds:uri="http://schemas.microsoft.com/office/infopath/2007/PartnerControls"/>
    <ds:schemaRef ds:uri="0033108c-f638-4e4e-bc69-b116b72b9cb4"/>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FORMULARIO 01</vt:lpstr>
      <vt:lpstr>APU</vt:lpstr>
      <vt:lpstr>AU</vt:lpstr>
      <vt:lpstr>CALCULOS</vt:lpstr>
      <vt:lpstr>APU!Área_de_impresión</vt:lpstr>
      <vt:lpstr>'FORMULARIO 01'!Área_de_impresión</vt:lpstr>
    </vt:vector>
  </TitlesOfParts>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Usuario</cp:lastModifiedBy>
  <cp:revision/>
  <cp:lastPrinted>2023-05-12T14:47:57Z</cp:lastPrinted>
  <dcterms:created xsi:type="dcterms:W3CDTF">2006-06-27T16:47:25Z</dcterms:created>
  <dcterms:modified xsi:type="dcterms:W3CDTF">2024-07-30T17:06:11Z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