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molina\AppData\Local\Microsoft\Windows\INetCache\Content.Outlook\BCTORNRW\"/>
    </mc:Choice>
  </mc:AlternateContent>
  <xr:revisionPtr revIDLastSave="0" documentId="13_ncr:1_{2EBE4B0D-EE7C-4D20-AEDC-F0C82E946CF9}" xr6:coauthVersionLast="47" xr6:coauthVersionMax="47" xr10:uidLastSave="{00000000-0000-0000-0000-000000000000}"/>
  <bookViews>
    <workbookView xWindow="1905" yWindow="1905" windowWidth="21600" windowHeight="11295" xr2:uid="{D620EDFF-D5C4-41F2-9314-E247DFCD375B}"/>
  </bookViews>
  <sheets>
    <sheet name="PRESUPUESTO ARAUCA" sheetId="1" r:id="rId1"/>
  </sheets>
  <definedNames>
    <definedName name="_xlnm.Print_Area" localSheetId="0">'PRESUPUESTO ARAUCA'!$B$2:$G$198</definedName>
    <definedName name="_xlnm.Print_Titles" localSheetId="0">'PRESUPUESTO ARAUCA'!$2:$4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4" i="1" l="1"/>
  <c r="G183" i="1"/>
  <c r="G179" i="1"/>
  <c r="G178" i="1"/>
  <c r="G177" i="1"/>
  <c r="G176" i="1"/>
  <c r="G175" i="1"/>
  <c r="G174" i="1"/>
  <c r="G180" i="1" s="1"/>
  <c r="G170" i="1"/>
  <c r="G169" i="1"/>
  <c r="G168" i="1"/>
  <c r="G167" i="1"/>
  <c r="G166" i="1"/>
  <c r="G165" i="1"/>
  <c r="G171" i="1" s="1"/>
  <c r="G164" i="1"/>
  <c r="G161" i="1"/>
  <c r="G160" i="1"/>
  <c r="G159" i="1"/>
  <c r="G158" i="1"/>
  <c r="G154" i="1"/>
  <c r="G153" i="1"/>
  <c r="G152" i="1"/>
  <c r="G151" i="1"/>
  <c r="G150" i="1"/>
  <c r="G155" i="1" s="1"/>
  <c r="G149" i="1"/>
  <c r="G148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45" i="1" s="1"/>
  <c r="G117" i="1"/>
  <c r="G116" i="1"/>
  <c r="G118" i="1" s="1"/>
  <c r="G112" i="1"/>
  <c r="G113" i="1" s="1"/>
  <c r="G111" i="1"/>
  <c r="G110" i="1"/>
  <c r="G106" i="1"/>
  <c r="G105" i="1"/>
  <c r="G104" i="1"/>
  <c r="G103" i="1"/>
  <c r="G102" i="1"/>
  <c r="G101" i="1"/>
  <c r="G100" i="1"/>
  <c r="G99" i="1"/>
  <c r="G98" i="1"/>
  <c r="G107" i="1" s="1"/>
  <c r="G94" i="1"/>
  <c r="G93" i="1"/>
  <c r="G92" i="1"/>
  <c r="G91" i="1"/>
  <c r="G90" i="1"/>
  <c r="G89" i="1"/>
  <c r="G88" i="1"/>
  <c r="G87" i="1"/>
  <c r="G86" i="1"/>
  <c r="G85" i="1"/>
  <c r="G84" i="1"/>
  <c r="G95" i="1" s="1"/>
  <c r="G83" i="1"/>
  <c r="G79" i="1"/>
  <c r="G78" i="1"/>
  <c r="G77" i="1"/>
  <c r="G80" i="1" s="1"/>
  <c r="G73" i="1"/>
  <c r="G72" i="1"/>
  <c r="G74" i="1" s="1"/>
  <c r="G71" i="1"/>
  <c r="G70" i="1"/>
  <c r="G69" i="1"/>
  <c r="G68" i="1"/>
  <c r="G67" i="1"/>
  <c r="G66" i="1"/>
  <c r="G65" i="1"/>
  <c r="G64" i="1"/>
  <c r="G63" i="1"/>
  <c r="G59" i="1"/>
  <c r="G58" i="1"/>
  <c r="G57" i="1"/>
  <c r="G56" i="1"/>
  <c r="G55" i="1"/>
  <c r="G54" i="1"/>
  <c r="G53" i="1"/>
  <c r="G52" i="1"/>
  <c r="G60" i="1" s="1"/>
  <c r="G48" i="1"/>
  <c r="G47" i="1"/>
  <c r="G46" i="1"/>
  <c r="G45" i="1"/>
  <c r="G49" i="1" s="1"/>
  <c r="G41" i="1"/>
  <c r="G40" i="1"/>
  <c r="G39" i="1"/>
  <c r="G38" i="1"/>
  <c r="G37" i="1"/>
  <c r="G36" i="1"/>
  <c r="G35" i="1"/>
  <c r="G34" i="1"/>
  <c r="G42" i="1" s="1"/>
  <c r="G33" i="1"/>
  <c r="G29" i="1"/>
  <c r="G28" i="1"/>
  <c r="G30" i="1" s="1"/>
  <c r="G24" i="1"/>
  <c r="G23" i="1"/>
  <c r="G22" i="1"/>
  <c r="G25" i="1" s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19" i="1" s="1"/>
  <c r="G186" i="1" l="1"/>
  <c r="I184" i="1"/>
  <c r="I182" i="1"/>
  <c r="G192" i="1" l="1"/>
  <c r="G189" i="1"/>
  <c r="G191" i="1" s="1"/>
  <c r="G188" i="1"/>
  <c r="G187" i="1"/>
  <c r="G190" i="1" s="1"/>
  <c r="G193" i="1" s="1"/>
</calcChain>
</file>

<file path=xl/sharedStrings.xml><?xml version="1.0" encoding="utf-8"?>
<sst xmlns="http://schemas.openxmlformats.org/spreadsheetml/2006/main" count="453" uniqueCount="331">
  <si>
    <t>MEJORAMIENTO Y MANTENIMIENTO DE LA SEDE DE LA REGISTRADURÍA MUNICIPAL DE SARAVENA - ARAUCA</t>
  </si>
  <si>
    <t>ÍTEM</t>
  </si>
  <si>
    <t>ACTIVIDAD</t>
  </si>
  <si>
    <t>UN</t>
  </si>
  <si>
    <t>CANT.</t>
  </si>
  <si>
    <t>V/UNIT</t>
  </si>
  <si>
    <t>V/TOTAL (Redondeado al peso)</t>
  </si>
  <si>
    <t>1.</t>
  </si>
  <si>
    <t>ACTIVIDADES PRELIMINARES</t>
  </si>
  <si>
    <t>1.1.1</t>
  </si>
  <si>
    <t>DESMONTE APARATOS SANITARIOS, INCLUYE CARGUE Y RETIRO</t>
  </si>
  <si>
    <t>un</t>
  </si>
  <si>
    <t>1.1.2</t>
  </si>
  <si>
    <t>DESMONTE DE MARCOS Y PUERTAS EN TODO TIPO DE MATERIAL Y POSTERIOR REINSTALACIÓN SI SE REQUIERE</t>
  </si>
  <si>
    <t>1.1.3</t>
  </si>
  <si>
    <t>DEMOLICIÓN MUROS 0.15-0.25 M, INCLUYE CARGUE Y RETIRO</t>
  </si>
  <si>
    <t>m²</t>
  </si>
  <si>
    <t>1.1.4</t>
  </si>
  <si>
    <t>DEMOLICIÓN DE PLACA MACIZA</t>
  </si>
  <si>
    <t>1.1.5</t>
  </si>
  <si>
    <t>DEMOLICIÓN DE ENCHAPE DE MUROS Y PISOS, INCLUYE CARGUE Y RETIRO</t>
  </si>
  <si>
    <t>1.1.6</t>
  </si>
  <si>
    <t>DESMONTE Y RETIRO DE FLANCHES, CANALES Y BAJANTES. INCLUYE CARGUE Y RETIRO</t>
  </si>
  <si>
    <t>m</t>
  </si>
  <si>
    <t>1.1.7</t>
  </si>
  <si>
    <t>DEMOLICIÓN DE PAÑETES, INCLUYE CARGUE Y RETIRO</t>
  </si>
  <si>
    <t>1.1.8</t>
  </si>
  <si>
    <t>DESMONTE DE MANTO IMPERMEABILIZANTE INCLUYE CARGUE Y RETIRO.</t>
  </si>
  <si>
    <t>1.1.9</t>
  </si>
  <si>
    <t xml:space="preserve">LIMPIEZA DE CANALES,BAJANTES Y SIFONES INCLUYE CARGUE Y RETIRO DE SOBRANTES  </t>
  </si>
  <si>
    <t>ml</t>
  </si>
  <si>
    <t>1.1.10</t>
  </si>
  <si>
    <t>DESMONTE , LIMPIEZA, TRASLADO Y REUBICACIÓN DE CONDENSADORAS Y AIRES ACONDICIONADOS INCLUYE MATERIALES Y ACCESORIOS DE INSTALACIÓN.</t>
  </si>
  <si>
    <t>1.1.11</t>
  </si>
  <si>
    <t>DESMONTE DE CUBIERTA EN TEJA.(INCLUYE ESTRUCTURA, CABALLETE , CARGUE Y RETIRO)</t>
  </si>
  <si>
    <t>1.1.12</t>
  </si>
  <si>
    <t>DESMONTE DE LÁMPARAS INCRUSTADAS Y/O SOBREPUESTAS, INCLUYE RETIRO Y DISPOSICIÓN FINAL</t>
  </si>
  <si>
    <t>1.1.13</t>
  </si>
  <si>
    <t>EXCAVACIÓN MANUAL</t>
  </si>
  <si>
    <r>
      <t>m</t>
    </r>
    <r>
      <rPr>
        <sz val="8"/>
        <color indexed="8"/>
        <rFont val="Calibri"/>
        <family val="2"/>
      </rPr>
      <t>³</t>
    </r>
  </si>
  <si>
    <t>Total  ACTIVIDADES PRELIMINARES</t>
  </si>
  <si>
    <t>3.1</t>
  </si>
  <si>
    <t xml:space="preserve">MAMPOSTERÍA </t>
  </si>
  <si>
    <t xml:space="preserve"> </t>
  </si>
  <si>
    <t>3.1.1</t>
  </si>
  <si>
    <t>ALFAJIA EN CONCRETO 0.20</t>
  </si>
  <si>
    <t>3.1.2</t>
  </si>
  <si>
    <t>MUROS SUPERBOARD DOBLE CARA E/12.ESPESOR 8mm, INCLUYE MASILLA CON SUPERMASTICK, PINTURA VINILO 3 MANOS, ACCESORIOS Y SOPORTES.</t>
  </si>
  <si>
    <t>3.1.3</t>
  </si>
  <si>
    <t>MURO EN BLOQUE NO. 5</t>
  </si>
  <si>
    <t>Total  MAMPOSTERÍA</t>
  </si>
  <si>
    <t>4.1</t>
  </si>
  <si>
    <t>ESTRUCTURAS EN CONCRETO</t>
  </si>
  <si>
    <t>4.1.1</t>
  </si>
  <si>
    <t>PLACA DE CONTRA PISO</t>
  </si>
  <si>
    <t>4.1.2</t>
  </si>
  <si>
    <t>PASAPLACA CON ROTO MARTILLO PARA BAJANTES DE 4” EN PLACA DE CONCRETO DE 25 A 30 CMS. INCLUYE CARGUE Y RETIRO DE ESCOMBROS.</t>
  </si>
  <si>
    <t>Total  ESTRUCTURAS</t>
  </si>
  <si>
    <t>5.1</t>
  </si>
  <si>
    <t>CUBIERTAS</t>
  </si>
  <si>
    <t>5.1.1</t>
  </si>
  <si>
    <t>TEJA EN POLICARBONATO ALVEOLAR GRIS DE 8 mm.</t>
  </si>
  <si>
    <t>5.1.2</t>
  </si>
  <si>
    <t>FLANCHE EN LÁMINA GALVANIZADA CAL. 28 D/0.25  a 0.50 SEGÚN DISEÑO. INCLUYE EPOXICO IGUAL O SIMILAR A SIKAFLEX 1A.</t>
  </si>
  <si>
    <t>5.1.3</t>
  </si>
  <si>
    <t xml:space="preserve">MANTO IMPERMEABILIZANTE CON FOIL DE ALUMINIO DE 3mm SIMILAR O IGUAL AL MANTO ZATAL 600X1 DE FIBERGLASS PARA PLACA DE VIGA CANAL INCLUYE RESANE DE FISURAS CON SIKA GRAAUT, PLACO K86 E IMPRIMACIÓN CON EMULSIÓN ASFÁLTICA </t>
  </si>
  <si>
    <t>5.1.4</t>
  </si>
  <si>
    <t>BAJANTES DE 4"</t>
  </si>
  <si>
    <t>5.1.5</t>
  </si>
  <si>
    <t>REJILLA 5X3 TRAGANTE CÚPULA PLÁSTICA</t>
  </si>
  <si>
    <t>5.1.6</t>
  </si>
  <si>
    <t>TEJA TERMOACÚSTICA TRAPEZOIDAL</t>
  </si>
  <si>
    <t>5.1.7</t>
  </si>
  <si>
    <t>SUMINISTRO E INSTALACION DE CANAL EN LAMINA GALVANIZADA CAL 22  D=1,00 m, INCLUYE ANDAMIO Y ACCESORIOS PARA SU CORRECTA INSTALACION Y PINTURA WASPRIMER Y DOS MANOS DE ESMALTE PARA EXTERIORES.</t>
  </si>
  <si>
    <t>5.1.8</t>
  </si>
  <si>
    <t>PERGOLA ENTRADA PRINCIPAL EN ALUMINIO NEGRO Y POLICARBONATO ALVEOLAR GRIS, CON ESTRUCTURA METÁLICA.</t>
  </si>
  <si>
    <t>5.1.9</t>
  </si>
  <si>
    <t>MARQUESINA ENTRADA PRINCIPAL</t>
  </si>
  <si>
    <t>Total  CUBIERTAS</t>
  </si>
  <si>
    <t>7.1</t>
  </si>
  <si>
    <t>ENCHAPES Y ACCESORIOS</t>
  </si>
  <si>
    <t>7.1.1</t>
  </si>
  <si>
    <t>TAPAS REGISTRO PLASTICA 20X20</t>
  </si>
  <si>
    <t>7.1.2</t>
  </si>
  <si>
    <t xml:space="preserve">ESPEJO DECORATIVO CIRCULAR 60 CM DE 4 mm DE ESPESOR., INCLUYE ACCESORIOS DE INSTALACIÓN Y MARCO EN MADERA O METAL. </t>
  </si>
  <si>
    <t>7.1.3</t>
  </si>
  <si>
    <t>CERÁMICA FORMATO 33CM X 60CM PARA BAÑOS Y COCINETA.</t>
  </si>
  <si>
    <t>7.1.4</t>
  </si>
  <si>
    <t>CERRADURA PARA PUERTA DE OFICINAS IGUAL O SIMILAR A YALE.</t>
  </si>
  <si>
    <t>Total  ENCHAPES Y ACCESORIOS</t>
  </si>
  <si>
    <t>8.1</t>
  </si>
  <si>
    <t>RED SANITARIA</t>
  </si>
  <si>
    <t>8.1.1</t>
  </si>
  <si>
    <t>TUBERÍA DESAGUE PVC SANITARIA 4", INCLUYE ACCESORIOS.</t>
  </si>
  <si>
    <t>8.1.2</t>
  </si>
  <si>
    <t>CAJAS INSPECCIÓN 60 X 60 X 60 cm.</t>
  </si>
  <si>
    <t>8.1.3</t>
  </si>
  <si>
    <t>CAJAS INSPECCIÓN 80 X 80 X 80 cm.</t>
  </si>
  <si>
    <t>8.1.4</t>
  </si>
  <si>
    <t>PUNTO SANITARIO PVC DE 4". INCLUYE ACCESORIOS.</t>
  </si>
  <si>
    <t>8.1.5</t>
  </si>
  <si>
    <t>TUBERÍA DESAGUE PVC SANITARIA 3", INCLUYE ACCESORIOS.</t>
  </si>
  <si>
    <t>8.1.6</t>
  </si>
  <si>
    <t>PUNTO SANITARIO PVC DE 3". INCLUYE ACCESORIOS.</t>
  </si>
  <si>
    <t>8.1.7</t>
  </si>
  <si>
    <t xml:space="preserve">RED SANITARIA COLECTORA DE 6" </t>
  </si>
  <si>
    <t>8.1.8</t>
  </si>
  <si>
    <t xml:space="preserve">RED SANITARIA COLECTORA DE 8" </t>
  </si>
  <si>
    <t>Total  RED SANITARIA</t>
  </si>
  <si>
    <t>9.1</t>
  </si>
  <si>
    <t>RED ELÉCTRICA</t>
  </si>
  <si>
    <t>9.1.1</t>
  </si>
  <si>
    <t xml:space="preserve">LUMINARIAS. LUMINARIA TIPO PANEL LED DE 60X60 + MARCO DE SOBREPONER LUZ BLANCA 6500°K, 48W MULTIVOLTAJE. </t>
  </si>
  <si>
    <t>9.1.2</t>
  </si>
  <si>
    <t>SALIDA ELÉCTRICA PARA ILUMINACIÓN</t>
  </si>
  <si>
    <t>9.1.3</t>
  </si>
  <si>
    <t>SUMINISTRO E INSTALACIÓN DE CABLEADO DE RED ELÉCTRICA THWN (3#12)  AWG TENDIDO EN TUBERÍA DIFERENTES DIÁMETROS</t>
  </si>
  <si>
    <t>9.1.4</t>
  </si>
  <si>
    <t>REPARACIONES DE PUNTOS ELÉCTRICOS EXISTENTES. (INCLUYE CAMBIOS DE TOMAS, INTERRUPTORES, PLAFONES, CABLEADO)</t>
  </si>
  <si>
    <t>9.1.5</t>
  </si>
  <si>
    <t>LED DECO PISO 3W. 100-240V. Marca Sylvania.Cod: P28392-36.Luminarias de Piso.</t>
  </si>
  <si>
    <t>9.1.6</t>
  </si>
  <si>
    <t>LED REFLECTOR JETA 100W DL. Marca Sylvania.Cod: P24200-36.Luminarias Exteriores</t>
  </si>
  <si>
    <t>9.1.7</t>
  </si>
  <si>
    <t xml:space="preserve">LUMINARIA TIPO PANEL LED REDONDO DE INCRUSTAR O SOBREPONER +  LUZ BLANCA 6500°K, 18W </t>
  </si>
  <si>
    <t>9.1.8</t>
  </si>
  <si>
    <t>SUMINISTRO E INSTALACIÓN DE CABLEADO DE RED ELÉCTRICA THWN (3#10)  AWG TENDIDO EN TUBERÍA DIFERENTES DIÁMETROS</t>
  </si>
  <si>
    <t>9.1.9</t>
  </si>
  <si>
    <t>DIAGNÓSTICO Y GENERACIÓN  DE CONEXIÓN DE TODO EL EDIFICIO A LA RED  ADICIONAL DISEÑADA PARA LA PLANTA ELÉCTRICA. INCLUYE ACCESORIOS Y TODO LO REQUERIDO.</t>
  </si>
  <si>
    <t>glb</t>
  </si>
  <si>
    <t>9.1.10</t>
  </si>
  <si>
    <t>FAROL ENTRADA PRINCIPAL</t>
  </si>
  <si>
    <t>9.1.11</t>
  </si>
  <si>
    <t>TUBERÍA PVC CONDUIT 3/4 INCRUSTADA, INCLUYE REGATA, RESANE Y TUBERÍA.</t>
  </si>
  <si>
    <t>Total RED ELÉCTRICA</t>
  </si>
  <si>
    <t>10.1</t>
  </si>
  <si>
    <t>CARPINTERÍA EN MADERA</t>
  </si>
  <si>
    <t>10.1.1</t>
  </si>
  <si>
    <t>HOJA PARA PUERTA EN MADERA DE DIFERENTE ANCHOS,  INCLUYE CERRADURA, MARCO Y ACABADOS SEMILUSTRE.</t>
  </si>
  <si>
    <t>10.1.2</t>
  </si>
  <si>
    <t xml:space="preserve">MUEBLES COCINA SUPERIOR  E INFERIOR </t>
  </si>
  <si>
    <t xml:space="preserve">un </t>
  </si>
  <si>
    <t>10.1.3</t>
  </si>
  <si>
    <t>ADAPTACIÓN PARA ALMACENAMIENTO EN FACHADA Y PARTE POSTERIOR EN LOS DOS PISOS Y MUEBLE PARA DEPÓSITO</t>
  </si>
  <si>
    <t>Total  CARPINTERÍA EN MADERA</t>
  </si>
  <si>
    <t>11.1</t>
  </si>
  <si>
    <t>CARPINTERÍA METÁLICA</t>
  </si>
  <si>
    <t>11.1.1</t>
  </si>
  <si>
    <t>ARCHIVADORES RODANTES</t>
  </si>
  <si>
    <t>11.1.2</t>
  </si>
  <si>
    <t>MANTENIMIENTO VENTANAS EXISTENTES (Incluye cambio de los elementos necesarios para su correcto funcionamiento)</t>
  </si>
  <si>
    <t>11.1.3</t>
  </si>
  <si>
    <t>VENTANA EN ALUMINIO FIJAS O CORREDIZAS CORREDIZA (Incluye vidrio 5 MM), ACABADO NEGRO.</t>
  </si>
  <si>
    <t>11.1.4</t>
  </si>
  <si>
    <t>REJA ARQUITECTONICA PARA FACHADA, PARA ANTEJARDÍN</t>
  </si>
  <si>
    <t>11.1.5</t>
  </si>
  <si>
    <t>REJA ARQUITECTONICA PARA PUERTAS Y VENTANAS INTERNAS</t>
  </si>
  <si>
    <t>11.1.6</t>
  </si>
  <si>
    <t>PUERTA METALICA DE DOS HOJAS PARA SALA DE ESPERA SEGUNDO PISO (Incluye marco, anclajes, cerradura de seguridad de manija, anticorrosivo , vidrios tipo espejo y  pintura)incluye mamparas laterales y superior</t>
  </si>
  <si>
    <t>11.1.7</t>
  </si>
  <si>
    <t>PUERTA METALICA DE DOS HOJAS PARA SALA DE JUNTAS  (Incluye marco, anclajes, cerradura de seguridad de manija, anticorrosivo , vidrios tipo espejo y  pintura)</t>
  </si>
  <si>
    <t>11.1.8</t>
  </si>
  <si>
    <t>MANTENIMIENTO E INSTALACIÓN DE PUERTA DE DOS HOJAS METÁLICA PARA PATIO. INCLUYE INSTALACIÓN DE CHAPA Y VIDRIOS.</t>
  </si>
  <si>
    <t>11.1.9</t>
  </si>
  <si>
    <t>KIT ASTA BANDERAS EN ALUMINIO, PARA DOS BANDERAS INCLUYE SOPORTES, REMATES SUPERIORES DORADOS, BANDERAS DE COLOMBIA Y REGISTRADURÍA NACIONAL, 4 MOSQUETONES CADA BANDERA, DOS JUEGOS DE TORNILLOS, DOS CUERDAS DE SEGURIDAD, DOS LÁMINAS EN PVC, COLOR A DEFINIR E INSTALACIÓN.</t>
  </si>
  <si>
    <t>11.1.10</t>
  </si>
  <si>
    <t>MANTENIMIENTO Y REINSTALACIÓN PUERTA PRINCIPAL EN VIDRIO TEMPLADO DE SEGURIDAD 10 MM, INCLUYE TODO EL SISTEMA SOPORTE EN ACERO INOXIDABLE, MANIJAS EN ACERO INOXIDABLE, BISAGRA HIDRÁULICA, PIVOTE, ZÓCALO Y CHAPAS EN EL CENTRO Y ZÓCALO, TAMBIEN INCLUYE EL FROZEN (PELICULA PARA VIDRIO), EL DISEÑO DE ESTE LO DETERMINA LA SUPERVISIÓN. DEBE QUEDAR NIVELADA Y FUNCIONANDO EN OPTIMAS CONDICIONES</t>
  </si>
  <si>
    <t>11.1.11</t>
  </si>
  <si>
    <t>PUERTA DE SEGURIDAD PARA INGRESO AUXILIAR</t>
  </si>
  <si>
    <t>11.1.12</t>
  </si>
  <si>
    <t>BARANDA EN ACERO INOXIDABLE PARA ESCALERAS. INCLUYE INSTALACIÓN Y TODOS LOS ACCESORIOS.</t>
  </si>
  <si>
    <t>Total  CARPINTERÍA METÁLICA</t>
  </si>
  <si>
    <t>12.1</t>
  </si>
  <si>
    <t>PINTURA</t>
  </si>
  <si>
    <t>12.1.1</t>
  </si>
  <si>
    <t>ESTUCO PLÁSTICO, SOBRE MUROS INTERIORES</t>
  </si>
  <si>
    <t>12.1.2</t>
  </si>
  <si>
    <t>ESTUCO EXTERIORES PLÁSTICO</t>
  </si>
  <si>
    <t>12.1.3</t>
  </si>
  <si>
    <t>RESANE, LIJADA Y PINTURA 3 MANOS SOBRE MUROS INTERIORES, CON VINILO IGUAL O SIMILAR A VINILTEX TIPO 1.</t>
  </si>
  <si>
    <t>12.1.4</t>
  </si>
  <si>
    <t>RESANE, LIJADA Y PINTURA 3 MANOS SOBRE MUROS EXTERIORES, CON VINILO IGUAL O SIMILAR AL TIPO KORAZA IMPERMEABLE</t>
  </si>
  <si>
    <t>12.1.5</t>
  </si>
  <si>
    <t xml:space="preserve">PINTURA BITUMINOSA </t>
  </si>
  <si>
    <t>12.1.6</t>
  </si>
  <si>
    <t>RESANE, LIJADA Y ESMALTE  IGUAL O SIMILAR A PINTUCO 3 MANOS PARA ORNAMENTACIÓN METÁLICA, INCLUYE MARCOS, PUERTAS, VENTANAS Y REJAS.</t>
  </si>
  <si>
    <t>12.1.7</t>
  </si>
  <si>
    <t>RESANE, LIJADA Y BARNIZ O LACA IGUAL O SIMILAR A PINTUCO PARA CARPINTERÍA EN MADERA, INCLUYE MARCOS, PUERTAS Y VENTANAS.</t>
  </si>
  <si>
    <t>12.1.8</t>
  </si>
  <si>
    <t>RESANE, LIJADA Y PINTURA 3 MANOS BAJO PLACA, CON VINILO IGUAL O SIMILAR A VINILTEX TIPO 2.</t>
  </si>
  <si>
    <t>12.1.9</t>
  </si>
  <si>
    <t>GRANIPLAST PARA EXTERIORES</t>
  </si>
  <si>
    <t>Total  PINTURA</t>
  </si>
  <si>
    <t>CONCRETO - MORTEROS Y PAÑETES</t>
  </si>
  <si>
    <t>13.1.1</t>
  </si>
  <si>
    <t>PAÑETE IMPERMEABILIZADO MUROS 1:3</t>
  </si>
  <si>
    <t>13.1.2</t>
  </si>
  <si>
    <t>PAÑETE LISO MUROS 1:3 DE 1.5 A 2 CMS.,INCLUYE DILATACIONES</t>
  </si>
  <si>
    <t>13.1.3</t>
  </si>
  <si>
    <t xml:space="preserve">MORTERO 1:3 IMPERMEABILIZADO  </t>
  </si>
  <si>
    <t>Total  PAÑETES</t>
  </si>
  <si>
    <t>15.1</t>
  </si>
  <si>
    <t>EXCAVACIONES Y RELLENOS</t>
  </si>
  <si>
    <t>15.1.1</t>
  </si>
  <si>
    <t xml:space="preserve">RELLENO EN RECEBO COMÚN </t>
  </si>
  <si>
    <t>15.1.2</t>
  </si>
  <si>
    <t>RELLENO EN RECEBO B-600</t>
  </si>
  <si>
    <t>16.1</t>
  </si>
  <si>
    <t>SUBCAPITULO ADICIONALES</t>
  </si>
  <si>
    <t>16.1.1</t>
  </si>
  <si>
    <t>AIRE ACONDICIONADO MINISPLIT DE 24000 BTU, IGUAL O SIMILAR  A LG TECNOLOGÍA INVERTER, INCLUYE INSTALACIÓN Y ACCESORIOS DE INSTALACIÓN</t>
  </si>
  <si>
    <t>16.1.2</t>
  </si>
  <si>
    <t>AIRE ACONDICIONADO MINISPLIT DE 12000 BTU, IGUAL O SIMILAR  A LG TECNOLOGÍA INVERTER, INCLUYE INSTALACIÓN Y ACCESORIOS DE INSTALACIÓN</t>
  </si>
  <si>
    <t>16.1.3</t>
  </si>
  <si>
    <t>AIRE ACONDICIONADO MINISPLIT DE 9000 BTU, IGUAL O SIMILAR  A LG TECNOLOGÍA INVERTER, INCLUYE INSTALACIÓN Y ACCESORIOS DE INSTALACIÓN</t>
  </si>
  <si>
    <t>16.1.4</t>
  </si>
  <si>
    <t>SUMINISTRO E INSTALACIÓN PANEL JAPONÉS.</t>
  </si>
  <si>
    <t>16.1.5</t>
  </si>
  <si>
    <t>PUESTO DE TRABAJO PARA SEIS FUNCIONARIOS EN FORMA "LINEAL"  CON ESTRUCTURA METÁLICA Y SUPERFICIE EN TÁBLEX Y FÓRMICA.</t>
  </si>
  <si>
    <t>16.1.6</t>
  </si>
  <si>
    <t>SUMINISTRO Y ADECUACION ARBORIZACION PARA JARDINERA (Incluye retiro y suministro de tierra y siembra de prado, plantas y materas)</t>
  </si>
  <si>
    <t>16.1.7</t>
  </si>
  <si>
    <t>SILLA CON RUEDAS Y BRAZOS GIRATORIA PARA FUNCIONARIOS</t>
  </si>
  <si>
    <t>16.1.8</t>
  </si>
  <si>
    <t>ESTUCO VENECIANO</t>
  </si>
  <si>
    <t>16.1.9</t>
  </si>
  <si>
    <t>SUPERFICIE DE TRABAJO EN AGLOMERADO DE 30mm, INCLUYE FORMICA f8, BALANCE INFERIOR f6, CANTO  TERMOFUNDIDO, PASACABLES Y ELEMENTOS DE SOPORTE PARA DAR ESTABILIDAD Y RIGIDEZ MODULAR A LOS PUESTOS DE TRABAJO, EN EL MESÓN DE ATENCIÓN.</t>
  </si>
  <si>
    <t>16.1.10</t>
  </si>
  <si>
    <t>SUMINISTRO E INSTALACION DE AVISO DE  3.0 X 0.7 M, EN LONA FLEXIBLE CON PERFILES EN ALUMINIO, SEGÚN NORMA DEL DNP, PARA COLOCAR EN LA FACHADA</t>
  </si>
  <si>
    <t>16.1.11</t>
  </si>
  <si>
    <t xml:space="preserve">BIBLIOTECA </t>
  </si>
  <si>
    <t>16.1.12</t>
  </si>
  <si>
    <t>SILLA TIPO GERENCIAL</t>
  </si>
  <si>
    <t>16.1.13</t>
  </si>
  <si>
    <t>TABLEROS PARA OFICINA DE 80X120 CM, EN VIDRIO</t>
  </si>
  <si>
    <t>16.1.14</t>
  </si>
  <si>
    <t>CARTELERA EN CORCHO DE 60X100 CM</t>
  </si>
  <si>
    <t>16.1.15</t>
  </si>
  <si>
    <t>AVISOS PARA SEÑALIZACIÓN DE 11X30 CM EN ACRÍLICO</t>
  </si>
  <si>
    <t>16.1.16</t>
  </si>
  <si>
    <t>CAMILLA PRIMEROS AUXILIOS</t>
  </si>
  <si>
    <t>16.1.17</t>
  </si>
  <si>
    <t>ATRIL ACRÍLICO CON ESTANTE</t>
  </si>
  <si>
    <t>16.1.18</t>
  </si>
  <si>
    <t>SILLA INTERLOCUTORA COLOR NEGRO</t>
  </si>
  <si>
    <t>16.1.19</t>
  </si>
  <si>
    <t>ESCRITORIO GERENCIAL</t>
  </si>
  <si>
    <t>16.1.20</t>
  </si>
  <si>
    <t xml:space="preserve">MESA DE REUNIONES  2.36 x 1.10m, PARA 8 PUESTOS  </t>
  </si>
  <si>
    <t>16.1.21</t>
  </si>
  <si>
    <t>SILLA GIRATORIA PARA MESA DE REUNIONES CON RUEDAS Y BRAZOS</t>
  </si>
  <si>
    <t>16.1.22</t>
  </si>
  <si>
    <t>MESA  ALTA TIPO BANCARIA PARA ÁREA DE ATENCIÓN AL PÚBLICO</t>
  </si>
  <si>
    <t>16.1.23</t>
  </si>
  <si>
    <t>SUMINISTRO E INSTALACIÓN DE TV DE 60"  TIPO SMART IGUAL O SIMILAR A SAMSUNG</t>
  </si>
  <si>
    <t>16.1.24</t>
  </si>
  <si>
    <t>EXTRACTOR EÓLICO DE TURBINA CON ASPA DE SUCCIÓN.</t>
  </si>
  <si>
    <t>21.1</t>
  </si>
  <si>
    <t>RED HIDRÁULICA</t>
  </si>
  <si>
    <t>21.1.1</t>
  </si>
  <si>
    <t>TUBERÍA PVC PRESIÓN 1/2" INCRUSTADA INCLUYE ACCESORIOS, REGATA Y RESANE.</t>
  </si>
  <si>
    <t>21.1.2</t>
  </si>
  <si>
    <t>TUBERÍA PVC PRESIÓN 3/4" INCRUSTADA</t>
  </si>
  <si>
    <t>21.1.3</t>
  </si>
  <si>
    <t>CONEXIÓN TANQUE ELEVADO PLÁSTICO, TUBERÍA PVC, ENTRADA 1/2" Y SALIDA 1", INCLUYE TODOS LOS ACCESORIOS DE CONEXIÓN.</t>
  </si>
  <si>
    <t>21.1.4</t>
  </si>
  <si>
    <t>REJILLAS SOSCO 3X2</t>
  </si>
  <si>
    <t>21.1.5</t>
  </si>
  <si>
    <t>REGISTRO  1/2" PASO DIRECTO IGUAL O SIMILAR A RED WHITE. INCLUYE ACCESORIOS.</t>
  </si>
  <si>
    <t>21.1.6</t>
  </si>
  <si>
    <t>PUNTOS DE AGUA FRÍA 1/2" INCRUSTADO. INCLUYE ACCESORIOS, REGATA Y RESANE.</t>
  </si>
  <si>
    <t>21.1.7</t>
  </si>
  <si>
    <t>SUMINISTRO E INSTALACIÓN DE TANQUE</t>
  </si>
  <si>
    <t>TOTAL RED HIDROSANITARIAS</t>
  </si>
  <si>
    <t>25.1</t>
  </si>
  <si>
    <t>APARATOS SANITARIOS</t>
  </si>
  <si>
    <t>25.1.1</t>
  </si>
  <si>
    <t>COMBO SANITARIO ASMART , INCLUYE MUEBLE BÁSICO CASCADE, GRIFERÍA DE ENTRADA, SALIDA Y ACOPLE, 2 GANCHOS, JABONERA Y PORTA ROLLO.</t>
  </si>
  <si>
    <t>25.1.2</t>
  </si>
  <si>
    <t>COMBO ALUVIA</t>
  </si>
  <si>
    <t>25.1.3</t>
  </si>
  <si>
    <t>REINSTALACIÓN DE APARATOS SANITARIOS</t>
  </si>
  <si>
    <t>Total  APARATOS SANITARIOS</t>
  </si>
  <si>
    <t>27.1</t>
  </si>
  <si>
    <t>PISOS</t>
  </si>
  <si>
    <t>27.1.1</t>
  </si>
  <si>
    <t>ALISTADO PISOS e = 0.04 m</t>
  </si>
  <si>
    <t>27.1.2</t>
  </si>
  <si>
    <t>PISO TABLETA EN GRES TIPO CÚCUTA PARA LAS TERRAZAS</t>
  </si>
  <si>
    <t>27.1.3</t>
  </si>
  <si>
    <t>ADECUACIÓN RAMPA DE ACCESO A PERSONAS CON MOVILIDAD REDUCIDA.</t>
  </si>
  <si>
    <t>27.1.4</t>
  </si>
  <si>
    <t>DILATACIÓN CON DISCO DE PULIDORA SOBRE GUARDAESCOBAS</t>
  </si>
  <si>
    <t>27.1.5</t>
  </si>
  <si>
    <t>MANTENIMIENTO PISO EN GRANITO DE MARMOL INCLUYE (RESTAURACIÓN DE GRIETAS Y DAÑOS EN LA SUPERFICIE, DESMANCHAR, PULIDA , CRISTALIZADA, SELLADO Y BRILLADO).</t>
  </si>
  <si>
    <t>27.1.6</t>
  </si>
  <si>
    <t>BALDOSA EN GRANITO DE MARMOL IGUAL O SIMILAR AL EXISTENTE.</t>
  </si>
  <si>
    <t>27.1.7</t>
  </si>
  <si>
    <t xml:space="preserve">PISO EN PORCELANATO </t>
  </si>
  <si>
    <t>Total  PISOS</t>
  </si>
  <si>
    <t>9999.1</t>
  </si>
  <si>
    <t xml:space="preserve">SUBCAPITULOS ADICIONALES </t>
  </si>
  <si>
    <t>9999.1.1</t>
  </si>
  <si>
    <t>PUNTO CERTIFICADO DE VOZ, DATOS, C. REG. Y C. NOR, INCLUYE TROQUEL DE 3 ORIF., JACK, RJ 45, PATCH CORD 3 M, LIBRO ETIQUET, F. PLATE, W. PLATE, TOMAS NAR. Y BEIGE, IDENTIF EN PUESTO DE TRABAJO, TABLEROS Y RACK CON ANILLOS DEXON Y CABLEADO.</t>
  </si>
  <si>
    <t>9999.1.2</t>
  </si>
  <si>
    <t>CABLE UTP CAT 6 TENDIDO</t>
  </si>
  <si>
    <t>9999.1.3</t>
  </si>
  <si>
    <t>CABLE TRENZADO CORRIENTE REGULADA (3#12) TENDIDO EN CANALETA</t>
  </si>
  <si>
    <t>9999.1.4</t>
  </si>
  <si>
    <t>CABLE PARA CORRIENTE NORMAL TENDIDO EN CANALETA  3 # 12</t>
  </si>
  <si>
    <t>9999.1.5</t>
  </si>
  <si>
    <t>REUBICACIÓN DE PUNTOS DE VOZ, DATOS, CORRIENTE REGULADA Y CORRIENTE NORMAL, INCLUYE DESMONTE Y REINSTALACIÓN DE MATERIALES, GARANTIZANDO EL FUNCIONAMIENTO DEL PUNTO REUBICADO.</t>
  </si>
  <si>
    <t>9999.1.6</t>
  </si>
  <si>
    <t>CANALETA METÁLICA 10X5 CON DIVISIÓN Y ACCESORIOS DE INSTALACIÓN .</t>
  </si>
  <si>
    <t>Total  RED LÓGICA</t>
  </si>
  <si>
    <t>19.1</t>
  </si>
  <si>
    <t>HONORARIOS</t>
  </si>
  <si>
    <t>19.1.1</t>
  </si>
  <si>
    <t>ASEO Y LIMPIEZA GENERAL ENTREGA DE OBRA, INCLUYE RETIRO DE SOBRANTES.</t>
  </si>
  <si>
    <t>Total  HONORARIOS</t>
  </si>
  <si>
    <t>COSTO DIRECTO</t>
  </si>
  <si>
    <t>% Total Oficial del A.I.U. (27%)</t>
  </si>
  <si>
    <t>ADMINISTRACIÓN</t>
  </si>
  <si>
    <t>IMPREVISTOS</t>
  </si>
  <si>
    <t>UTILIDAD</t>
  </si>
  <si>
    <t>Costo Directo Incluido A.I.U.</t>
  </si>
  <si>
    <t>I.V.A. (SOBRE LA UTILIDAD 19%)</t>
  </si>
  <si>
    <t>TRANSPORTE</t>
  </si>
  <si>
    <t>Valor Total del Presupuesto (Incluido A.I.U. e I.V.A. sobre la utilidad)</t>
  </si>
  <si>
    <t>ELABORÓ:</t>
  </si>
  <si>
    <t>APROBÓ: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</si>
</sst>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64" formatCode="dd\/mm\/yyyy"/>
    <numFmt numFmtId="165" formatCode="_-* #,##0_-;\-* #,##0_-;_-* &quot;-&quot;??_-;_-@_-"/>
    <numFmt numFmtId="166" formatCode="#,##0_);\-#,##0"/>
    <numFmt numFmtId="167" formatCode="#,##0.00_);\-#,##0.00"/>
    <numFmt numFmtId="168" formatCode="_-&quot;$&quot;* #,##0.00_-;\-&quot;$&quot;* #,##0.00_-;_-&quot;$&quot;* &quot;-&quot;??_-;_-@_-"/>
    <numFmt numFmtId="169" formatCode="_(&quot;$&quot;\ * #,##0_);_(&quot;$&quot;\ * \(#,##0\);_(&quot;$&quot;\ * &quot;-&quot;??_);_(@_)"/>
    <numFmt numFmtId="170" formatCode="#,##0.00;[Red]#,##0.00"/>
    <numFmt numFmtId="171" formatCode="#,##0.00000"/>
    <numFmt numFmtId="172" formatCode="#,##0.000"/>
  </numFmts>
  <fonts count="18" x14ac:knownFonts="1">
    <font>
      <sz val="10"/>
      <color indexed="8"/>
      <name val="MS Sans Serif"/>
    </font>
    <font>
      <sz val="10"/>
      <color indexed="8"/>
      <name val="MS Sans Serif"/>
    </font>
    <font>
      <b/>
      <sz val="10"/>
      <color indexed="8"/>
      <name val="Arial"/>
      <family val="2"/>
    </font>
    <font>
      <sz val="8.0500000000000007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8"/>
      <color indexed="8"/>
      <name val="Calibri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sz val="9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8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214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right"/>
    </xf>
    <xf numFmtId="3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center"/>
    </xf>
    <xf numFmtId="0" fontId="5" fillId="3" borderId="6" xfId="0" applyFont="1" applyFill="1" applyBorder="1"/>
    <xf numFmtId="0" fontId="5" fillId="3" borderId="7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43" fontId="5" fillId="0" borderId="1" xfId="2" applyFont="1" applyFill="1" applyBorder="1" applyAlignment="1" applyProtection="1">
      <alignment horizontal="center" vertical="center"/>
    </xf>
    <xf numFmtId="165" fontId="5" fillId="0" borderId="1" xfId="2" applyNumberFormat="1" applyFont="1" applyFill="1" applyBorder="1" applyAlignment="1" applyProtection="1">
      <alignment horizontal="center" vertical="center"/>
    </xf>
    <xf numFmtId="43" fontId="5" fillId="2" borderId="8" xfId="2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left" vertical="center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/>
    </xf>
    <xf numFmtId="43" fontId="5" fillId="0" borderId="8" xfId="2" applyFont="1" applyFill="1" applyBorder="1" applyAlignment="1" applyProtection="1">
      <alignment horizontal="center" vertical="center"/>
    </xf>
    <xf numFmtId="165" fontId="5" fillId="0" borderId="8" xfId="2" applyNumberFormat="1" applyFont="1" applyFill="1" applyBorder="1" applyAlignment="1" applyProtection="1">
      <alignment horizontal="center" vertical="center"/>
    </xf>
    <xf numFmtId="43" fontId="5" fillId="0" borderId="1" xfId="2" applyFont="1" applyFill="1" applyBorder="1" applyAlignment="1">
      <alignment horizontal="right" vertical="center"/>
    </xf>
    <xf numFmtId="166" fontId="5" fillId="0" borderId="1" xfId="0" applyNumberFormat="1" applyFont="1" applyBorder="1" applyAlignment="1">
      <alignment horizontal="right" vertical="center"/>
    </xf>
    <xf numFmtId="43" fontId="5" fillId="2" borderId="1" xfId="2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8" xfId="2" applyFont="1" applyFill="1" applyBorder="1" applyAlignment="1">
      <alignment horizontal="right" vertical="center"/>
    </xf>
    <xf numFmtId="166" fontId="5" fillId="0" borderId="8" xfId="0" applyNumberFormat="1" applyFont="1" applyBorder="1" applyAlignment="1">
      <alignment horizontal="right" vertical="center"/>
    </xf>
    <xf numFmtId="0" fontId="0" fillId="2" borderId="0" xfId="0" applyFill="1"/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167" fontId="5" fillId="2" borderId="0" xfId="0" applyNumberFormat="1" applyFont="1" applyFill="1" applyAlignment="1">
      <alignment horizontal="right" vertical="center"/>
    </xf>
    <xf numFmtId="166" fontId="5" fillId="0" borderId="0" xfId="0" applyNumberFormat="1" applyFont="1" applyAlignment="1">
      <alignment horizontal="right" vertical="center"/>
    </xf>
    <xf numFmtId="43" fontId="5" fillId="0" borderId="1" xfId="2" applyFont="1" applyFill="1" applyBorder="1" applyAlignment="1" applyProtection="1">
      <alignment horizontal="right" vertical="center"/>
    </xf>
    <xf numFmtId="0" fontId="7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16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43" fontId="5" fillId="2" borderId="1" xfId="2" applyFont="1" applyFill="1" applyBorder="1" applyAlignment="1" applyProtection="1">
      <alignment horizontal="right"/>
    </xf>
    <xf numFmtId="166" fontId="5" fillId="2" borderId="1" xfId="0" applyNumberFormat="1" applyFont="1" applyFill="1" applyBorder="1"/>
    <xf numFmtId="43" fontId="4" fillId="2" borderId="1" xfId="2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167" fontId="5" fillId="0" borderId="0" xfId="0" applyNumberFormat="1" applyFont="1"/>
    <xf numFmtId="166" fontId="5" fillId="0" borderId="0" xfId="0" applyNumberFormat="1" applyFont="1"/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43" fontId="5" fillId="2" borderId="0" xfId="2" applyFont="1" applyFill="1" applyBorder="1" applyAlignment="1" applyProtection="1">
      <alignment horizontal="right"/>
    </xf>
    <xf numFmtId="166" fontId="5" fillId="2" borderId="0" xfId="0" applyNumberFormat="1" applyFont="1" applyFill="1"/>
    <xf numFmtId="43" fontId="4" fillId="2" borderId="0" xfId="2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/>
    </xf>
    <xf numFmtId="43" fontId="5" fillId="3" borderId="1" xfId="2" applyFont="1" applyFill="1" applyBorder="1" applyAlignment="1" applyProtection="1">
      <alignment horizontal="right"/>
    </xf>
    <xf numFmtId="166" fontId="5" fillId="3" borderId="1" xfId="0" applyNumberFormat="1" applyFont="1" applyFill="1" applyBorder="1"/>
    <xf numFmtId="43" fontId="5" fillId="3" borderId="1" xfId="2" applyFont="1" applyFill="1" applyBorder="1" applyAlignment="1">
      <alignment horizontal="right" vertical="center"/>
    </xf>
    <xf numFmtId="0" fontId="5" fillId="0" borderId="0" xfId="0" applyFont="1" applyAlignment="1">
      <alignment horizontal="center"/>
    </xf>
    <xf numFmtId="167" fontId="5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43" fontId="5" fillId="3" borderId="1" xfId="2" applyFont="1" applyFill="1" applyBorder="1" applyAlignment="1" applyProtection="1">
      <alignment horizontal="center" vertical="center"/>
    </xf>
    <xf numFmtId="165" fontId="5" fillId="3" borderId="1" xfId="2" applyNumberFormat="1" applyFont="1" applyFill="1" applyBorder="1" applyAlignment="1" applyProtection="1">
      <alignment horizontal="center" vertical="center"/>
    </xf>
    <xf numFmtId="165" fontId="5" fillId="3" borderId="1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166" fontId="5" fillId="0" borderId="1" xfId="0" applyNumberFormat="1" applyFont="1" applyBorder="1" applyAlignment="1">
      <alignment vertical="center"/>
    </xf>
    <xf numFmtId="0" fontId="9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justify" vertical="center" wrapText="1"/>
    </xf>
    <xf numFmtId="165" fontId="5" fillId="0" borderId="0" xfId="2" applyNumberFormat="1" applyFont="1" applyFill="1" applyBorder="1" applyAlignment="1">
      <alignment horizontal="right" vertical="center"/>
    </xf>
    <xf numFmtId="167" fontId="5" fillId="0" borderId="0" xfId="0" applyNumberFormat="1" applyFont="1" applyAlignment="1">
      <alignment vertical="center"/>
    </xf>
    <xf numFmtId="0" fontId="9" fillId="0" borderId="1" xfId="0" applyFont="1" applyBorder="1" applyAlignment="1">
      <alignment horizontal="justify" wrapText="1"/>
    </xf>
    <xf numFmtId="0" fontId="4" fillId="3" borderId="1" xfId="0" applyFont="1" applyFill="1" applyBorder="1" applyAlignment="1">
      <alignment vertical="center"/>
    </xf>
    <xf numFmtId="43" fontId="4" fillId="3" borderId="1" xfId="2" applyFont="1" applyFill="1" applyBorder="1" applyAlignment="1">
      <alignment horizontal="right" vertical="center"/>
    </xf>
    <xf numFmtId="167" fontId="5" fillId="3" borderId="1" xfId="0" applyNumberFormat="1" applyFont="1" applyFill="1" applyBorder="1"/>
    <xf numFmtId="165" fontId="5" fillId="3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justify" vertical="center" wrapText="1"/>
    </xf>
    <xf numFmtId="165" fontId="5" fillId="0" borderId="1" xfId="2" applyNumberFormat="1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167" fontId="5" fillId="0" borderId="0" xfId="0" applyNumberFormat="1" applyFont="1" applyAlignment="1">
      <alignment horizontal="center" vertical="center"/>
    </xf>
    <xf numFmtId="168" fontId="5" fillId="0" borderId="0" xfId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/>
    </xf>
    <xf numFmtId="43" fontId="9" fillId="0" borderId="1" xfId="2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43" fontId="9" fillId="0" borderId="1" xfId="2" applyFont="1" applyFill="1" applyBorder="1" applyAlignment="1" applyProtection="1">
      <alignment horizontal="right" vertical="center"/>
    </xf>
    <xf numFmtId="0" fontId="4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center"/>
    </xf>
    <xf numFmtId="43" fontId="5" fillId="2" borderId="8" xfId="2" applyFont="1" applyFill="1" applyBorder="1" applyAlignment="1" applyProtection="1">
      <alignment horizontal="right"/>
    </xf>
    <xf numFmtId="166" fontId="5" fillId="2" borderId="8" xfId="0" applyNumberFormat="1" applyFont="1" applyFill="1" applyBorder="1"/>
    <xf numFmtId="43" fontId="4" fillId="2" borderId="8" xfId="2" applyFont="1" applyFill="1" applyBorder="1" applyAlignment="1">
      <alignment horizontal="right" vertical="center"/>
    </xf>
    <xf numFmtId="0" fontId="5" fillId="0" borderId="3" xfId="0" applyFont="1" applyBorder="1" applyAlignment="1">
      <alignment vertical="center" wrapText="1"/>
    </xf>
    <xf numFmtId="43" fontId="5" fillId="0" borderId="3" xfId="2" applyFont="1" applyFill="1" applyBorder="1" applyAlignment="1" applyProtection="1">
      <alignment horizontal="right" vertical="center"/>
    </xf>
    <xf numFmtId="166" fontId="5" fillId="0" borderId="3" xfId="0" applyNumberFormat="1" applyFont="1" applyBorder="1" applyAlignment="1">
      <alignment horizontal="right" vertical="center"/>
    </xf>
    <xf numFmtId="165" fontId="4" fillId="3" borderId="1" xfId="2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vertical="center" wrapText="1"/>
    </xf>
    <xf numFmtId="43" fontId="10" fillId="0" borderId="1" xfId="2" applyFont="1" applyFill="1" applyBorder="1" applyAlignment="1">
      <alignment horizontal="center" vertical="center"/>
    </xf>
    <xf numFmtId="165" fontId="10" fillId="0" borderId="1" xfId="2" applyNumberFormat="1" applyFont="1" applyFill="1" applyBorder="1" applyAlignment="1">
      <alignment horizontal="center" vertical="center"/>
    </xf>
    <xf numFmtId="43" fontId="10" fillId="0" borderId="1" xfId="0" applyNumberFormat="1" applyFont="1" applyBorder="1" applyAlignment="1">
      <alignment horizontal="right" vertical="center"/>
    </xf>
    <xf numFmtId="43" fontId="4" fillId="0" borderId="1" xfId="2" applyFont="1" applyFill="1" applyBorder="1" applyAlignment="1">
      <alignment horizontal="right" vertical="center"/>
    </xf>
    <xf numFmtId="43" fontId="5" fillId="0" borderId="1" xfId="2" applyFont="1" applyFill="1" applyBorder="1" applyAlignment="1" applyProtection="1">
      <alignment horizontal="right"/>
    </xf>
    <xf numFmtId="166" fontId="5" fillId="0" borderId="1" xfId="0" applyNumberFormat="1" applyFont="1" applyBorder="1"/>
    <xf numFmtId="165" fontId="5" fillId="0" borderId="1" xfId="0" applyNumberFormat="1" applyFont="1" applyBorder="1" applyAlignment="1">
      <alignment horizontal="center" vertical="center"/>
    </xf>
    <xf numFmtId="165" fontId="11" fillId="0" borderId="1" xfId="2" applyNumberFormat="1" applyFont="1" applyFill="1" applyBorder="1" applyAlignment="1">
      <alignment horizontal="right" vertical="center" wrapText="1"/>
    </xf>
    <xf numFmtId="0" fontId="5" fillId="0" borderId="0" xfId="0" applyFont="1"/>
    <xf numFmtId="166" fontId="10" fillId="0" borderId="1" xfId="0" applyNumberFormat="1" applyFont="1" applyBorder="1" applyAlignment="1">
      <alignment horizontal="right" vertical="center"/>
    </xf>
    <xf numFmtId="2" fontId="5" fillId="2" borderId="1" xfId="0" applyNumberFormat="1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43" fontId="5" fillId="0" borderId="1" xfId="2" applyFont="1" applyFill="1" applyBorder="1" applyAlignment="1">
      <alignment horizontal="center" vertical="center"/>
    </xf>
    <xf numFmtId="165" fontId="5" fillId="0" borderId="1" xfId="2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justify" vertical="center" wrapText="1"/>
    </xf>
    <xf numFmtId="0" fontId="13" fillId="4" borderId="0" xfId="0" applyFont="1" applyFill="1" applyAlignment="1">
      <alignment vertical="center" wrapText="1"/>
    </xf>
    <xf numFmtId="0" fontId="13" fillId="4" borderId="0" xfId="0" applyFont="1" applyFill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right" vertical="center"/>
    </xf>
    <xf numFmtId="166" fontId="5" fillId="2" borderId="0" xfId="0" applyNumberFormat="1" applyFont="1" applyFill="1" applyAlignment="1">
      <alignment horizontal="right" vertical="center"/>
    </xf>
    <xf numFmtId="43" fontId="5" fillId="2" borderId="0" xfId="2" applyFont="1" applyFill="1" applyBorder="1" applyAlignment="1">
      <alignment horizontal="right" vertical="center"/>
    </xf>
    <xf numFmtId="43" fontId="10" fillId="0" borderId="1" xfId="2" applyFont="1" applyFill="1" applyBorder="1" applyAlignment="1">
      <alignment horizontal="right" vertical="center"/>
    </xf>
    <xf numFmtId="167" fontId="10" fillId="0" borderId="0" xfId="0" applyNumberFormat="1" applyFont="1" applyAlignment="1">
      <alignment horizontal="right" vertical="center"/>
    </xf>
    <xf numFmtId="0" fontId="11" fillId="0" borderId="1" xfId="3" applyFont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43" fontId="11" fillId="2" borderId="0" xfId="2" applyFont="1" applyFill="1" applyBorder="1" applyAlignment="1">
      <alignment horizontal="right" vertical="center" wrapText="1"/>
    </xf>
    <xf numFmtId="169" fontId="11" fillId="2" borderId="0" xfId="4" applyNumberFormat="1" applyFont="1" applyFill="1" applyBorder="1" applyAlignment="1">
      <alignment horizontal="center" vertical="center" wrapText="1"/>
    </xf>
    <xf numFmtId="0" fontId="5" fillId="3" borderId="1" xfId="0" applyFont="1" applyFill="1" applyBorder="1"/>
    <xf numFmtId="165" fontId="11" fillId="0" borderId="0" xfId="3" applyNumberFormat="1" applyFont="1" applyAlignment="1">
      <alignment horizontal="center" vertical="center"/>
    </xf>
    <xf numFmtId="0" fontId="11" fillId="0" borderId="0" xfId="3" applyFont="1" applyAlignment="1">
      <alignment horizontal="left" vertical="center" wrapText="1"/>
    </xf>
    <xf numFmtId="49" fontId="10" fillId="2" borderId="0" xfId="3" applyNumberFormat="1" applyFont="1" applyFill="1" applyAlignment="1" applyProtection="1">
      <alignment horizontal="center" vertical="center"/>
      <protection locked="0"/>
    </xf>
    <xf numFmtId="170" fontId="10" fillId="2" borderId="0" xfId="5" applyNumberFormat="1" applyFont="1" applyFill="1" applyBorder="1" applyAlignment="1" applyProtection="1">
      <alignment horizontal="center" vertical="center"/>
      <protection locked="0"/>
    </xf>
    <xf numFmtId="0" fontId="11" fillId="0" borderId="0" xfId="3" applyFont="1" applyAlignment="1">
      <alignment horizontal="center" vertical="center"/>
    </xf>
    <xf numFmtId="0" fontId="5" fillId="2" borderId="1" xfId="0" applyFont="1" applyFill="1" applyBorder="1"/>
    <xf numFmtId="3" fontId="0" fillId="0" borderId="0" xfId="0" applyNumberFormat="1"/>
    <xf numFmtId="0" fontId="5" fillId="2" borderId="0" xfId="0" applyFont="1" applyFill="1"/>
    <xf numFmtId="167" fontId="5" fillId="2" borderId="0" xfId="0" applyNumberFormat="1" applyFont="1" applyFill="1"/>
    <xf numFmtId="43" fontId="11" fillId="0" borderId="0" xfId="3" applyNumberFormat="1" applyFont="1" applyAlignment="1">
      <alignment horizontal="center" vertical="center"/>
    </xf>
    <xf numFmtId="43" fontId="14" fillId="3" borderId="15" xfId="2" applyFont="1" applyFill="1" applyBorder="1" applyAlignment="1">
      <alignment horizontal="right" vertical="center" wrapText="1"/>
    </xf>
    <xf numFmtId="165" fontId="0" fillId="2" borderId="0" xfId="0" applyNumberFormat="1" applyFill="1"/>
    <xf numFmtId="3" fontId="15" fillId="0" borderId="0" xfId="0" applyNumberFormat="1" applyFont="1" applyAlignment="1">
      <alignment vertical="center"/>
    </xf>
    <xf numFmtId="3" fontId="16" fillId="0" borderId="0" xfId="0" applyNumberFormat="1" applyFont="1" applyAlignment="1">
      <alignment vertical="center" wrapText="1"/>
    </xf>
    <xf numFmtId="10" fontId="10" fillId="2" borderId="18" xfId="0" applyNumberFormat="1" applyFont="1" applyFill="1" applyBorder="1" applyAlignment="1">
      <alignment vertical="center"/>
    </xf>
    <xf numFmtId="43" fontId="10" fillId="2" borderId="7" xfId="2" applyFont="1" applyFill="1" applyBorder="1" applyAlignment="1">
      <alignment horizontal="right" vertical="center" wrapText="1"/>
    </xf>
    <xf numFmtId="171" fontId="0" fillId="0" borderId="0" xfId="0" applyNumberFormat="1"/>
    <xf numFmtId="10" fontId="10" fillId="2" borderId="1" xfId="0" applyNumberFormat="1" applyFont="1" applyFill="1" applyBorder="1" applyAlignment="1">
      <alignment vertical="center"/>
    </xf>
    <xf numFmtId="43" fontId="10" fillId="2" borderId="21" xfId="2" applyFont="1" applyFill="1" applyBorder="1" applyAlignment="1">
      <alignment horizontal="right" vertical="center" wrapText="1"/>
    </xf>
    <xf numFmtId="10" fontId="10" fillId="2" borderId="24" xfId="0" applyNumberFormat="1" applyFont="1" applyFill="1" applyBorder="1" applyAlignment="1">
      <alignment vertical="center"/>
    </xf>
    <xf numFmtId="43" fontId="10" fillId="2" borderId="25" xfId="2" applyFont="1" applyFill="1" applyBorder="1" applyAlignment="1">
      <alignment horizontal="right" vertical="center" wrapText="1"/>
    </xf>
    <xf numFmtId="3" fontId="14" fillId="2" borderId="0" xfId="0" applyNumberFormat="1" applyFont="1" applyFill="1" applyAlignment="1">
      <alignment horizontal="right" vertical="center" wrapText="1"/>
    </xf>
    <xf numFmtId="10" fontId="10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horizontal="right" vertical="center" wrapText="1"/>
    </xf>
    <xf numFmtId="3" fontId="16" fillId="0" borderId="0" xfId="0" applyNumberFormat="1" applyFont="1" applyAlignment="1">
      <alignment vertical="center"/>
    </xf>
    <xf numFmtId="10" fontId="10" fillId="2" borderId="26" xfId="0" applyNumberFormat="1" applyFont="1" applyFill="1" applyBorder="1" applyAlignment="1">
      <alignment vertical="center"/>
    </xf>
    <xf numFmtId="43" fontId="10" fillId="2" borderId="15" xfId="2" applyFont="1" applyFill="1" applyBorder="1" applyAlignment="1">
      <alignment horizontal="right" vertical="center" wrapText="1"/>
    </xf>
    <xf numFmtId="4" fontId="10" fillId="2" borderId="0" xfId="0" applyNumberFormat="1" applyFont="1" applyFill="1" applyAlignment="1">
      <alignment horizontal="left" vertical="center" wrapText="1"/>
    </xf>
    <xf numFmtId="43" fontId="14" fillId="3" borderId="25" xfId="2" applyFont="1" applyFill="1" applyBorder="1" applyAlignment="1">
      <alignment horizontal="right" vertical="center" wrapText="1"/>
    </xf>
    <xf numFmtId="0" fontId="0" fillId="2" borderId="0" xfId="0" applyFill="1" applyAlignment="1">
      <alignment horizontal="center" vertical="top"/>
    </xf>
    <xf numFmtId="0" fontId="0" fillId="2" borderId="0" xfId="0" applyFill="1" applyAlignment="1">
      <alignment horizontal="right"/>
    </xf>
    <xf numFmtId="165" fontId="0" fillId="2" borderId="0" xfId="0" applyNumberFormat="1" applyFill="1" applyAlignment="1">
      <alignment horizontal="right"/>
    </xf>
    <xf numFmtId="0" fontId="7" fillId="0" borderId="0" xfId="0" applyFont="1"/>
    <xf numFmtId="43" fontId="0" fillId="0" borderId="0" xfId="0" applyNumberFormat="1" applyAlignment="1">
      <alignment horizontal="right"/>
    </xf>
    <xf numFmtId="43" fontId="0" fillId="0" borderId="0" xfId="2" applyFont="1" applyFill="1" applyBorder="1" applyAlignment="1" applyProtection="1">
      <alignment horizontal="right"/>
    </xf>
    <xf numFmtId="165" fontId="0" fillId="0" borderId="0" xfId="0" applyNumberFormat="1" applyAlignment="1">
      <alignment horizontal="right"/>
    </xf>
    <xf numFmtId="4" fontId="0" fillId="2" borderId="0" xfId="0" applyNumberFormat="1" applyFill="1"/>
    <xf numFmtId="43" fontId="10" fillId="2" borderId="0" xfId="2" applyFont="1" applyFill="1" applyBorder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172" fontId="0" fillId="0" borderId="0" xfId="0" applyNumberFormat="1" applyAlignment="1">
      <alignment horizontal="right"/>
    </xf>
    <xf numFmtId="0" fontId="4" fillId="2" borderId="0" xfId="0" applyFont="1" applyFill="1" applyAlignment="1">
      <alignment horizontal="left" vertical="top"/>
    </xf>
    <xf numFmtId="0" fontId="5" fillId="2" borderId="0" xfId="0" applyFont="1" applyFill="1" applyAlignment="1">
      <alignment horizontal="left" vertical="top"/>
    </xf>
    <xf numFmtId="4" fontId="14" fillId="2" borderId="0" xfId="0" applyNumberFormat="1" applyFont="1" applyFill="1" applyAlignment="1">
      <alignment horizontal="left"/>
    </xf>
    <xf numFmtId="0" fontId="4" fillId="3" borderId="12" xfId="0" applyFont="1" applyFill="1" applyBorder="1" applyAlignment="1">
      <alignment horizontal="left" vertical="top"/>
    </xf>
    <xf numFmtId="0" fontId="4" fillId="3" borderId="13" xfId="0" applyFont="1" applyFill="1" applyBorder="1" applyAlignment="1">
      <alignment horizontal="left" vertical="top"/>
    </xf>
    <xf numFmtId="0" fontId="4" fillId="3" borderId="14" xfId="0" applyFont="1" applyFill="1" applyBorder="1" applyAlignment="1">
      <alignment horizontal="left" vertical="top"/>
    </xf>
    <xf numFmtId="4" fontId="10" fillId="2" borderId="0" xfId="0" applyNumberFormat="1" applyFont="1" applyFill="1" applyAlignment="1">
      <alignment horizontal="left" vertical="center" wrapText="1"/>
    </xf>
    <xf numFmtId="0" fontId="5" fillId="2" borderId="12" xfId="0" applyFont="1" applyFill="1" applyBorder="1" applyAlignment="1">
      <alignment horizontal="left" vertical="top"/>
    </xf>
    <xf numFmtId="0" fontId="5" fillId="2" borderId="13" xfId="0" applyFont="1" applyFill="1" applyBorder="1" applyAlignment="1">
      <alignment horizontal="left" vertical="top"/>
    </xf>
    <xf numFmtId="0" fontId="5" fillId="2" borderId="14" xfId="0" applyFont="1" applyFill="1" applyBorder="1" applyAlignment="1">
      <alignment horizontal="left" vertical="top"/>
    </xf>
    <xf numFmtId="9" fontId="5" fillId="2" borderId="13" xfId="0" applyNumberFormat="1" applyFont="1" applyFill="1" applyBorder="1" applyAlignment="1">
      <alignment vertical="top"/>
    </xf>
    <xf numFmtId="0" fontId="5" fillId="2" borderId="13" xfId="0" applyFont="1" applyFill="1" applyBorder="1" applyAlignment="1">
      <alignment vertical="top"/>
    </xf>
    <xf numFmtId="0" fontId="5" fillId="2" borderId="14" xfId="0" applyFont="1" applyFill="1" applyBorder="1" applyAlignment="1">
      <alignment vertical="top"/>
    </xf>
    <xf numFmtId="4" fontId="14" fillId="3" borderId="12" xfId="0" applyNumberFormat="1" applyFont="1" applyFill="1" applyBorder="1" applyAlignment="1">
      <alignment horizontal="left"/>
    </xf>
    <xf numFmtId="4" fontId="14" fillId="3" borderId="13" xfId="0" applyNumberFormat="1" applyFont="1" applyFill="1" applyBorder="1" applyAlignment="1">
      <alignment horizontal="left"/>
    </xf>
    <xf numFmtId="4" fontId="14" fillId="3" borderId="14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vertical="center" wrapText="1"/>
    </xf>
    <xf numFmtId="0" fontId="13" fillId="4" borderId="0" xfId="0" applyFont="1" applyFill="1" applyAlignment="1">
      <alignment horizontal="center" vertical="center"/>
    </xf>
    <xf numFmtId="0" fontId="4" fillId="3" borderId="12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4" fontId="10" fillId="2" borderId="16" xfId="0" applyNumberFormat="1" applyFont="1" applyFill="1" applyBorder="1" applyAlignment="1">
      <alignment horizontal="left" vertical="center" wrapText="1"/>
    </xf>
    <xf numFmtId="4" fontId="10" fillId="2" borderId="17" xfId="0" applyNumberFormat="1" applyFont="1" applyFill="1" applyBorder="1" applyAlignment="1">
      <alignment horizontal="left" vertical="center" wrapText="1"/>
    </xf>
    <xf numFmtId="4" fontId="10" fillId="2" borderId="19" xfId="0" applyNumberFormat="1" applyFont="1" applyFill="1" applyBorder="1" applyAlignment="1">
      <alignment horizontal="left" vertical="center" wrapText="1"/>
    </xf>
    <xf numFmtId="4" fontId="10" fillId="2" borderId="20" xfId="0" applyNumberFormat="1" applyFont="1" applyFill="1" applyBorder="1" applyAlignment="1">
      <alignment horizontal="left" vertical="center" wrapText="1"/>
    </xf>
    <xf numFmtId="4" fontId="10" fillId="2" borderId="22" xfId="0" applyNumberFormat="1" applyFont="1" applyFill="1" applyBorder="1" applyAlignment="1">
      <alignment horizontal="left" vertical="center" wrapText="1"/>
    </xf>
    <xf numFmtId="4" fontId="10" fillId="2" borderId="23" xfId="0" applyNumberFormat="1" applyFont="1" applyFill="1" applyBorder="1" applyAlignment="1">
      <alignment horizontal="left" vertical="center" wrapText="1"/>
    </xf>
    <xf numFmtId="4" fontId="10" fillId="2" borderId="18" xfId="0" applyNumberFormat="1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left" vertical="center" wrapText="1"/>
    </xf>
    <xf numFmtId="4" fontId="10" fillId="2" borderId="24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0" fillId="0" borderId="1" xfId="0" applyBorder="1"/>
  </cellXfs>
  <cellStyles count="6">
    <cellStyle name="Millares [0] 2" xfId="5" xr:uid="{E8BE37B8-9EF1-43D7-BFF5-9A469FCFA4A5}"/>
    <cellStyle name="Millares 2" xfId="2" xr:uid="{977C451E-E3A8-44FA-A775-54624488723F}"/>
    <cellStyle name="Moneda" xfId="1" builtinId="4"/>
    <cellStyle name="Moneda 2" xfId="4" xr:uid="{C2D7A8DA-D2D9-4AAF-8732-D349F539E9C5}"/>
    <cellStyle name="Normal" xfId="0" builtinId="0"/>
    <cellStyle name="Normal 2" xfId="3" xr:uid="{E6057B98-01BD-4FF2-BBAE-91F5991BDB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40F58-69AA-4EEB-BDC3-45B3A62E0FB2}">
  <dimension ref="B1:P204"/>
  <sheetViews>
    <sheetView tabSelected="1" zoomScale="115" zoomScaleNormal="115" workbookViewId="0">
      <pane xSplit="3" ySplit="5" topLeftCell="D96" activePane="bottomRight" state="frozen"/>
      <selection pane="topRight" activeCell="C1" sqref="C1"/>
      <selection pane="bottomLeft" activeCell="A6" sqref="A6"/>
      <selection pane="bottomRight" activeCell="F101" sqref="F101"/>
    </sheetView>
  </sheetViews>
  <sheetFormatPr baseColWidth="10" defaultRowHeight="12.75" x14ac:dyDescent="0.2"/>
  <cols>
    <col min="1" max="1" width="3" customWidth="1"/>
    <col min="2" max="2" width="6.7109375" style="1" customWidth="1"/>
    <col min="3" max="3" width="56.42578125" customWidth="1"/>
    <col min="4" max="4" width="5.85546875" style="1" customWidth="1"/>
    <col min="5" max="5" width="7.85546875" customWidth="1"/>
    <col min="6" max="6" width="13.5703125" style="2" customWidth="1"/>
    <col min="7" max="7" width="14.7109375" style="2" customWidth="1"/>
    <col min="8" max="8" width="6.28515625" customWidth="1"/>
    <col min="9" max="9" width="27.5703125" customWidth="1"/>
    <col min="10" max="10" width="15.42578125" customWidth="1"/>
    <col min="11" max="11" width="6.28515625" bestFit="1" customWidth="1"/>
    <col min="12" max="12" width="10.28515625" customWidth="1"/>
    <col min="13" max="13" width="9.85546875" customWidth="1"/>
  </cols>
  <sheetData>
    <row r="1" spans="2:12" ht="8.25" customHeight="1" x14ac:dyDescent="0.2"/>
    <row r="2" spans="2:12" ht="30.75" customHeight="1" x14ac:dyDescent="0.2">
      <c r="B2" s="197" t="s">
        <v>0</v>
      </c>
      <c r="C2" s="197"/>
      <c r="D2" s="197"/>
      <c r="E2" s="197"/>
      <c r="F2" s="197"/>
      <c r="G2" s="197"/>
      <c r="H2" s="3"/>
    </row>
    <row r="3" spans="2:12" ht="15" customHeight="1" x14ac:dyDescent="0.2">
      <c r="B3" s="197"/>
      <c r="C3" s="197"/>
      <c r="D3" s="197"/>
      <c r="E3" s="197"/>
      <c r="F3" s="197"/>
      <c r="G3" s="197"/>
      <c r="H3" s="4"/>
    </row>
    <row r="4" spans="2:12" ht="38.25" customHeight="1" thickBot="1" x14ac:dyDescent="0.25">
      <c r="B4" s="5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7" t="s">
        <v>6</v>
      </c>
      <c r="H4" s="4"/>
    </row>
    <row r="5" spans="2:12" ht="18" customHeight="1" x14ac:dyDescent="0.2">
      <c r="B5" s="8" t="s">
        <v>7</v>
      </c>
      <c r="C5" s="9" t="s">
        <v>8</v>
      </c>
      <c r="D5" s="10"/>
      <c r="E5" s="11"/>
      <c r="F5" s="11"/>
      <c r="G5" s="12"/>
    </row>
    <row r="6" spans="2:12" ht="23.25" customHeight="1" x14ac:dyDescent="0.2">
      <c r="B6" s="13" t="s">
        <v>9</v>
      </c>
      <c r="C6" s="14" t="s">
        <v>10</v>
      </c>
      <c r="D6" s="15" t="s">
        <v>11</v>
      </c>
      <c r="E6" s="16">
        <v>3</v>
      </c>
      <c r="F6" s="17">
        <v>6281</v>
      </c>
      <c r="G6" s="18">
        <f>ROUND(E6*F6,0)</f>
        <v>18843</v>
      </c>
    </row>
    <row r="7" spans="2:12" ht="23.25" customHeight="1" x14ac:dyDescent="0.2">
      <c r="B7" s="19" t="s">
        <v>12</v>
      </c>
      <c r="C7" s="20" t="s">
        <v>13</v>
      </c>
      <c r="D7" s="21" t="s">
        <v>11</v>
      </c>
      <c r="E7" s="22">
        <v>6</v>
      </c>
      <c r="F7" s="23">
        <v>9421</v>
      </c>
      <c r="G7" s="18">
        <f t="shared" ref="G7:G12" si="0">ROUND(E7*F7,0)</f>
        <v>56526</v>
      </c>
    </row>
    <row r="8" spans="2:12" ht="23.25" customHeight="1" x14ac:dyDescent="0.2">
      <c r="B8" s="19" t="s">
        <v>14</v>
      </c>
      <c r="C8" s="14" t="s">
        <v>15</v>
      </c>
      <c r="D8" s="15" t="s">
        <v>16</v>
      </c>
      <c r="E8" s="24">
        <v>5</v>
      </c>
      <c r="F8" s="25">
        <v>15702</v>
      </c>
      <c r="G8" s="26">
        <f>ROUND(E8*F8,0)</f>
        <v>78510</v>
      </c>
    </row>
    <row r="9" spans="2:12" ht="23.25" customHeight="1" x14ac:dyDescent="0.2">
      <c r="B9" s="19" t="s">
        <v>17</v>
      </c>
      <c r="C9" s="14" t="s">
        <v>18</v>
      </c>
      <c r="D9" s="15" t="s">
        <v>11</v>
      </c>
      <c r="E9" s="24">
        <v>1</v>
      </c>
      <c r="F9" s="25">
        <v>66692</v>
      </c>
      <c r="G9" s="26">
        <f>ROUND(E9*F9,0)</f>
        <v>66692</v>
      </c>
    </row>
    <row r="10" spans="2:12" ht="23.25" customHeight="1" x14ac:dyDescent="0.2">
      <c r="B10" s="19" t="s">
        <v>19</v>
      </c>
      <c r="C10" s="14" t="s">
        <v>20</v>
      </c>
      <c r="D10" s="15" t="s">
        <v>16</v>
      </c>
      <c r="E10" s="24">
        <v>10</v>
      </c>
      <c r="F10" s="25">
        <v>12100</v>
      </c>
      <c r="G10" s="26">
        <f>ROUND(E10*F10,0)</f>
        <v>121000</v>
      </c>
    </row>
    <row r="11" spans="2:12" ht="23.25" customHeight="1" x14ac:dyDescent="0.2">
      <c r="B11" s="19" t="s">
        <v>21</v>
      </c>
      <c r="C11" s="14" t="s">
        <v>22</v>
      </c>
      <c r="D11" s="27" t="s">
        <v>23</v>
      </c>
      <c r="E11" s="24">
        <v>21</v>
      </c>
      <c r="F11" s="25">
        <v>8300</v>
      </c>
      <c r="G11" s="26">
        <f>ROUND(E11*F11,0)</f>
        <v>174300</v>
      </c>
    </row>
    <row r="12" spans="2:12" ht="18" customHeight="1" x14ac:dyDescent="0.2">
      <c r="B12" s="19" t="s">
        <v>24</v>
      </c>
      <c r="C12" s="20" t="s">
        <v>25</v>
      </c>
      <c r="D12" s="21" t="s">
        <v>16</v>
      </c>
      <c r="E12" s="28">
        <v>20</v>
      </c>
      <c r="F12" s="29">
        <v>8100</v>
      </c>
      <c r="G12" s="18">
        <f t="shared" si="0"/>
        <v>162000</v>
      </c>
      <c r="H12" s="30"/>
      <c r="I12" s="31"/>
      <c r="J12" s="32"/>
      <c r="K12" s="33"/>
      <c r="L12" s="34"/>
    </row>
    <row r="13" spans="2:12" ht="29.25" customHeight="1" x14ac:dyDescent="0.2">
      <c r="B13" s="19" t="s">
        <v>26</v>
      </c>
      <c r="C13" s="14" t="s">
        <v>27</v>
      </c>
      <c r="D13" s="15" t="s">
        <v>16</v>
      </c>
      <c r="E13" s="35">
        <v>135</v>
      </c>
      <c r="F13" s="25">
        <v>16517</v>
      </c>
      <c r="G13" s="26">
        <f>ROUND(E13*F13,0)</f>
        <v>2229795</v>
      </c>
      <c r="H13" s="30"/>
      <c r="I13" s="31"/>
      <c r="J13" s="32"/>
      <c r="K13" s="33"/>
      <c r="L13" s="34"/>
    </row>
    <row r="14" spans="2:12" ht="29.25" customHeight="1" x14ac:dyDescent="0.2">
      <c r="B14" s="19" t="s">
        <v>28</v>
      </c>
      <c r="C14" s="14" t="s">
        <v>29</v>
      </c>
      <c r="D14" s="15" t="s">
        <v>30</v>
      </c>
      <c r="E14" s="24">
        <v>28</v>
      </c>
      <c r="F14" s="25">
        <v>7862</v>
      </c>
      <c r="G14" s="26">
        <f>ROUND(E14*F14,0)</f>
        <v>220136</v>
      </c>
      <c r="H14" s="30"/>
      <c r="I14" s="31"/>
      <c r="J14" s="32"/>
      <c r="K14" s="33"/>
      <c r="L14" s="34"/>
    </row>
    <row r="15" spans="2:12" ht="36" customHeight="1" x14ac:dyDescent="0.2">
      <c r="B15" s="19" t="s">
        <v>31</v>
      </c>
      <c r="C15" s="14" t="s">
        <v>32</v>
      </c>
      <c r="D15" s="36" t="s">
        <v>11</v>
      </c>
      <c r="E15" s="24">
        <v>1</v>
      </c>
      <c r="F15" s="37">
        <v>355024</v>
      </c>
      <c r="G15" s="26">
        <f>ROUND(E15*F15,0)</f>
        <v>355024</v>
      </c>
      <c r="H15" s="30"/>
      <c r="I15" s="31"/>
      <c r="J15" s="32"/>
      <c r="K15" s="33"/>
      <c r="L15" s="34"/>
    </row>
    <row r="16" spans="2:12" ht="29.25" customHeight="1" x14ac:dyDescent="0.2">
      <c r="B16" s="19" t="s">
        <v>33</v>
      </c>
      <c r="C16" s="14" t="s">
        <v>34</v>
      </c>
      <c r="D16" s="27" t="s">
        <v>16</v>
      </c>
      <c r="E16" s="24">
        <v>25</v>
      </c>
      <c r="F16" s="25">
        <v>29085</v>
      </c>
      <c r="G16" s="26">
        <f>ROUND(E16*F16,0)</f>
        <v>727125</v>
      </c>
      <c r="H16" s="30"/>
      <c r="I16" s="31"/>
      <c r="J16" s="32"/>
      <c r="K16" s="33"/>
      <c r="L16" s="34"/>
    </row>
    <row r="17" spans="2:12" ht="24.75" customHeight="1" x14ac:dyDescent="0.2">
      <c r="B17" s="13" t="s">
        <v>35</v>
      </c>
      <c r="C17" s="14" t="s">
        <v>36</v>
      </c>
      <c r="D17" s="15" t="s">
        <v>11</v>
      </c>
      <c r="E17" s="24">
        <v>8</v>
      </c>
      <c r="F17" s="25">
        <v>12150</v>
      </c>
      <c r="G17" s="26">
        <f t="shared" ref="G17:G154" si="1">ROUND(E17*F17,0)</f>
        <v>97200</v>
      </c>
      <c r="H17" s="30"/>
      <c r="I17" s="38"/>
      <c r="J17" s="39"/>
      <c r="K17" s="40"/>
      <c r="L17" s="34"/>
    </row>
    <row r="18" spans="2:12" ht="18.75" customHeight="1" x14ac:dyDescent="0.2">
      <c r="B18" s="13" t="s">
        <v>37</v>
      </c>
      <c r="C18" s="14" t="s">
        <v>38</v>
      </c>
      <c r="D18" s="41" t="s">
        <v>39</v>
      </c>
      <c r="E18" s="24">
        <v>0.5</v>
      </c>
      <c r="F18" s="25">
        <v>181989</v>
      </c>
      <c r="G18" s="26">
        <f t="shared" si="1"/>
        <v>90995</v>
      </c>
      <c r="H18" s="30"/>
      <c r="I18" s="38"/>
      <c r="J18" s="39"/>
      <c r="K18" s="40"/>
      <c r="L18" s="34"/>
    </row>
    <row r="19" spans="2:12" ht="18" customHeight="1" x14ac:dyDescent="0.2">
      <c r="B19" s="42"/>
      <c r="C19" s="43" t="s">
        <v>40</v>
      </c>
      <c r="D19" s="44"/>
      <c r="E19" s="45"/>
      <c r="F19" s="46"/>
      <c r="G19" s="47">
        <f>SUM(G6:G18)</f>
        <v>4398146</v>
      </c>
      <c r="H19" s="30"/>
      <c r="I19" s="48"/>
      <c r="J19" s="33"/>
      <c r="K19" s="49"/>
      <c r="L19" s="50"/>
    </row>
    <row r="20" spans="2:12" ht="18" customHeight="1" x14ac:dyDescent="0.2">
      <c r="B20" s="51"/>
      <c r="C20" s="52"/>
      <c r="D20" s="53"/>
      <c r="E20" s="54"/>
      <c r="F20" s="55"/>
      <c r="G20" s="56"/>
      <c r="H20" s="30"/>
      <c r="I20" s="48"/>
      <c r="J20" s="33"/>
      <c r="K20" s="49"/>
      <c r="L20" s="50"/>
    </row>
    <row r="21" spans="2:12" ht="18" customHeight="1" x14ac:dyDescent="0.2">
      <c r="B21" s="57" t="s">
        <v>41</v>
      </c>
      <c r="C21" s="57" t="s">
        <v>42</v>
      </c>
      <c r="D21" s="58"/>
      <c r="E21" s="59"/>
      <c r="F21" s="60" t="s">
        <v>43</v>
      </c>
      <c r="G21" s="61"/>
      <c r="H21" s="30"/>
      <c r="I21" s="48"/>
      <c r="J21" s="62"/>
      <c r="K21" s="49"/>
      <c r="L21" s="50"/>
    </row>
    <row r="22" spans="2:12" x14ac:dyDescent="0.2">
      <c r="B22" s="13" t="s">
        <v>44</v>
      </c>
      <c r="C22" s="14" t="s">
        <v>45</v>
      </c>
      <c r="D22" s="63" t="s">
        <v>23</v>
      </c>
      <c r="E22" s="24">
        <v>30</v>
      </c>
      <c r="F22" s="64">
        <v>67756</v>
      </c>
      <c r="G22" s="26">
        <f>ROUND(E22*F22,0)</f>
        <v>2032680</v>
      </c>
      <c r="H22" s="30"/>
      <c r="I22" s="65"/>
      <c r="J22" s="62"/>
      <c r="K22" s="49"/>
      <c r="L22" s="50"/>
    </row>
    <row r="23" spans="2:12" ht="39" customHeight="1" x14ac:dyDescent="0.2">
      <c r="B23" s="13" t="s">
        <v>46</v>
      </c>
      <c r="C23" s="66" t="s">
        <v>47</v>
      </c>
      <c r="D23" s="15" t="s">
        <v>16</v>
      </c>
      <c r="E23" s="24">
        <v>2</v>
      </c>
      <c r="F23" s="64">
        <v>126018</v>
      </c>
      <c r="G23" s="26">
        <f t="shared" si="1"/>
        <v>252036</v>
      </c>
      <c r="H23" s="30"/>
      <c r="I23" s="65"/>
      <c r="J23" s="62"/>
      <c r="K23" s="49"/>
      <c r="L23" s="50"/>
    </row>
    <row r="24" spans="2:12" x14ac:dyDescent="0.2">
      <c r="B24" s="13" t="s">
        <v>48</v>
      </c>
      <c r="C24" s="67" t="s">
        <v>49</v>
      </c>
      <c r="D24" s="15" t="s">
        <v>16</v>
      </c>
      <c r="E24" s="24">
        <v>3</v>
      </c>
      <c r="F24" s="64">
        <v>36802</v>
      </c>
      <c r="G24" s="26">
        <f t="shared" si="1"/>
        <v>110406</v>
      </c>
      <c r="H24" s="30"/>
      <c r="I24" s="65"/>
      <c r="J24" s="62">
        <v>2395122</v>
      </c>
      <c r="K24" s="49"/>
      <c r="L24" s="50"/>
    </row>
    <row r="25" spans="2:12" ht="15" customHeight="1" x14ac:dyDescent="0.2">
      <c r="B25" s="42"/>
      <c r="C25" s="43" t="s">
        <v>50</v>
      </c>
      <c r="D25" s="44"/>
      <c r="E25" s="45"/>
      <c r="F25" s="46"/>
      <c r="G25" s="47">
        <f>ROUND(SUM(G22:G24),0)</f>
        <v>2395122</v>
      </c>
      <c r="H25" s="30"/>
      <c r="I25" s="38"/>
      <c r="J25" s="39"/>
      <c r="K25" s="40"/>
      <c r="L25" s="34"/>
    </row>
    <row r="26" spans="2:12" ht="15" customHeight="1" x14ac:dyDescent="0.2">
      <c r="B26" s="51"/>
      <c r="C26" s="52"/>
      <c r="D26" s="53"/>
      <c r="E26" s="54"/>
      <c r="F26" s="55"/>
      <c r="G26" s="56"/>
      <c r="H26" s="30"/>
      <c r="I26" s="38"/>
      <c r="J26" s="39"/>
      <c r="K26" s="40"/>
      <c r="L26" s="34"/>
    </row>
    <row r="27" spans="2:12" ht="15" customHeight="1" x14ac:dyDescent="0.2">
      <c r="B27" s="57" t="s">
        <v>51</v>
      </c>
      <c r="C27" s="57" t="s">
        <v>52</v>
      </c>
      <c r="D27" s="68"/>
      <c r="E27" s="69"/>
      <c r="F27" s="70"/>
      <c r="G27" s="71"/>
      <c r="H27" s="30"/>
      <c r="I27" s="38"/>
      <c r="J27" s="39"/>
      <c r="K27" s="40"/>
      <c r="L27" s="34"/>
    </row>
    <row r="28" spans="2:12" ht="15" customHeight="1" x14ac:dyDescent="0.2">
      <c r="B28" s="42" t="s">
        <v>53</v>
      </c>
      <c r="C28" s="72" t="s">
        <v>54</v>
      </c>
      <c r="D28" s="15" t="s">
        <v>16</v>
      </c>
      <c r="E28" s="35">
        <v>20</v>
      </c>
      <c r="F28" s="73">
        <v>142410</v>
      </c>
      <c r="G28" s="26">
        <f>ROUND(E28*F28,0)</f>
        <v>2848200</v>
      </c>
      <c r="H28" s="30"/>
      <c r="I28" s="38"/>
      <c r="J28" s="39"/>
      <c r="K28" s="40"/>
      <c r="L28" s="34"/>
    </row>
    <row r="29" spans="2:12" ht="30.75" customHeight="1" x14ac:dyDescent="0.2">
      <c r="B29" s="42" t="s">
        <v>55</v>
      </c>
      <c r="C29" s="74" t="s">
        <v>56</v>
      </c>
      <c r="D29" s="15" t="s">
        <v>11</v>
      </c>
      <c r="E29" s="35">
        <v>8</v>
      </c>
      <c r="F29" s="73">
        <v>805473</v>
      </c>
      <c r="G29" s="26">
        <f>ROUND(E29*F29,0)</f>
        <v>6443784</v>
      </c>
      <c r="H29" s="30"/>
      <c r="I29" s="38"/>
      <c r="J29" s="39"/>
      <c r="K29" s="40"/>
      <c r="L29" s="34"/>
    </row>
    <row r="30" spans="2:12" ht="15" customHeight="1" x14ac:dyDescent="0.2">
      <c r="B30" s="42"/>
      <c r="C30" s="75" t="s">
        <v>57</v>
      </c>
      <c r="D30" s="44"/>
      <c r="E30" s="45"/>
      <c r="F30" s="46"/>
      <c r="G30" s="47">
        <f>ROUND(SUM(G28:G29),0)</f>
        <v>9291984</v>
      </c>
      <c r="H30" s="30"/>
      <c r="I30" s="38"/>
      <c r="J30" s="39"/>
      <c r="K30" s="40"/>
      <c r="L30" s="34"/>
    </row>
    <row r="31" spans="2:12" ht="15" customHeight="1" x14ac:dyDescent="0.2">
      <c r="B31" s="51"/>
      <c r="C31" s="52"/>
      <c r="D31" s="53"/>
      <c r="E31" s="54"/>
      <c r="F31" s="55"/>
      <c r="G31" s="56"/>
      <c r="H31" s="30"/>
      <c r="I31" s="38"/>
      <c r="J31" s="39"/>
      <c r="K31" s="40"/>
      <c r="L31" s="34"/>
    </row>
    <row r="32" spans="2:12" ht="18" customHeight="1" x14ac:dyDescent="0.2">
      <c r="B32" s="57" t="s">
        <v>58</v>
      </c>
      <c r="C32" s="57" t="s">
        <v>59</v>
      </c>
      <c r="D32" s="58"/>
      <c r="E32" s="59"/>
      <c r="F32" s="60"/>
      <c r="G32" s="61"/>
      <c r="H32" s="30"/>
      <c r="I32" s="48"/>
      <c r="J32" s="62"/>
      <c r="K32" s="49"/>
      <c r="L32" s="50"/>
    </row>
    <row r="33" spans="2:12" ht="18" customHeight="1" x14ac:dyDescent="0.2">
      <c r="B33" s="13" t="s">
        <v>60</v>
      </c>
      <c r="C33" s="76" t="s">
        <v>61</v>
      </c>
      <c r="D33" s="15" t="s">
        <v>16</v>
      </c>
      <c r="E33" s="24">
        <v>5</v>
      </c>
      <c r="F33" s="25">
        <v>92757</v>
      </c>
      <c r="G33" s="26">
        <f>ROUND(E33*F33,0)</f>
        <v>463785</v>
      </c>
      <c r="H33" s="30"/>
      <c r="I33" s="48"/>
      <c r="J33" s="62"/>
      <c r="K33" s="49"/>
      <c r="L33" s="50"/>
    </row>
    <row r="34" spans="2:12" ht="29.25" customHeight="1" x14ac:dyDescent="0.2">
      <c r="B34" s="13" t="s">
        <v>62</v>
      </c>
      <c r="C34" s="76" t="s">
        <v>63</v>
      </c>
      <c r="D34" s="15" t="s">
        <v>30</v>
      </c>
      <c r="E34" s="24">
        <v>25</v>
      </c>
      <c r="F34" s="25">
        <v>38061</v>
      </c>
      <c r="G34" s="26">
        <f>ROUND(E34*F34,0)</f>
        <v>951525</v>
      </c>
      <c r="H34" s="30"/>
      <c r="I34" s="48"/>
      <c r="J34" s="62"/>
      <c r="K34" s="49"/>
      <c r="L34" s="50"/>
    </row>
    <row r="35" spans="2:12" ht="49.5" customHeight="1" x14ac:dyDescent="0.2">
      <c r="B35" s="13" t="s">
        <v>64</v>
      </c>
      <c r="C35" s="66" t="s">
        <v>65</v>
      </c>
      <c r="D35" s="15" t="s">
        <v>16</v>
      </c>
      <c r="E35" s="35">
        <v>100</v>
      </c>
      <c r="F35" s="25">
        <v>56254</v>
      </c>
      <c r="G35" s="26">
        <f t="shared" si="1"/>
        <v>5625400</v>
      </c>
      <c r="H35" s="30"/>
      <c r="I35" s="38"/>
      <c r="J35" s="39"/>
      <c r="K35" s="40"/>
      <c r="L35" s="77"/>
    </row>
    <row r="36" spans="2:12" ht="19.5" customHeight="1" x14ac:dyDescent="0.2">
      <c r="B36" s="13" t="s">
        <v>66</v>
      </c>
      <c r="C36" s="76" t="s">
        <v>67</v>
      </c>
      <c r="D36" s="15" t="s">
        <v>30</v>
      </c>
      <c r="E36" s="24">
        <v>50</v>
      </c>
      <c r="F36" s="25">
        <v>52429</v>
      </c>
      <c r="G36" s="26">
        <f>ROUND(E36*F36,0)</f>
        <v>2621450</v>
      </c>
      <c r="H36" s="30"/>
      <c r="I36" s="38"/>
      <c r="J36" s="39"/>
      <c r="K36" s="78"/>
      <c r="L36" s="34"/>
    </row>
    <row r="37" spans="2:12" ht="18.75" customHeight="1" x14ac:dyDescent="0.2">
      <c r="B37" s="13" t="s">
        <v>68</v>
      </c>
      <c r="C37" s="14" t="s">
        <v>69</v>
      </c>
      <c r="D37" s="15" t="s">
        <v>11</v>
      </c>
      <c r="E37" s="24">
        <v>4</v>
      </c>
      <c r="F37" s="73">
        <v>21545</v>
      </c>
      <c r="G37" s="26">
        <f>ROUND(E37*F37,0)</f>
        <v>86180</v>
      </c>
      <c r="H37" s="30"/>
      <c r="I37" s="38"/>
      <c r="J37" s="39"/>
      <c r="K37" s="78"/>
      <c r="L37" s="34"/>
    </row>
    <row r="38" spans="2:12" ht="14.25" customHeight="1" x14ac:dyDescent="0.2">
      <c r="B38" s="13" t="s">
        <v>70</v>
      </c>
      <c r="C38" s="76" t="s">
        <v>71</v>
      </c>
      <c r="D38" s="15" t="s">
        <v>16</v>
      </c>
      <c r="E38" s="24">
        <v>50</v>
      </c>
      <c r="F38" s="25">
        <v>78999</v>
      </c>
      <c r="G38" s="26">
        <f>ROUND(E38*F38,0)</f>
        <v>3949950</v>
      </c>
      <c r="H38" s="30"/>
      <c r="I38" s="38"/>
      <c r="J38" s="39"/>
      <c r="K38" s="40"/>
      <c r="L38" s="34"/>
    </row>
    <row r="39" spans="2:12" ht="44.25" customHeight="1" x14ac:dyDescent="0.2">
      <c r="B39" s="13" t="s">
        <v>72</v>
      </c>
      <c r="C39" s="79" t="s">
        <v>73</v>
      </c>
      <c r="D39" s="15" t="s">
        <v>30</v>
      </c>
      <c r="E39" s="24">
        <v>4.49</v>
      </c>
      <c r="F39" s="25">
        <v>162958</v>
      </c>
      <c r="G39" s="26">
        <f t="shared" si="1"/>
        <v>731681</v>
      </c>
      <c r="H39" s="30"/>
      <c r="I39" s="38"/>
      <c r="J39" s="39"/>
      <c r="K39" s="40"/>
      <c r="L39" s="34"/>
    </row>
    <row r="40" spans="2:12" ht="26.25" customHeight="1" x14ac:dyDescent="0.2">
      <c r="B40" s="13" t="s">
        <v>74</v>
      </c>
      <c r="C40" s="76" t="s">
        <v>75</v>
      </c>
      <c r="D40" s="15" t="s">
        <v>16</v>
      </c>
      <c r="E40" s="24">
        <v>8</v>
      </c>
      <c r="F40" s="25">
        <v>675000</v>
      </c>
      <c r="G40" s="26">
        <f t="shared" si="1"/>
        <v>5400000</v>
      </c>
      <c r="H40" s="30"/>
      <c r="I40" s="38"/>
      <c r="J40" s="39"/>
      <c r="K40" s="40"/>
      <c r="L40" s="34"/>
    </row>
    <row r="41" spans="2:12" ht="18" customHeight="1" x14ac:dyDescent="0.2">
      <c r="B41" s="13" t="s">
        <v>76</v>
      </c>
      <c r="C41" s="76" t="s">
        <v>77</v>
      </c>
      <c r="D41" s="15" t="s">
        <v>16</v>
      </c>
      <c r="E41" s="24">
        <v>5</v>
      </c>
      <c r="F41" s="25">
        <v>690000</v>
      </c>
      <c r="G41" s="26">
        <f t="shared" si="1"/>
        <v>3450000</v>
      </c>
      <c r="H41" s="30"/>
      <c r="I41" s="38"/>
      <c r="J41" s="39"/>
      <c r="K41" s="40"/>
      <c r="L41" s="34"/>
    </row>
    <row r="42" spans="2:12" ht="18" customHeight="1" x14ac:dyDescent="0.2">
      <c r="B42" s="42"/>
      <c r="C42" s="42" t="s">
        <v>78</v>
      </c>
      <c r="D42" s="44"/>
      <c r="E42" s="45"/>
      <c r="F42" s="46"/>
      <c r="G42" s="47">
        <f>ROUND(SUM(G33:G41),0)</f>
        <v>23279971</v>
      </c>
      <c r="H42" s="30"/>
      <c r="I42" s="38"/>
      <c r="J42" s="39"/>
      <c r="K42" s="40"/>
      <c r="L42" s="34"/>
    </row>
    <row r="43" spans="2:12" ht="18" customHeight="1" x14ac:dyDescent="0.2">
      <c r="B43" s="51"/>
      <c r="C43" s="51"/>
      <c r="D43" s="53"/>
      <c r="E43" s="54"/>
      <c r="F43" s="55"/>
      <c r="G43" s="56"/>
      <c r="H43" s="30"/>
      <c r="I43" s="38"/>
      <c r="J43" s="39"/>
      <c r="K43" s="40"/>
      <c r="L43" s="34"/>
    </row>
    <row r="44" spans="2:12" ht="18" customHeight="1" x14ac:dyDescent="0.2">
      <c r="B44" s="80" t="s">
        <v>79</v>
      </c>
      <c r="C44" s="57" t="s">
        <v>80</v>
      </c>
      <c r="D44" s="58"/>
      <c r="E44" s="59"/>
      <c r="F44" s="60"/>
      <c r="G44" s="81"/>
      <c r="H44" s="30"/>
      <c r="I44" s="38"/>
      <c r="J44" s="39"/>
      <c r="K44" s="40"/>
      <c r="L44" s="34"/>
    </row>
    <row r="45" spans="2:12" ht="18" customHeight="1" x14ac:dyDescent="0.2">
      <c r="B45" s="42" t="s">
        <v>81</v>
      </c>
      <c r="C45" s="14" t="s">
        <v>82</v>
      </c>
      <c r="D45" s="15" t="s">
        <v>11</v>
      </c>
      <c r="E45" s="24">
        <v>1</v>
      </c>
      <c r="F45" s="25">
        <v>13938</v>
      </c>
      <c r="G45" s="26">
        <f>ROUND(E45*F45,0)</f>
        <v>13938</v>
      </c>
      <c r="H45" s="30"/>
      <c r="I45" s="38"/>
      <c r="J45" s="39"/>
      <c r="K45" s="40"/>
      <c r="L45" s="34"/>
    </row>
    <row r="46" spans="2:12" ht="25.5" customHeight="1" x14ac:dyDescent="0.2">
      <c r="B46" s="42" t="s">
        <v>83</v>
      </c>
      <c r="C46" s="14" t="s">
        <v>84</v>
      </c>
      <c r="D46" s="15" t="s">
        <v>11</v>
      </c>
      <c r="E46" s="16">
        <v>3</v>
      </c>
      <c r="F46" s="17">
        <v>175000</v>
      </c>
      <c r="G46" s="26">
        <f>ROUND(E46*F46,0)</f>
        <v>525000</v>
      </c>
      <c r="H46" s="30"/>
      <c r="I46" s="38"/>
      <c r="J46" s="39"/>
      <c r="K46" s="40"/>
      <c r="L46" s="34"/>
    </row>
    <row r="47" spans="2:12" ht="18" customHeight="1" x14ac:dyDescent="0.2">
      <c r="B47" s="42" t="s">
        <v>85</v>
      </c>
      <c r="C47" s="14" t="s">
        <v>86</v>
      </c>
      <c r="D47" s="15" t="s">
        <v>16</v>
      </c>
      <c r="E47" s="24">
        <v>30</v>
      </c>
      <c r="F47" s="25">
        <v>62466</v>
      </c>
      <c r="G47" s="26">
        <f>ROUND(E47*F47,0)</f>
        <v>1873980</v>
      </c>
      <c r="H47" s="30"/>
      <c r="I47" s="38"/>
      <c r="J47" s="39"/>
      <c r="K47" s="40"/>
      <c r="L47" s="34"/>
    </row>
    <row r="48" spans="2:12" ht="15.75" customHeight="1" x14ac:dyDescent="0.2">
      <c r="B48" s="42" t="s">
        <v>87</v>
      </c>
      <c r="C48" s="14" t="s">
        <v>88</v>
      </c>
      <c r="D48" s="15" t="s">
        <v>11</v>
      </c>
      <c r="E48" s="24">
        <v>3</v>
      </c>
      <c r="F48" s="25">
        <v>50285</v>
      </c>
      <c r="G48" s="26">
        <f>ROUND(E48*F48,0)</f>
        <v>150855</v>
      </c>
      <c r="H48" s="30"/>
      <c r="I48" s="38"/>
      <c r="J48" s="39"/>
      <c r="K48" s="40"/>
      <c r="L48" s="34"/>
    </row>
    <row r="49" spans="2:12" ht="18" customHeight="1" x14ac:dyDescent="0.2">
      <c r="B49" s="42"/>
      <c r="C49" s="42" t="s">
        <v>89</v>
      </c>
      <c r="D49" s="44"/>
      <c r="E49" s="45"/>
      <c r="F49" s="46"/>
      <c r="G49" s="47">
        <f>ROUND(SUM(G45:G48),0)</f>
        <v>2563773</v>
      </c>
      <c r="H49" s="30"/>
      <c r="I49" s="38"/>
      <c r="J49" s="39"/>
      <c r="K49" s="40"/>
      <c r="L49" s="34"/>
    </row>
    <row r="50" spans="2:12" ht="18" customHeight="1" x14ac:dyDescent="0.2">
      <c r="B50" s="51"/>
      <c r="C50" s="51"/>
      <c r="D50" s="53"/>
      <c r="E50" s="54"/>
      <c r="F50" s="55"/>
      <c r="G50" s="56"/>
      <c r="H50" s="30"/>
      <c r="I50" s="38"/>
      <c r="J50" s="39"/>
      <c r="K50" s="40"/>
      <c r="L50" s="34"/>
    </row>
    <row r="51" spans="2:12" ht="18" customHeight="1" x14ac:dyDescent="0.2">
      <c r="B51" s="57" t="s">
        <v>90</v>
      </c>
      <c r="C51" s="57" t="s">
        <v>91</v>
      </c>
      <c r="D51" s="58"/>
      <c r="E51" s="59"/>
      <c r="F51" s="60"/>
      <c r="G51" s="61"/>
      <c r="H51" s="30"/>
      <c r="I51" s="38"/>
      <c r="J51" s="39"/>
      <c r="K51" s="40"/>
      <c r="L51" s="34"/>
    </row>
    <row r="52" spans="2:12" ht="18" customHeight="1" x14ac:dyDescent="0.2">
      <c r="B52" s="42" t="s">
        <v>92</v>
      </c>
      <c r="C52" s="14" t="s">
        <v>93</v>
      </c>
      <c r="D52" s="15" t="s">
        <v>30</v>
      </c>
      <c r="E52" s="24">
        <v>5</v>
      </c>
      <c r="F52" s="25">
        <v>45659</v>
      </c>
      <c r="G52" s="26">
        <f t="shared" ref="G52:G59" si="2">ROUND(E52*F52,0)</f>
        <v>228295</v>
      </c>
      <c r="H52" s="30"/>
      <c r="I52" s="38"/>
      <c r="J52" s="39"/>
      <c r="K52" s="40"/>
      <c r="L52" s="34"/>
    </row>
    <row r="53" spans="2:12" ht="18" customHeight="1" x14ac:dyDescent="0.2">
      <c r="B53" s="42" t="s">
        <v>94</v>
      </c>
      <c r="C53" s="14" t="s">
        <v>95</v>
      </c>
      <c r="D53" s="15" t="s">
        <v>11</v>
      </c>
      <c r="E53" s="24">
        <v>2</v>
      </c>
      <c r="F53" s="25">
        <v>416969</v>
      </c>
      <c r="G53" s="26">
        <f t="shared" si="2"/>
        <v>833938</v>
      </c>
      <c r="H53" s="30"/>
      <c r="I53" s="38"/>
      <c r="J53" s="39"/>
      <c r="K53" s="40"/>
      <c r="L53" s="34"/>
    </row>
    <row r="54" spans="2:12" ht="18" customHeight="1" x14ac:dyDescent="0.2">
      <c r="B54" s="42" t="s">
        <v>96</v>
      </c>
      <c r="C54" s="14" t="s">
        <v>97</v>
      </c>
      <c r="D54" s="15" t="s">
        <v>11</v>
      </c>
      <c r="E54" s="24">
        <v>1</v>
      </c>
      <c r="F54" s="25">
        <v>602095</v>
      </c>
      <c r="G54" s="26">
        <f t="shared" si="2"/>
        <v>602095</v>
      </c>
      <c r="H54" s="30"/>
      <c r="I54" s="38"/>
      <c r="J54" s="39"/>
      <c r="K54" s="40"/>
      <c r="L54" s="34"/>
    </row>
    <row r="55" spans="2:12" ht="18" customHeight="1" x14ac:dyDescent="0.2">
      <c r="B55" s="42" t="s">
        <v>98</v>
      </c>
      <c r="C55" s="14" t="s">
        <v>99</v>
      </c>
      <c r="D55" s="15" t="s">
        <v>11</v>
      </c>
      <c r="E55" s="24">
        <v>1</v>
      </c>
      <c r="F55" s="25">
        <v>109139</v>
      </c>
      <c r="G55" s="26">
        <f t="shared" si="2"/>
        <v>109139</v>
      </c>
      <c r="H55" s="30"/>
      <c r="I55" s="38"/>
      <c r="J55" s="39"/>
      <c r="K55" s="40"/>
      <c r="L55" s="34"/>
    </row>
    <row r="56" spans="2:12" ht="18" customHeight="1" x14ac:dyDescent="0.2">
      <c r="B56" s="42" t="s">
        <v>100</v>
      </c>
      <c r="C56" s="14" t="s">
        <v>101</v>
      </c>
      <c r="D56" s="15" t="s">
        <v>23</v>
      </c>
      <c r="E56" s="24">
        <v>3</v>
      </c>
      <c r="F56" s="25">
        <v>29958</v>
      </c>
      <c r="G56" s="26">
        <f t="shared" si="2"/>
        <v>89874</v>
      </c>
      <c r="H56" s="30"/>
      <c r="I56" s="38"/>
      <c r="J56" s="39"/>
      <c r="K56" s="40"/>
      <c r="L56" s="34"/>
    </row>
    <row r="57" spans="2:12" ht="18" customHeight="1" x14ac:dyDescent="0.2">
      <c r="B57" s="42" t="s">
        <v>102</v>
      </c>
      <c r="C57" s="14" t="s">
        <v>103</v>
      </c>
      <c r="D57" s="15" t="s">
        <v>11</v>
      </c>
      <c r="E57" s="24">
        <v>1</v>
      </c>
      <c r="F57" s="25">
        <v>94654</v>
      </c>
      <c r="G57" s="26">
        <f t="shared" si="2"/>
        <v>94654</v>
      </c>
      <c r="H57" s="30"/>
      <c r="I57" s="38"/>
      <c r="J57" s="39"/>
      <c r="K57" s="40"/>
      <c r="L57" s="34"/>
    </row>
    <row r="58" spans="2:12" ht="18" customHeight="1" x14ac:dyDescent="0.2">
      <c r="B58" s="42" t="s">
        <v>104</v>
      </c>
      <c r="C58" s="14" t="s">
        <v>105</v>
      </c>
      <c r="D58" s="15" t="s">
        <v>23</v>
      </c>
      <c r="E58" s="24">
        <v>4</v>
      </c>
      <c r="F58" s="25">
        <v>73722</v>
      </c>
      <c r="G58" s="26">
        <f t="shared" si="2"/>
        <v>294888</v>
      </c>
      <c r="H58" s="30"/>
      <c r="I58" s="38"/>
      <c r="J58" s="39"/>
      <c r="K58" s="40"/>
      <c r="L58" s="34"/>
    </row>
    <row r="59" spans="2:12" ht="18" customHeight="1" x14ac:dyDescent="0.2">
      <c r="B59" s="42" t="s">
        <v>106</v>
      </c>
      <c r="C59" s="14" t="s">
        <v>107</v>
      </c>
      <c r="D59" s="15" t="s">
        <v>23</v>
      </c>
      <c r="E59" s="24">
        <v>4</v>
      </c>
      <c r="F59" s="25">
        <v>130203</v>
      </c>
      <c r="G59" s="26">
        <f t="shared" si="2"/>
        <v>520812</v>
      </c>
      <c r="H59" s="30"/>
      <c r="I59" s="38"/>
      <c r="J59" s="39"/>
      <c r="K59" s="40"/>
      <c r="L59" s="34"/>
    </row>
    <row r="60" spans="2:12" ht="18" customHeight="1" x14ac:dyDescent="0.2">
      <c r="B60" s="42"/>
      <c r="C60" s="42" t="s">
        <v>108</v>
      </c>
      <c r="D60" s="44"/>
      <c r="E60" s="45"/>
      <c r="F60" s="46"/>
      <c r="G60" s="47">
        <f>ROUND(SUM(G52:G59),0)</f>
        <v>2773695</v>
      </c>
      <c r="H60" s="30"/>
      <c r="I60" s="38"/>
      <c r="J60" s="39"/>
      <c r="K60" s="40"/>
      <c r="L60" s="34"/>
    </row>
    <row r="61" spans="2:12" ht="18" customHeight="1" x14ac:dyDescent="0.2">
      <c r="B61" s="51"/>
      <c r="C61" s="51"/>
      <c r="D61" s="53"/>
      <c r="E61" s="54"/>
      <c r="F61" s="55"/>
      <c r="G61" s="56"/>
      <c r="H61" s="30"/>
      <c r="I61" s="38"/>
      <c r="J61" s="39"/>
      <c r="K61" s="40"/>
      <c r="L61" s="34"/>
    </row>
    <row r="62" spans="2:12" ht="18" customHeight="1" x14ac:dyDescent="0.2">
      <c r="B62" s="57" t="s">
        <v>109</v>
      </c>
      <c r="C62" s="57" t="s">
        <v>110</v>
      </c>
      <c r="D62" s="58"/>
      <c r="E62" s="82"/>
      <c r="F62" s="60"/>
      <c r="G62" s="83"/>
      <c r="H62" s="30"/>
      <c r="I62" s="38"/>
      <c r="J62" s="39"/>
      <c r="K62" s="40"/>
      <c r="L62" s="34"/>
    </row>
    <row r="63" spans="2:12" ht="28.5" customHeight="1" x14ac:dyDescent="0.2">
      <c r="B63" s="84" t="s">
        <v>111</v>
      </c>
      <c r="C63" s="66" t="s">
        <v>112</v>
      </c>
      <c r="D63" s="27" t="s">
        <v>11</v>
      </c>
      <c r="E63" s="27">
        <v>10</v>
      </c>
      <c r="F63" s="85">
        <v>114866</v>
      </c>
      <c r="G63" s="85">
        <f>ROUND(F63*E63,0)</f>
        <v>1148660</v>
      </c>
      <c r="H63" s="30"/>
      <c r="I63" s="38"/>
      <c r="J63" s="39"/>
      <c r="K63" s="40"/>
      <c r="L63" s="34"/>
    </row>
    <row r="64" spans="2:12" ht="18" customHeight="1" x14ac:dyDescent="0.2">
      <c r="B64" s="84" t="s">
        <v>113</v>
      </c>
      <c r="C64" s="86" t="s">
        <v>114</v>
      </c>
      <c r="D64" s="27" t="s">
        <v>11</v>
      </c>
      <c r="E64" s="27">
        <v>7</v>
      </c>
      <c r="F64" s="85">
        <v>32622</v>
      </c>
      <c r="G64" s="85">
        <f>ROUND(F64*E64,0)</f>
        <v>228354</v>
      </c>
      <c r="H64" s="30"/>
      <c r="I64" s="38"/>
      <c r="J64" s="39"/>
      <c r="K64" s="40"/>
      <c r="L64" s="34"/>
    </row>
    <row r="65" spans="2:13" ht="30" customHeight="1" x14ac:dyDescent="0.2">
      <c r="B65" s="84" t="s">
        <v>115</v>
      </c>
      <c r="C65" s="66" t="s">
        <v>116</v>
      </c>
      <c r="D65" s="15" t="s">
        <v>23</v>
      </c>
      <c r="E65" s="16">
        <v>200</v>
      </c>
      <c r="F65" s="17">
        <v>5640</v>
      </c>
      <c r="G65" s="85">
        <f>ROUND(F65*E65,0)</f>
        <v>1128000</v>
      </c>
      <c r="H65" s="30"/>
      <c r="I65" s="38"/>
      <c r="J65" s="39"/>
      <c r="K65" s="40"/>
      <c r="L65" s="34"/>
    </row>
    <row r="66" spans="2:13" ht="33.75" customHeight="1" x14ac:dyDescent="0.2">
      <c r="B66" s="84" t="s">
        <v>117</v>
      </c>
      <c r="C66" s="14" t="s">
        <v>118</v>
      </c>
      <c r="D66" s="15" t="s">
        <v>11</v>
      </c>
      <c r="E66" s="16">
        <v>10</v>
      </c>
      <c r="F66" s="17">
        <v>21372</v>
      </c>
      <c r="G66" s="85">
        <f>ROUND(F66*E66,0)</f>
        <v>213720</v>
      </c>
      <c r="H66" s="30"/>
      <c r="I66" s="38"/>
      <c r="K66" s="39"/>
      <c r="L66" s="87"/>
      <c r="M66" s="88"/>
    </row>
    <row r="67" spans="2:13" ht="24.75" customHeight="1" x14ac:dyDescent="0.2">
      <c r="B67" s="84" t="s">
        <v>119</v>
      </c>
      <c r="C67" s="66" t="s">
        <v>120</v>
      </c>
      <c r="D67" s="27" t="s">
        <v>11</v>
      </c>
      <c r="E67" s="27">
        <v>2</v>
      </c>
      <c r="F67" s="85">
        <v>92381</v>
      </c>
      <c r="G67" s="85">
        <f t="shared" ref="G67:G73" si="3">ROUND(F67*E67,0)</f>
        <v>184762</v>
      </c>
      <c r="H67" s="30"/>
      <c r="I67" s="38"/>
      <c r="J67" s="39"/>
      <c r="K67" s="40"/>
      <c r="L67" s="34"/>
    </row>
    <row r="68" spans="2:13" ht="24" customHeight="1" x14ac:dyDescent="0.2">
      <c r="B68" s="84" t="s">
        <v>121</v>
      </c>
      <c r="C68" s="66" t="s">
        <v>122</v>
      </c>
      <c r="D68" s="27" t="s">
        <v>11</v>
      </c>
      <c r="E68" s="27">
        <v>2</v>
      </c>
      <c r="F68" s="85">
        <v>331057</v>
      </c>
      <c r="G68" s="85">
        <f t="shared" si="3"/>
        <v>662114</v>
      </c>
      <c r="H68" s="30"/>
      <c r="I68" s="38"/>
      <c r="J68" s="39"/>
      <c r="K68" s="40"/>
      <c r="L68" s="34"/>
    </row>
    <row r="69" spans="2:13" ht="24" customHeight="1" x14ac:dyDescent="0.2">
      <c r="B69" s="84" t="s">
        <v>123</v>
      </c>
      <c r="C69" s="66" t="s">
        <v>124</v>
      </c>
      <c r="D69" s="27" t="s">
        <v>11</v>
      </c>
      <c r="E69" s="27">
        <v>6</v>
      </c>
      <c r="F69" s="85">
        <v>30429</v>
      </c>
      <c r="G69" s="85">
        <f>ROUND(F69*E69,0)</f>
        <v>182574</v>
      </c>
      <c r="H69" s="30"/>
      <c r="I69" s="38"/>
      <c r="J69" s="39"/>
      <c r="K69" s="40"/>
      <c r="L69" s="34"/>
    </row>
    <row r="70" spans="2:13" ht="30.75" customHeight="1" x14ac:dyDescent="0.2">
      <c r="B70" s="84" t="s">
        <v>125</v>
      </c>
      <c r="C70" s="66" t="s">
        <v>126</v>
      </c>
      <c r="D70" s="15" t="s">
        <v>23</v>
      </c>
      <c r="E70" s="16">
        <v>100</v>
      </c>
      <c r="F70" s="17">
        <v>6223</v>
      </c>
      <c r="G70" s="85">
        <f>ROUND(F70*E70,0)</f>
        <v>622300</v>
      </c>
      <c r="H70" s="30"/>
      <c r="I70" s="38"/>
      <c r="J70" s="32"/>
      <c r="K70" s="40"/>
      <c r="L70" s="34"/>
    </row>
    <row r="71" spans="2:13" ht="41.25" customHeight="1" x14ac:dyDescent="0.2">
      <c r="B71" s="84" t="s">
        <v>127</v>
      </c>
      <c r="C71" s="66" t="s">
        <v>128</v>
      </c>
      <c r="D71" s="27" t="s">
        <v>129</v>
      </c>
      <c r="E71" s="27">
        <v>1</v>
      </c>
      <c r="F71" s="85">
        <v>1500000</v>
      </c>
      <c r="G71" s="85">
        <f>ROUND(F71*E71,0)</f>
        <v>1500000</v>
      </c>
      <c r="H71" s="30"/>
      <c r="I71" s="38"/>
      <c r="J71" s="39"/>
      <c r="K71" s="40"/>
      <c r="L71" s="34"/>
    </row>
    <row r="72" spans="2:13" ht="18" customHeight="1" x14ac:dyDescent="0.2">
      <c r="B72" s="84" t="s">
        <v>130</v>
      </c>
      <c r="C72" s="66" t="s">
        <v>131</v>
      </c>
      <c r="D72" s="27" t="s">
        <v>11</v>
      </c>
      <c r="E72" s="27">
        <v>1</v>
      </c>
      <c r="F72" s="85">
        <v>550019</v>
      </c>
      <c r="G72" s="85">
        <f t="shared" si="3"/>
        <v>550019</v>
      </c>
      <c r="H72" s="30"/>
      <c r="I72" s="38"/>
      <c r="J72" s="39"/>
      <c r="K72" s="40"/>
      <c r="L72" s="34"/>
    </row>
    <row r="73" spans="2:13" ht="26.25" customHeight="1" x14ac:dyDescent="0.2">
      <c r="B73" s="84" t="s">
        <v>132</v>
      </c>
      <c r="C73" s="14" t="s">
        <v>133</v>
      </c>
      <c r="D73" s="15" t="s">
        <v>23</v>
      </c>
      <c r="E73" s="16">
        <v>60</v>
      </c>
      <c r="F73" s="17">
        <v>18917</v>
      </c>
      <c r="G73" s="85">
        <f t="shared" si="3"/>
        <v>1135020</v>
      </c>
      <c r="H73" s="30"/>
      <c r="I73" s="38"/>
      <c r="J73" s="39"/>
      <c r="K73" s="40"/>
      <c r="L73" s="34"/>
    </row>
    <row r="74" spans="2:13" ht="18" customHeight="1" x14ac:dyDescent="0.2">
      <c r="B74" s="42"/>
      <c r="C74" s="42" t="s">
        <v>134</v>
      </c>
      <c r="D74" s="89"/>
      <c r="E74" s="45"/>
      <c r="F74" s="46"/>
      <c r="G74" s="47">
        <f>ROUND(SUM(G63:G73),0)</f>
        <v>7555523</v>
      </c>
      <c r="H74" s="30"/>
      <c r="I74" s="38"/>
      <c r="J74" s="39"/>
      <c r="K74" s="40"/>
      <c r="L74" s="34"/>
    </row>
    <row r="75" spans="2:13" ht="18" customHeight="1" x14ac:dyDescent="0.2">
      <c r="B75" s="51"/>
      <c r="C75" s="51"/>
      <c r="D75" s="53"/>
      <c r="E75" s="54"/>
      <c r="F75" s="55"/>
      <c r="G75" s="56"/>
      <c r="H75" s="30"/>
      <c r="I75" s="38"/>
      <c r="J75" s="39"/>
      <c r="K75" s="40"/>
      <c r="L75" s="34"/>
    </row>
    <row r="76" spans="2:13" ht="18" customHeight="1" x14ac:dyDescent="0.2">
      <c r="B76" s="57" t="s">
        <v>135</v>
      </c>
      <c r="C76" s="57" t="s">
        <v>136</v>
      </c>
      <c r="D76" s="58"/>
      <c r="E76" s="59"/>
      <c r="F76" s="60"/>
      <c r="G76" s="61"/>
      <c r="H76" s="30"/>
      <c r="I76" s="38"/>
      <c r="J76" s="39"/>
      <c r="K76" s="40"/>
      <c r="L76" s="34"/>
    </row>
    <row r="77" spans="2:13" ht="32.25" customHeight="1" x14ac:dyDescent="0.2">
      <c r="B77" s="90" t="s">
        <v>137</v>
      </c>
      <c r="C77" s="86" t="s">
        <v>138</v>
      </c>
      <c r="D77" s="91" t="s">
        <v>11</v>
      </c>
      <c r="E77" s="24">
        <v>6</v>
      </c>
      <c r="F77" s="37">
        <v>350000</v>
      </c>
      <c r="G77" s="24">
        <f>ROUND(E77*F77,0)</f>
        <v>2100000</v>
      </c>
      <c r="H77" s="30"/>
      <c r="I77" s="38"/>
      <c r="J77" s="39"/>
      <c r="K77" s="40"/>
      <c r="L77" s="34"/>
    </row>
    <row r="78" spans="2:13" ht="18" customHeight="1" x14ac:dyDescent="0.2">
      <c r="B78" s="90" t="s">
        <v>139</v>
      </c>
      <c r="C78" s="92" t="s">
        <v>140</v>
      </c>
      <c r="D78" s="91" t="s">
        <v>141</v>
      </c>
      <c r="E78" s="24">
        <v>1</v>
      </c>
      <c r="F78" s="93">
        <v>1338989</v>
      </c>
      <c r="G78" s="24">
        <f>ROUND(E78*F78,0)</f>
        <v>1338989</v>
      </c>
      <c r="H78" s="30"/>
      <c r="I78" s="38"/>
      <c r="J78" s="39"/>
      <c r="K78" s="40"/>
      <c r="L78" s="34"/>
    </row>
    <row r="79" spans="2:13" ht="34.5" customHeight="1" x14ac:dyDescent="0.2">
      <c r="B79" s="90" t="s">
        <v>142</v>
      </c>
      <c r="C79" s="86" t="s">
        <v>143</v>
      </c>
      <c r="D79" s="91" t="s">
        <v>129</v>
      </c>
      <c r="E79" s="24">
        <v>1</v>
      </c>
      <c r="F79" s="37">
        <v>900000</v>
      </c>
      <c r="G79" s="24">
        <f>ROUND(E79*F79,0)</f>
        <v>900000</v>
      </c>
      <c r="H79" s="30"/>
      <c r="I79" s="38"/>
      <c r="J79" s="39"/>
      <c r="K79" s="40"/>
      <c r="L79" s="34"/>
    </row>
    <row r="80" spans="2:13" ht="18" customHeight="1" x14ac:dyDescent="0.2">
      <c r="B80" s="42"/>
      <c r="C80" s="43" t="s">
        <v>144</v>
      </c>
      <c r="D80" s="44"/>
      <c r="E80" s="45"/>
      <c r="F80" s="46"/>
      <c r="G80" s="47">
        <f>ROUND(SUM(G77:G79),0)</f>
        <v>4338989</v>
      </c>
      <c r="H80" s="30"/>
      <c r="I80" s="38"/>
      <c r="J80" s="39"/>
      <c r="K80" s="40"/>
      <c r="L80" s="34"/>
    </row>
    <row r="81" spans="2:12" ht="18" customHeight="1" x14ac:dyDescent="0.2">
      <c r="B81" s="51"/>
      <c r="C81" s="51"/>
      <c r="D81" s="53"/>
      <c r="E81" s="54"/>
      <c r="F81" s="55"/>
      <c r="G81" s="56"/>
      <c r="H81" s="30"/>
      <c r="I81" s="38"/>
      <c r="J81" s="39"/>
      <c r="K81" s="40"/>
      <c r="L81" s="34"/>
    </row>
    <row r="82" spans="2:12" ht="18" customHeight="1" x14ac:dyDescent="0.2">
      <c r="B82" s="57" t="s">
        <v>145</v>
      </c>
      <c r="C82" s="57" t="s">
        <v>146</v>
      </c>
      <c r="D82" s="58"/>
      <c r="E82" s="59"/>
      <c r="F82" s="60"/>
      <c r="G82" s="61"/>
      <c r="H82" s="30"/>
      <c r="I82" s="38"/>
      <c r="J82" s="39"/>
      <c r="K82" s="40"/>
      <c r="L82" s="34"/>
    </row>
    <row r="83" spans="2:12" ht="18" customHeight="1" x14ac:dyDescent="0.2">
      <c r="B83" s="94" t="s">
        <v>147</v>
      </c>
      <c r="C83" s="92" t="s">
        <v>148</v>
      </c>
      <c r="D83" s="91" t="s">
        <v>11</v>
      </c>
      <c r="E83" s="24">
        <v>3</v>
      </c>
      <c r="F83" s="93">
        <v>1150200</v>
      </c>
      <c r="G83" s="24">
        <f t="shared" ref="G83:G94" si="4">ROUND(E83*F83,0)</f>
        <v>3450600</v>
      </c>
      <c r="H83" s="30"/>
      <c r="I83" s="38"/>
      <c r="J83" s="39"/>
      <c r="K83" s="40"/>
      <c r="L83" s="34"/>
    </row>
    <row r="84" spans="2:12" ht="31.5" customHeight="1" x14ac:dyDescent="0.2">
      <c r="B84" s="94" t="s">
        <v>149</v>
      </c>
      <c r="C84" s="95" t="s">
        <v>150</v>
      </c>
      <c r="D84" s="91" t="s">
        <v>11</v>
      </c>
      <c r="E84" s="24">
        <v>10</v>
      </c>
      <c r="F84" s="96">
        <v>52300</v>
      </c>
      <c r="G84" s="24">
        <f t="shared" si="4"/>
        <v>523000</v>
      </c>
      <c r="H84" s="30"/>
      <c r="I84" s="38"/>
      <c r="J84" s="39"/>
      <c r="K84" s="40"/>
      <c r="L84" s="34"/>
    </row>
    <row r="85" spans="2:12" ht="32.25" customHeight="1" x14ac:dyDescent="0.2">
      <c r="B85" s="94" t="s">
        <v>151</v>
      </c>
      <c r="C85" s="14" t="s">
        <v>152</v>
      </c>
      <c r="D85" s="15" t="s">
        <v>16</v>
      </c>
      <c r="E85" s="24">
        <v>40</v>
      </c>
      <c r="F85" s="25">
        <v>240530</v>
      </c>
      <c r="G85" s="24">
        <f t="shared" si="4"/>
        <v>9621200</v>
      </c>
      <c r="H85" s="30"/>
      <c r="I85" s="38"/>
      <c r="J85" s="39"/>
      <c r="K85" s="40"/>
      <c r="L85" s="34"/>
    </row>
    <row r="86" spans="2:12" ht="21.75" customHeight="1" x14ac:dyDescent="0.2">
      <c r="B86" s="94" t="s">
        <v>153</v>
      </c>
      <c r="C86" s="95" t="s">
        <v>154</v>
      </c>
      <c r="D86" s="15" t="s">
        <v>16</v>
      </c>
      <c r="E86" s="24">
        <v>18</v>
      </c>
      <c r="F86" s="37">
        <v>235000</v>
      </c>
      <c r="G86" s="24">
        <f t="shared" si="4"/>
        <v>4230000</v>
      </c>
      <c r="H86" s="30"/>
      <c r="I86" s="38"/>
      <c r="J86" s="39"/>
      <c r="K86" s="40"/>
      <c r="L86" s="34"/>
    </row>
    <row r="87" spans="2:12" ht="21.75" customHeight="1" x14ac:dyDescent="0.2">
      <c r="B87" s="94" t="s">
        <v>155</v>
      </c>
      <c r="C87" s="95" t="s">
        <v>156</v>
      </c>
      <c r="D87" s="15" t="s">
        <v>16</v>
      </c>
      <c r="E87" s="24">
        <v>15</v>
      </c>
      <c r="F87" s="37">
        <v>185000</v>
      </c>
      <c r="G87" s="24">
        <f t="shared" si="4"/>
        <v>2775000</v>
      </c>
      <c r="H87" s="30"/>
      <c r="I87" s="38"/>
      <c r="J87" s="39"/>
      <c r="K87" s="40"/>
      <c r="L87" s="34"/>
    </row>
    <row r="88" spans="2:12" ht="43.5" customHeight="1" x14ac:dyDescent="0.2">
      <c r="B88" s="94" t="s">
        <v>157</v>
      </c>
      <c r="C88" s="95" t="s">
        <v>158</v>
      </c>
      <c r="D88" s="15" t="s">
        <v>11</v>
      </c>
      <c r="E88" s="24">
        <v>1</v>
      </c>
      <c r="F88" s="37">
        <v>1250000</v>
      </c>
      <c r="G88" s="24">
        <f t="shared" si="4"/>
        <v>1250000</v>
      </c>
      <c r="H88" s="30"/>
      <c r="I88" s="38"/>
      <c r="J88" s="39"/>
      <c r="K88" s="40"/>
      <c r="L88" s="34"/>
    </row>
    <row r="89" spans="2:12" ht="36" customHeight="1" x14ac:dyDescent="0.2">
      <c r="B89" s="94" t="s">
        <v>159</v>
      </c>
      <c r="C89" s="95" t="s">
        <v>160</v>
      </c>
      <c r="D89" s="91" t="s">
        <v>11</v>
      </c>
      <c r="E89" s="24">
        <v>1</v>
      </c>
      <c r="F89" s="96">
        <v>950160</v>
      </c>
      <c r="G89" s="24">
        <f t="shared" si="4"/>
        <v>950160</v>
      </c>
      <c r="H89" s="30"/>
      <c r="I89" s="38"/>
      <c r="J89" s="39"/>
      <c r="K89" s="40"/>
      <c r="L89" s="34"/>
    </row>
    <row r="90" spans="2:12" ht="30.75" customHeight="1" x14ac:dyDescent="0.2">
      <c r="B90" s="94" t="s">
        <v>161</v>
      </c>
      <c r="C90" s="95" t="s">
        <v>162</v>
      </c>
      <c r="D90" s="91" t="s">
        <v>11</v>
      </c>
      <c r="E90" s="24">
        <v>1</v>
      </c>
      <c r="F90" s="96">
        <v>400000</v>
      </c>
      <c r="G90" s="24">
        <f t="shared" si="4"/>
        <v>400000</v>
      </c>
      <c r="H90" s="30"/>
      <c r="I90" s="38"/>
      <c r="J90" s="39"/>
      <c r="K90" s="40"/>
      <c r="L90" s="34"/>
    </row>
    <row r="91" spans="2:12" ht="57.75" customHeight="1" x14ac:dyDescent="0.2">
      <c r="B91" s="94" t="s">
        <v>163</v>
      </c>
      <c r="C91" s="92" t="s">
        <v>164</v>
      </c>
      <c r="D91" s="91" t="s">
        <v>11</v>
      </c>
      <c r="E91" s="24">
        <v>1</v>
      </c>
      <c r="F91" s="93">
        <v>850000</v>
      </c>
      <c r="G91" s="24">
        <f t="shared" si="4"/>
        <v>850000</v>
      </c>
      <c r="H91" s="30"/>
      <c r="I91" s="14"/>
      <c r="J91" s="39"/>
      <c r="K91" s="40"/>
      <c r="L91" s="34"/>
    </row>
    <row r="92" spans="2:12" ht="75.75" customHeight="1" x14ac:dyDescent="0.2">
      <c r="B92" s="94" t="s">
        <v>165</v>
      </c>
      <c r="C92" s="66" t="s">
        <v>166</v>
      </c>
      <c r="D92" s="91" t="s">
        <v>11</v>
      </c>
      <c r="E92" s="24">
        <v>1</v>
      </c>
      <c r="F92" s="93">
        <v>2250000</v>
      </c>
      <c r="G92" s="24">
        <f t="shared" si="4"/>
        <v>2250000</v>
      </c>
      <c r="H92" s="30"/>
      <c r="I92" s="38"/>
      <c r="J92" s="39"/>
      <c r="K92" s="40"/>
      <c r="L92" s="34"/>
    </row>
    <row r="93" spans="2:12" ht="15.75" customHeight="1" x14ac:dyDescent="0.2">
      <c r="B93" s="94" t="s">
        <v>167</v>
      </c>
      <c r="C93" s="66" t="s">
        <v>168</v>
      </c>
      <c r="D93" s="91" t="s">
        <v>11</v>
      </c>
      <c r="E93" s="24">
        <v>1</v>
      </c>
      <c r="F93" s="93">
        <v>1500000</v>
      </c>
      <c r="G93" s="24">
        <f t="shared" si="4"/>
        <v>1500000</v>
      </c>
      <c r="H93" s="30"/>
      <c r="I93" s="38"/>
      <c r="J93" s="39"/>
      <c r="K93" s="40"/>
      <c r="L93" s="34"/>
    </row>
    <row r="94" spans="2:12" ht="28.5" customHeight="1" x14ac:dyDescent="0.2">
      <c r="B94" s="94" t="s">
        <v>169</v>
      </c>
      <c r="C94" s="95" t="s">
        <v>170</v>
      </c>
      <c r="D94" s="91" t="s">
        <v>23</v>
      </c>
      <c r="E94" s="24">
        <v>10</v>
      </c>
      <c r="F94" s="93">
        <v>285300</v>
      </c>
      <c r="G94" s="24">
        <f t="shared" si="4"/>
        <v>2853000</v>
      </c>
      <c r="H94" s="30"/>
      <c r="I94" s="38"/>
      <c r="J94" s="39"/>
      <c r="K94" s="40"/>
      <c r="L94" s="34"/>
    </row>
    <row r="95" spans="2:12" ht="18" customHeight="1" x14ac:dyDescent="0.2">
      <c r="B95" s="42"/>
      <c r="C95" s="97" t="s">
        <v>171</v>
      </c>
      <c r="D95" s="98"/>
      <c r="E95" s="99"/>
      <c r="F95" s="100"/>
      <c r="G95" s="101">
        <f>ROUND(SUM(G83:G94),0)</f>
        <v>30652960</v>
      </c>
      <c r="H95" s="30"/>
      <c r="I95" s="38"/>
      <c r="J95" s="39"/>
      <c r="K95" s="40"/>
      <c r="L95" s="34"/>
    </row>
    <row r="96" spans="2:12" ht="18" customHeight="1" x14ac:dyDescent="0.2">
      <c r="B96" s="51"/>
      <c r="C96" s="52"/>
      <c r="D96" s="53"/>
      <c r="E96" s="54"/>
      <c r="F96" s="55"/>
      <c r="G96" s="56"/>
      <c r="H96" s="30"/>
      <c r="I96" s="38"/>
      <c r="J96" s="39"/>
      <c r="K96" s="40"/>
      <c r="L96" s="34"/>
    </row>
    <row r="97" spans="2:12" ht="18" customHeight="1" x14ac:dyDescent="0.2">
      <c r="B97" s="57" t="s">
        <v>172</v>
      </c>
      <c r="C97" s="57" t="s">
        <v>173</v>
      </c>
      <c r="D97" s="58"/>
      <c r="E97" s="59"/>
      <c r="F97" s="60"/>
      <c r="G97" s="61"/>
      <c r="H97" s="30"/>
      <c r="I97" s="38"/>
      <c r="J97" s="39"/>
      <c r="K97" s="40"/>
      <c r="L97" s="34"/>
    </row>
    <row r="98" spans="2:12" ht="21.75" customHeight="1" x14ac:dyDescent="0.2">
      <c r="B98" s="213" t="s">
        <v>174</v>
      </c>
      <c r="C98" s="14" t="s">
        <v>175</v>
      </c>
      <c r="D98" s="15" t="s">
        <v>16</v>
      </c>
      <c r="E98" s="24">
        <v>50</v>
      </c>
      <c r="F98" s="25">
        <v>37977</v>
      </c>
      <c r="G98" s="24">
        <f t="shared" ref="G98:G106" si="5">ROUND(E98*F98,0)</f>
        <v>1898850</v>
      </c>
      <c r="H98" s="30"/>
      <c r="I98" s="38"/>
      <c r="J98" s="39"/>
      <c r="K98" s="40"/>
      <c r="L98" s="34"/>
    </row>
    <row r="99" spans="2:12" ht="17.25" customHeight="1" x14ac:dyDescent="0.2">
      <c r="B99" s="94" t="s">
        <v>176</v>
      </c>
      <c r="C99" s="14" t="s">
        <v>177</v>
      </c>
      <c r="D99" s="15" t="s">
        <v>16</v>
      </c>
      <c r="E99" s="24">
        <v>40</v>
      </c>
      <c r="F99" s="25">
        <v>37977</v>
      </c>
      <c r="G99" s="24">
        <f t="shared" si="5"/>
        <v>1519080</v>
      </c>
      <c r="H99" s="30"/>
      <c r="I99" s="38"/>
      <c r="J99" s="39"/>
      <c r="K99" s="40"/>
      <c r="L99" s="34"/>
    </row>
    <row r="100" spans="2:12" ht="30.75" customHeight="1" x14ac:dyDescent="0.2">
      <c r="B100" s="94" t="s">
        <v>178</v>
      </c>
      <c r="C100" s="14" t="s">
        <v>179</v>
      </c>
      <c r="D100" s="15" t="s">
        <v>16</v>
      </c>
      <c r="E100" s="24">
        <v>1030</v>
      </c>
      <c r="F100" s="25">
        <v>20128</v>
      </c>
      <c r="G100" s="24">
        <f t="shared" si="5"/>
        <v>20731840</v>
      </c>
      <c r="H100" s="30"/>
      <c r="I100" s="38"/>
      <c r="J100" s="39"/>
      <c r="K100" s="40"/>
      <c r="L100" s="34"/>
    </row>
    <row r="101" spans="2:12" ht="31.5" customHeight="1" x14ac:dyDescent="0.2">
      <c r="B101" s="94" t="s">
        <v>180</v>
      </c>
      <c r="C101" s="14" t="s">
        <v>181</v>
      </c>
      <c r="D101" s="15" t="s">
        <v>16</v>
      </c>
      <c r="E101" s="24">
        <v>160</v>
      </c>
      <c r="F101" s="25">
        <v>22407</v>
      </c>
      <c r="G101" s="24">
        <f t="shared" si="5"/>
        <v>3585120</v>
      </c>
      <c r="H101" s="30"/>
      <c r="I101" s="38"/>
      <c r="J101" s="39"/>
      <c r="K101" s="40"/>
      <c r="L101" s="34"/>
    </row>
    <row r="102" spans="2:12" ht="21.75" customHeight="1" x14ac:dyDescent="0.2">
      <c r="B102" s="94" t="s">
        <v>182</v>
      </c>
      <c r="C102" s="102" t="s">
        <v>183</v>
      </c>
      <c r="D102" s="15" t="s">
        <v>16</v>
      </c>
      <c r="E102" s="103">
        <v>1</v>
      </c>
      <c r="F102" s="104">
        <v>23818</v>
      </c>
      <c r="G102" s="103">
        <f t="shared" si="5"/>
        <v>23818</v>
      </c>
      <c r="H102" s="30"/>
      <c r="I102" s="38"/>
      <c r="J102" s="39"/>
      <c r="K102" s="40"/>
      <c r="L102" s="34"/>
    </row>
    <row r="103" spans="2:12" ht="38.25" customHeight="1" x14ac:dyDescent="0.2">
      <c r="B103" s="94" t="s">
        <v>184</v>
      </c>
      <c r="C103" s="14" t="s">
        <v>185</v>
      </c>
      <c r="D103" s="15" t="s">
        <v>16</v>
      </c>
      <c r="E103" s="24">
        <v>30</v>
      </c>
      <c r="F103" s="25">
        <v>19618</v>
      </c>
      <c r="G103" s="24">
        <f t="shared" si="5"/>
        <v>588540</v>
      </c>
      <c r="H103" s="30"/>
      <c r="I103" s="38"/>
      <c r="J103" s="39"/>
      <c r="K103" s="40"/>
      <c r="L103" s="34"/>
    </row>
    <row r="104" spans="2:12" ht="30.75" customHeight="1" x14ac:dyDescent="0.2">
      <c r="B104" s="94" t="s">
        <v>186</v>
      </c>
      <c r="C104" s="14" t="s">
        <v>187</v>
      </c>
      <c r="D104" s="15" t="s">
        <v>16</v>
      </c>
      <c r="E104" s="24">
        <v>30</v>
      </c>
      <c r="F104" s="25">
        <v>15147</v>
      </c>
      <c r="G104" s="24">
        <f t="shared" si="5"/>
        <v>454410</v>
      </c>
      <c r="H104" s="30"/>
      <c r="I104" s="38"/>
      <c r="J104" s="39"/>
      <c r="K104" s="40"/>
      <c r="L104" s="34"/>
    </row>
    <row r="105" spans="2:12" ht="30" customHeight="1" x14ac:dyDescent="0.2">
      <c r="B105" s="94" t="s">
        <v>188</v>
      </c>
      <c r="C105" s="14" t="s">
        <v>189</v>
      </c>
      <c r="D105" s="15" t="s">
        <v>16</v>
      </c>
      <c r="E105" s="24">
        <v>320</v>
      </c>
      <c r="F105" s="25">
        <v>14966</v>
      </c>
      <c r="G105" s="24">
        <f t="shared" si="5"/>
        <v>4789120</v>
      </c>
      <c r="H105" s="30"/>
      <c r="I105" s="38"/>
      <c r="J105" s="39"/>
      <c r="K105" s="40"/>
      <c r="L105" s="34"/>
    </row>
    <row r="106" spans="2:12" ht="19.5" customHeight="1" x14ac:dyDescent="0.2">
      <c r="B106" s="94" t="s">
        <v>190</v>
      </c>
      <c r="C106" s="14" t="s">
        <v>191</v>
      </c>
      <c r="D106" s="15" t="s">
        <v>16</v>
      </c>
      <c r="E106" s="24">
        <v>15</v>
      </c>
      <c r="F106" s="25">
        <v>31719</v>
      </c>
      <c r="G106" s="24">
        <f t="shared" si="5"/>
        <v>475785</v>
      </c>
      <c r="H106" s="30"/>
      <c r="I106" s="38"/>
      <c r="J106" s="39"/>
      <c r="K106" s="40"/>
      <c r="L106" s="34"/>
    </row>
    <row r="107" spans="2:12" ht="18" customHeight="1" x14ac:dyDescent="0.2">
      <c r="B107" s="42"/>
      <c r="C107" s="43" t="s">
        <v>192</v>
      </c>
      <c r="D107" s="44"/>
      <c r="E107" s="45"/>
      <c r="F107" s="46"/>
      <c r="G107" s="47">
        <f>ROUND(SUM(G98:G106),0)</f>
        <v>34066563</v>
      </c>
      <c r="H107" s="30"/>
      <c r="I107" s="38"/>
      <c r="J107" s="39"/>
      <c r="K107" s="40"/>
      <c r="L107" s="34"/>
    </row>
    <row r="108" spans="2:12" ht="18" customHeight="1" x14ac:dyDescent="0.2">
      <c r="B108" s="51"/>
      <c r="C108" s="52"/>
      <c r="D108" s="53"/>
      <c r="E108" s="54"/>
      <c r="F108" s="55"/>
      <c r="G108" s="56"/>
      <c r="H108" s="30"/>
      <c r="I108" s="38"/>
      <c r="J108" s="39"/>
      <c r="K108" s="40"/>
      <c r="L108" s="34"/>
    </row>
    <row r="109" spans="2:12" ht="18" customHeight="1" x14ac:dyDescent="0.2">
      <c r="B109" s="57">
        <v>13.1</v>
      </c>
      <c r="C109" s="57" t="s">
        <v>193</v>
      </c>
      <c r="D109" s="58"/>
      <c r="E109" s="59"/>
      <c r="F109" s="60"/>
      <c r="G109" s="61"/>
      <c r="H109" s="30"/>
      <c r="I109" s="38"/>
      <c r="J109" s="39"/>
      <c r="K109" s="40"/>
      <c r="L109" s="34"/>
    </row>
    <row r="110" spans="2:12" ht="18" customHeight="1" x14ac:dyDescent="0.2">
      <c r="B110" s="13" t="s">
        <v>194</v>
      </c>
      <c r="C110" s="14" t="s">
        <v>195</v>
      </c>
      <c r="D110" s="15" t="s">
        <v>16</v>
      </c>
      <c r="E110" s="24">
        <v>60</v>
      </c>
      <c r="F110" s="25">
        <v>35373</v>
      </c>
      <c r="G110" s="24">
        <f>ROUND(E110*F110,0)</f>
        <v>2122380</v>
      </c>
      <c r="H110" s="30"/>
      <c r="I110" s="38"/>
      <c r="J110" s="39"/>
      <c r="K110" s="40"/>
      <c r="L110" s="34"/>
    </row>
    <row r="111" spans="2:12" ht="21" customHeight="1" x14ac:dyDescent="0.2">
      <c r="B111" s="13" t="s">
        <v>196</v>
      </c>
      <c r="C111" s="14" t="s">
        <v>197</v>
      </c>
      <c r="D111" s="15" t="s">
        <v>16</v>
      </c>
      <c r="E111" s="24">
        <v>30</v>
      </c>
      <c r="F111" s="25">
        <v>25125</v>
      </c>
      <c r="G111" s="24">
        <f>ROUND(E111*F111,0)</f>
        <v>753750</v>
      </c>
      <c r="H111" s="30"/>
      <c r="I111" s="38"/>
      <c r="J111" s="39"/>
      <c r="K111" s="40"/>
      <c r="L111" s="34"/>
    </row>
    <row r="112" spans="2:12" ht="21" customHeight="1" x14ac:dyDescent="0.2">
      <c r="B112" s="13" t="s">
        <v>198</v>
      </c>
      <c r="C112" s="14" t="s">
        <v>199</v>
      </c>
      <c r="D112" s="41" t="s">
        <v>39</v>
      </c>
      <c r="E112" s="24">
        <v>0.05</v>
      </c>
      <c r="F112" s="25">
        <v>696370</v>
      </c>
      <c r="G112" s="24">
        <f>ROUND(E112*F112,0)</f>
        <v>34819</v>
      </c>
      <c r="H112" s="30"/>
      <c r="I112" s="38"/>
      <c r="J112" s="39"/>
      <c r="K112" s="40"/>
      <c r="L112" s="34"/>
    </row>
    <row r="113" spans="2:12" ht="18" customHeight="1" x14ac:dyDescent="0.2">
      <c r="B113" s="42"/>
      <c r="C113" s="42" t="s">
        <v>200</v>
      </c>
      <c r="D113" s="44"/>
      <c r="E113" s="45"/>
      <c r="F113" s="46"/>
      <c r="G113" s="47">
        <f>ROUND(SUM(G110:G112),0)</f>
        <v>2910949</v>
      </c>
      <c r="H113" s="30"/>
      <c r="I113" s="38"/>
      <c r="J113" s="39"/>
      <c r="K113" s="40"/>
      <c r="L113" s="34"/>
    </row>
    <row r="114" spans="2:12" ht="18" customHeight="1" x14ac:dyDescent="0.2">
      <c r="B114" s="51"/>
      <c r="C114" s="51"/>
      <c r="D114" s="53"/>
      <c r="E114" s="54"/>
      <c r="F114" s="55"/>
      <c r="G114" s="56"/>
      <c r="H114" s="30"/>
      <c r="I114" s="38"/>
      <c r="J114" s="39"/>
      <c r="K114" s="40"/>
      <c r="L114" s="34"/>
    </row>
    <row r="115" spans="2:12" ht="18" customHeight="1" x14ac:dyDescent="0.2">
      <c r="B115" s="57" t="s">
        <v>201</v>
      </c>
      <c r="C115" s="57" t="s">
        <v>202</v>
      </c>
      <c r="D115" s="68"/>
      <c r="E115" s="69"/>
      <c r="F115" s="70"/>
      <c r="G115" s="105"/>
      <c r="H115" s="30"/>
      <c r="I115" s="38"/>
      <c r="J115" s="39"/>
      <c r="K115" s="40"/>
      <c r="L115" s="34"/>
    </row>
    <row r="116" spans="2:12" ht="18" customHeight="1" x14ac:dyDescent="0.2">
      <c r="B116" s="42" t="s">
        <v>203</v>
      </c>
      <c r="C116" s="106" t="s">
        <v>204</v>
      </c>
      <c r="D116" s="27" t="s">
        <v>39</v>
      </c>
      <c r="E116" s="107">
        <v>1.5</v>
      </c>
      <c r="F116" s="108">
        <v>120902</v>
      </c>
      <c r="G116" s="109">
        <f>ROUND(F116*E116,0)</f>
        <v>181353</v>
      </c>
      <c r="H116" s="30"/>
      <c r="I116" s="38"/>
      <c r="J116" s="39"/>
      <c r="K116" s="40"/>
      <c r="L116" s="34"/>
    </row>
    <row r="117" spans="2:12" ht="18" customHeight="1" x14ac:dyDescent="0.2">
      <c r="B117" s="42" t="s">
        <v>205</v>
      </c>
      <c r="C117" s="106" t="s">
        <v>206</v>
      </c>
      <c r="D117" s="41" t="s">
        <v>39</v>
      </c>
      <c r="E117" s="107">
        <v>1.5</v>
      </c>
      <c r="F117" s="108">
        <v>131002</v>
      </c>
      <c r="G117" s="109">
        <f>ROUND(F117*E117,0)</f>
        <v>196503</v>
      </c>
      <c r="H117" s="30"/>
      <c r="I117" s="38"/>
      <c r="J117" s="39"/>
      <c r="K117" s="40"/>
      <c r="L117" s="34"/>
    </row>
    <row r="118" spans="2:12" ht="18" customHeight="1" x14ac:dyDescent="0.2">
      <c r="B118" s="42"/>
      <c r="C118" s="72" t="s">
        <v>57</v>
      </c>
      <c r="D118" s="15"/>
      <c r="E118" s="16"/>
      <c r="F118" s="17"/>
      <c r="G118" s="110">
        <f>ROUND(SUM(G116:G117),0)</f>
        <v>377856</v>
      </c>
      <c r="H118" s="30"/>
      <c r="I118" s="38"/>
      <c r="J118" s="39"/>
      <c r="K118" s="40"/>
      <c r="L118" s="34"/>
    </row>
    <row r="119" spans="2:12" ht="18" customHeight="1" x14ac:dyDescent="0.2">
      <c r="B119" s="51"/>
      <c r="C119" s="51"/>
      <c r="D119" s="53"/>
      <c r="E119" s="54"/>
      <c r="F119" s="55"/>
      <c r="G119" s="56"/>
      <c r="H119" s="30"/>
      <c r="I119" s="38"/>
      <c r="J119" s="39"/>
      <c r="K119" s="40"/>
      <c r="L119" s="34"/>
    </row>
    <row r="120" spans="2:12" ht="18" customHeight="1" x14ac:dyDescent="0.2">
      <c r="B120" s="57" t="s">
        <v>207</v>
      </c>
      <c r="C120" s="57" t="s">
        <v>208</v>
      </c>
      <c r="D120" s="58"/>
      <c r="E120" s="59"/>
      <c r="F120" s="60"/>
      <c r="G120" s="61"/>
      <c r="H120" s="30"/>
      <c r="I120" s="38"/>
      <c r="J120" s="39"/>
      <c r="K120" s="40"/>
      <c r="L120" s="34"/>
    </row>
    <row r="121" spans="2:12" ht="40.5" customHeight="1" x14ac:dyDescent="0.2">
      <c r="B121" s="13" t="s">
        <v>209</v>
      </c>
      <c r="C121" s="14" t="s">
        <v>210</v>
      </c>
      <c r="D121" s="36" t="s">
        <v>11</v>
      </c>
      <c r="E121" s="24">
        <v>2</v>
      </c>
      <c r="F121" s="37">
        <v>3910114</v>
      </c>
      <c r="G121" s="24">
        <f>ROUND(E121*F121,0)</f>
        <v>7820228</v>
      </c>
      <c r="H121" s="30"/>
      <c r="I121" s="38"/>
      <c r="J121" s="39"/>
      <c r="K121" s="40"/>
      <c r="L121" s="34"/>
    </row>
    <row r="122" spans="2:12" ht="40.5" customHeight="1" x14ac:dyDescent="0.2">
      <c r="B122" s="13" t="s">
        <v>211</v>
      </c>
      <c r="C122" s="14" t="s">
        <v>212</v>
      </c>
      <c r="D122" s="36" t="s">
        <v>11</v>
      </c>
      <c r="E122" s="24">
        <v>2</v>
      </c>
      <c r="F122" s="37">
        <v>1560000</v>
      </c>
      <c r="G122" s="24">
        <f t="shared" ref="G122:G144" si="6">ROUND(E122*F122,0)</f>
        <v>3120000</v>
      </c>
      <c r="H122" s="30"/>
      <c r="I122" s="38"/>
      <c r="J122" s="39"/>
      <c r="K122" s="40"/>
      <c r="L122" s="34"/>
    </row>
    <row r="123" spans="2:12" ht="40.5" customHeight="1" x14ac:dyDescent="0.2">
      <c r="B123" s="13" t="s">
        <v>213</v>
      </c>
      <c r="C123" s="14" t="s">
        <v>214</v>
      </c>
      <c r="D123" s="36" t="s">
        <v>11</v>
      </c>
      <c r="E123" s="24">
        <v>2</v>
      </c>
      <c r="F123" s="37">
        <v>1200000</v>
      </c>
      <c r="G123" s="24">
        <f t="shared" si="6"/>
        <v>2400000</v>
      </c>
      <c r="H123" s="30"/>
      <c r="I123" s="38"/>
      <c r="J123" s="39"/>
      <c r="K123" s="40"/>
      <c r="L123" s="34"/>
    </row>
    <row r="124" spans="2:12" ht="18" customHeight="1" x14ac:dyDescent="0.2">
      <c r="B124" s="13" t="s">
        <v>215</v>
      </c>
      <c r="C124" s="14" t="s">
        <v>216</v>
      </c>
      <c r="D124" s="15" t="s">
        <v>16</v>
      </c>
      <c r="E124" s="24">
        <v>40</v>
      </c>
      <c r="F124" s="25">
        <v>170000</v>
      </c>
      <c r="G124" s="24">
        <f t="shared" si="6"/>
        <v>6800000</v>
      </c>
      <c r="H124" s="30"/>
    </row>
    <row r="125" spans="2:12" ht="28.5" customHeight="1" x14ac:dyDescent="0.2">
      <c r="B125" s="13" t="s">
        <v>217</v>
      </c>
      <c r="C125" s="14" t="s">
        <v>218</v>
      </c>
      <c r="D125" s="91" t="s">
        <v>11</v>
      </c>
      <c r="E125" s="24">
        <v>1</v>
      </c>
      <c r="F125" s="24">
        <v>4047500</v>
      </c>
      <c r="G125" s="24">
        <f t="shared" si="6"/>
        <v>4047500</v>
      </c>
      <c r="H125" s="30"/>
    </row>
    <row r="126" spans="2:12" ht="28.5" customHeight="1" x14ac:dyDescent="0.2">
      <c r="B126" s="13" t="s">
        <v>219</v>
      </c>
      <c r="C126" s="92" t="s">
        <v>220</v>
      </c>
      <c r="D126" s="91" t="s">
        <v>129</v>
      </c>
      <c r="E126" s="24">
        <v>1</v>
      </c>
      <c r="F126" s="93">
        <v>354164</v>
      </c>
      <c r="G126" s="24">
        <f t="shared" si="6"/>
        <v>354164</v>
      </c>
      <c r="H126" s="30"/>
    </row>
    <row r="127" spans="2:12" ht="16.5" customHeight="1" x14ac:dyDescent="0.2">
      <c r="B127" s="13" t="s">
        <v>221</v>
      </c>
      <c r="C127" s="14" t="s">
        <v>222</v>
      </c>
      <c r="D127" s="91" t="s">
        <v>11</v>
      </c>
      <c r="E127" s="24">
        <v>6</v>
      </c>
      <c r="F127" s="24">
        <v>468375</v>
      </c>
      <c r="G127" s="24">
        <f t="shared" si="6"/>
        <v>2810250</v>
      </c>
      <c r="H127" s="30"/>
    </row>
    <row r="128" spans="2:12" ht="18" customHeight="1" x14ac:dyDescent="0.2">
      <c r="B128" s="13" t="s">
        <v>223</v>
      </c>
      <c r="C128" s="72" t="s">
        <v>224</v>
      </c>
      <c r="D128" s="15" t="s">
        <v>16</v>
      </c>
      <c r="E128" s="111">
        <v>10</v>
      </c>
      <c r="F128" s="112">
        <v>25422</v>
      </c>
      <c r="G128" s="24">
        <f t="shared" si="6"/>
        <v>254220</v>
      </c>
      <c r="H128" s="30"/>
      <c r="I128" s="38"/>
      <c r="J128" s="39"/>
      <c r="K128" s="40"/>
      <c r="L128" s="34"/>
    </row>
    <row r="129" spans="2:12" ht="45" customHeight="1" x14ac:dyDescent="0.2">
      <c r="B129" s="13" t="s">
        <v>225</v>
      </c>
      <c r="C129" s="66" t="s">
        <v>226</v>
      </c>
      <c r="D129" s="91" t="s">
        <v>16</v>
      </c>
      <c r="E129" s="24">
        <v>5</v>
      </c>
      <c r="F129" s="24">
        <v>689000</v>
      </c>
      <c r="G129" s="24">
        <f t="shared" si="6"/>
        <v>3445000</v>
      </c>
      <c r="H129" s="30"/>
      <c r="I129" s="38"/>
      <c r="J129" s="39"/>
      <c r="K129" s="40"/>
      <c r="L129" s="34"/>
    </row>
    <row r="130" spans="2:12" ht="33.75" x14ac:dyDescent="0.2">
      <c r="B130" s="13" t="s">
        <v>227</v>
      </c>
      <c r="C130" s="86" t="s">
        <v>228</v>
      </c>
      <c r="D130" s="113" t="s">
        <v>11</v>
      </c>
      <c r="E130" s="24">
        <v>1</v>
      </c>
      <c r="F130" s="96">
        <v>750840</v>
      </c>
      <c r="G130" s="24">
        <f t="shared" si="6"/>
        <v>750840</v>
      </c>
      <c r="H130" s="30"/>
      <c r="I130" s="38"/>
      <c r="J130" s="39"/>
      <c r="K130" s="40"/>
      <c r="L130" s="34"/>
    </row>
    <row r="131" spans="2:12" x14ac:dyDescent="0.2">
      <c r="B131" s="13" t="s">
        <v>229</v>
      </c>
      <c r="C131" s="86" t="s">
        <v>230</v>
      </c>
      <c r="D131" s="113" t="s">
        <v>11</v>
      </c>
      <c r="E131" s="24">
        <v>1</v>
      </c>
      <c r="F131" s="114">
        <v>745754</v>
      </c>
      <c r="G131" s="24">
        <f t="shared" si="6"/>
        <v>745754</v>
      </c>
      <c r="H131" s="30"/>
      <c r="I131" s="38"/>
      <c r="J131" s="39"/>
      <c r="K131" s="40"/>
      <c r="L131" s="34"/>
    </row>
    <row r="132" spans="2:12" ht="18" customHeight="1" x14ac:dyDescent="0.2">
      <c r="B132" s="13" t="s">
        <v>231</v>
      </c>
      <c r="C132" s="14" t="s">
        <v>232</v>
      </c>
      <c r="D132" s="91" t="s">
        <v>11</v>
      </c>
      <c r="E132" s="24">
        <v>1</v>
      </c>
      <c r="F132" s="24">
        <v>945754</v>
      </c>
      <c r="G132" s="24">
        <f t="shared" si="6"/>
        <v>945754</v>
      </c>
      <c r="H132" s="30"/>
      <c r="I132" s="38"/>
      <c r="J132" s="39"/>
      <c r="K132" s="40"/>
      <c r="L132" s="34"/>
    </row>
    <row r="133" spans="2:12" ht="18" customHeight="1" x14ac:dyDescent="0.2">
      <c r="B133" s="13" t="s">
        <v>233</v>
      </c>
      <c r="C133" s="92" t="s">
        <v>234</v>
      </c>
      <c r="D133" s="91" t="s">
        <v>11</v>
      </c>
      <c r="E133" s="24">
        <v>2</v>
      </c>
      <c r="F133" s="93">
        <v>300000</v>
      </c>
      <c r="G133" s="24">
        <f>ROUND(E133*F133,0)</f>
        <v>600000</v>
      </c>
      <c r="H133" s="30"/>
      <c r="I133" s="38"/>
      <c r="J133" s="39"/>
      <c r="K133" s="40"/>
      <c r="L133" s="34"/>
    </row>
    <row r="134" spans="2:12" ht="18" customHeight="1" x14ac:dyDescent="0.2">
      <c r="B134" s="13" t="s">
        <v>235</v>
      </c>
      <c r="C134" s="92" t="s">
        <v>236</v>
      </c>
      <c r="D134" s="91" t="s">
        <v>11</v>
      </c>
      <c r="E134" s="24">
        <v>1</v>
      </c>
      <c r="F134" s="93">
        <v>119000</v>
      </c>
      <c r="G134" s="24">
        <f t="shared" ref="G134" si="7">ROUND(E134*F134,0)</f>
        <v>119000</v>
      </c>
      <c r="H134" s="30"/>
      <c r="I134" s="38"/>
      <c r="J134" s="39"/>
      <c r="K134" s="40"/>
      <c r="L134" s="34"/>
    </row>
    <row r="135" spans="2:12" ht="18" customHeight="1" x14ac:dyDescent="0.2">
      <c r="B135" s="13" t="s">
        <v>237</v>
      </c>
      <c r="C135" s="92" t="s">
        <v>238</v>
      </c>
      <c r="D135" s="91" t="s">
        <v>11</v>
      </c>
      <c r="E135" s="24">
        <v>25</v>
      </c>
      <c r="F135" s="93">
        <v>13500</v>
      </c>
      <c r="G135" s="24">
        <f>ROUND(E135*F135,0)</f>
        <v>337500</v>
      </c>
      <c r="H135" s="30"/>
      <c r="I135" s="38"/>
      <c r="J135" s="39"/>
      <c r="K135" s="40"/>
      <c r="L135" s="34"/>
    </row>
    <row r="136" spans="2:12" ht="18" customHeight="1" x14ac:dyDescent="0.2">
      <c r="B136" s="13" t="s">
        <v>239</v>
      </c>
      <c r="C136" s="92" t="s">
        <v>240</v>
      </c>
      <c r="D136" s="91" t="s">
        <v>11</v>
      </c>
      <c r="E136" s="24">
        <v>1</v>
      </c>
      <c r="F136" s="93">
        <v>166900</v>
      </c>
      <c r="G136" s="24">
        <f>ROUND(E136*F136,0)</f>
        <v>166900</v>
      </c>
      <c r="H136" s="30"/>
      <c r="I136" s="38"/>
      <c r="J136" s="39"/>
      <c r="K136" s="40"/>
      <c r="L136" s="34"/>
    </row>
    <row r="137" spans="2:12" ht="18" customHeight="1" x14ac:dyDescent="0.2">
      <c r="B137" s="13" t="s">
        <v>241</v>
      </c>
      <c r="C137" s="92" t="s">
        <v>242</v>
      </c>
      <c r="D137" s="91" t="s">
        <v>11</v>
      </c>
      <c r="E137" s="24">
        <v>1</v>
      </c>
      <c r="F137" s="93">
        <v>600000</v>
      </c>
      <c r="G137" s="24">
        <f>ROUND(E137*F137,0)</f>
        <v>600000</v>
      </c>
      <c r="H137" s="30"/>
      <c r="I137" s="38"/>
      <c r="J137" s="39"/>
      <c r="K137" s="40"/>
      <c r="L137" s="34"/>
    </row>
    <row r="138" spans="2:12" ht="18" customHeight="1" x14ac:dyDescent="0.2">
      <c r="B138" s="13" t="s">
        <v>243</v>
      </c>
      <c r="C138" s="14" t="s">
        <v>244</v>
      </c>
      <c r="D138" s="91" t="s">
        <v>11</v>
      </c>
      <c r="E138" s="24">
        <v>2</v>
      </c>
      <c r="F138" s="24">
        <v>400920</v>
      </c>
      <c r="G138" s="24">
        <f t="shared" si="6"/>
        <v>801840</v>
      </c>
      <c r="H138" s="30"/>
      <c r="I138" s="38"/>
      <c r="J138" s="39"/>
      <c r="K138" s="40"/>
      <c r="L138" s="34"/>
    </row>
    <row r="139" spans="2:12" ht="18" customHeight="1" x14ac:dyDescent="0.2">
      <c r="B139" s="13" t="s">
        <v>245</v>
      </c>
      <c r="C139" s="14" t="s">
        <v>246</v>
      </c>
      <c r="D139" s="91" t="s">
        <v>11</v>
      </c>
      <c r="E139" s="24">
        <v>1</v>
      </c>
      <c r="F139" s="24">
        <v>2170111</v>
      </c>
      <c r="G139" s="24">
        <f t="shared" si="6"/>
        <v>2170111</v>
      </c>
      <c r="H139" s="30"/>
      <c r="I139" s="38"/>
      <c r="J139" s="39"/>
      <c r="K139" s="40"/>
      <c r="L139" s="34"/>
    </row>
    <row r="140" spans="2:12" ht="18" customHeight="1" x14ac:dyDescent="0.2">
      <c r="B140" s="13" t="s">
        <v>247</v>
      </c>
      <c r="C140" s="14" t="s">
        <v>248</v>
      </c>
      <c r="D140" s="91" t="s">
        <v>11</v>
      </c>
      <c r="E140" s="24">
        <v>1</v>
      </c>
      <c r="F140" s="24">
        <v>2710371</v>
      </c>
      <c r="G140" s="24">
        <f t="shared" si="6"/>
        <v>2710371</v>
      </c>
      <c r="H140" s="30"/>
      <c r="I140" s="38"/>
      <c r="J140" s="39"/>
      <c r="K140" s="40"/>
      <c r="L140" s="34"/>
    </row>
    <row r="141" spans="2:12" ht="19.5" customHeight="1" x14ac:dyDescent="0.2">
      <c r="B141" s="13" t="s">
        <v>249</v>
      </c>
      <c r="C141" s="14" t="s">
        <v>250</v>
      </c>
      <c r="D141" s="91" t="s">
        <v>141</v>
      </c>
      <c r="E141" s="24">
        <v>8</v>
      </c>
      <c r="F141" s="24">
        <v>315080</v>
      </c>
      <c r="G141" s="24">
        <f t="shared" si="6"/>
        <v>2520640</v>
      </c>
      <c r="H141" s="30"/>
      <c r="I141" s="38"/>
      <c r="J141" s="39"/>
      <c r="K141" s="40"/>
      <c r="L141" s="34"/>
    </row>
    <row r="142" spans="2:12" ht="16.5" customHeight="1" x14ac:dyDescent="0.2">
      <c r="B142" s="13" t="s">
        <v>251</v>
      </c>
      <c r="C142" s="14" t="s">
        <v>252</v>
      </c>
      <c r="D142" s="91" t="s">
        <v>141</v>
      </c>
      <c r="E142" s="24">
        <v>1</v>
      </c>
      <c r="F142" s="24">
        <v>450000</v>
      </c>
      <c r="G142" s="24">
        <f t="shared" si="6"/>
        <v>450000</v>
      </c>
      <c r="H142" s="30"/>
      <c r="I142" s="38"/>
      <c r="J142" s="39"/>
      <c r="K142" s="40"/>
      <c r="L142" s="34"/>
    </row>
    <row r="143" spans="2:12" ht="21" customHeight="1" x14ac:dyDescent="0.2">
      <c r="B143" s="13" t="s">
        <v>253</v>
      </c>
      <c r="C143" s="92" t="s">
        <v>254</v>
      </c>
      <c r="D143" s="91" t="s">
        <v>11</v>
      </c>
      <c r="E143" s="24">
        <v>1</v>
      </c>
      <c r="F143" s="93">
        <v>2250000</v>
      </c>
      <c r="G143" s="24">
        <f t="shared" si="6"/>
        <v>2250000</v>
      </c>
      <c r="H143" s="30"/>
      <c r="I143" s="38"/>
      <c r="J143" s="39"/>
      <c r="K143" s="40"/>
      <c r="L143" s="34"/>
    </row>
    <row r="144" spans="2:12" ht="21" customHeight="1" x14ac:dyDescent="0.2">
      <c r="B144" s="13" t="s">
        <v>255</v>
      </c>
      <c r="C144" s="14" t="s">
        <v>256</v>
      </c>
      <c r="D144" s="36" t="s">
        <v>11</v>
      </c>
      <c r="E144" s="24">
        <v>1</v>
      </c>
      <c r="F144" s="93">
        <v>1200000</v>
      </c>
      <c r="G144" s="24">
        <f t="shared" si="6"/>
        <v>1200000</v>
      </c>
      <c r="H144" s="30"/>
      <c r="I144" s="38"/>
      <c r="J144" s="39"/>
      <c r="K144" s="40"/>
      <c r="L144" s="34"/>
    </row>
    <row r="145" spans="2:14" ht="18" customHeight="1" x14ac:dyDescent="0.2">
      <c r="B145" s="42"/>
      <c r="C145" s="42" t="s">
        <v>200</v>
      </c>
      <c r="D145" s="44"/>
      <c r="E145" s="45"/>
      <c r="F145" s="46"/>
      <c r="G145" s="47">
        <f>ROUND(SUM(G121:G144),0)</f>
        <v>47420072</v>
      </c>
      <c r="H145" s="30"/>
      <c r="I145" s="38"/>
      <c r="J145" s="39"/>
      <c r="K145" s="40"/>
      <c r="L145" s="34"/>
    </row>
    <row r="146" spans="2:14" ht="18" customHeight="1" x14ac:dyDescent="0.2">
      <c r="B146" s="51"/>
      <c r="C146" s="51"/>
      <c r="D146" s="53"/>
      <c r="E146" s="54"/>
      <c r="F146" s="55"/>
      <c r="G146"/>
      <c r="H146" s="30"/>
      <c r="I146" s="38"/>
      <c r="J146" s="39"/>
      <c r="K146" s="40"/>
      <c r="L146" s="34"/>
    </row>
    <row r="147" spans="2:14" ht="18" customHeight="1" x14ac:dyDescent="0.2">
      <c r="B147" s="57" t="s">
        <v>257</v>
      </c>
      <c r="C147" s="57" t="s">
        <v>258</v>
      </c>
      <c r="D147" s="58"/>
      <c r="E147" s="59"/>
      <c r="F147" s="60"/>
      <c r="G147" s="61"/>
      <c r="H147" s="30"/>
      <c r="I147" s="48"/>
      <c r="J147" s="62"/>
      <c r="K147" s="49"/>
      <c r="L147" s="50"/>
    </row>
    <row r="148" spans="2:14" ht="27.75" customHeight="1" x14ac:dyDescent="0.2">
      <c r="B148" s="13" t="s">
        <v>259</v>
      </c>
      <c r="C148" s="14" t="s">
        <v>260</v>
      </c>
      <c r="D148" s="15" t="s">
        <v>30</v>
      </c>
      <c r="E148" s="24">
        <v>10</v>
      </c>
      <c r="F148" s="25">
        <v>11519</v>
      </c>
      <c r="G148" s="24">
        <f>ROUND(E148*F148,0)</f>
        <v>115190</v>
      </c>
      <c r="H148" s="30"/>
      <c r="I148" s="115"/>
      <c r="J148" s="62"/>
      <c r="K148" s="49"/>
      <c r="L148" s="50"/>
    </row>
    <row r="149" spans="2:14" ht="18" customHeight="1" x14ac:dyDescent="0.2">
      <c r="B149" s="13" t="s">
        <v>261</v>
      </c>
      <c r="C149" s="14" t="s">
        <v>262</v>
      </c>
      <c r="D149" s="15" t="s">
        <v>23</v>
      </c>
      <c r="E149" s="24">
        <v>4</v>
      </c>
      <c r="F149" s="25">
        <v>15288</v>
      </c>
      <c r="G149" s="24">
        <f>ROUND(E149*F149,0)</f>
        <v>61152</v>
      </c>
      <c r="H149" s="30"/>
      <c r="I149" s="115"/>
      <c r="J149" s="62"/>
      <c r="K149" s="49"/>
      <c r="L149" s="50"/>
    </row>
    <row r="150" spans="2:14" ht="30" customHeight="1" x14ac:dyDescent="0.2">
      <c r="B150" s="13" t="s">
        <v>263</v>
      </c>
      <c r="C150" s="67" t="s">
        <v>264</v>
      </c>
      <c r="D150" s="36" t="s">
        <v>11</v>
      </c>
      <c r="E150" s="24">
        <v>1</v>
      </c>
      <c r="F150" s="25">
        <v>767464</v>
      </c>
      <c r="G150" s="24">
        <f>ROUND(E150*F150,0)</f>
        <v>767464</v>
      </c>
      <c r="H150" s="30"/>
      <c r="I150" s="38"/>
      <c r="J150" s="39"/>
      <c r="K150" s="40"/>
      <c r="L150" s="34"/>
    </row>
    <row r="151" spans="2:14" ht="14.25" customHeight="1" x14ac:dyDescent="0.2">
      <c r="B151" s="13" t="s">
        <v>265</v>
      </c>
      <c r="C151" s="14" t="s">
        <v>266</v>
      </c>
      <c r="D151" s="15" t="s">
        <v>11</v>
      </c>
      <c r="E151" s="24">
        <v>2</v>
      </c>
      <c r="F151" s="116">
        <v>8054</v>
      </c>
      <c r="G151" s="24">
        <f t="shared" si="1"/>
        <v>16108</v>
      </c>
      <c r="H151" s="30"/>
      <c r="I151" s="38"/>
      <c r="J151" s="39"/>
      <c r="K151" s="40"/>
      <c r="L151" s="34"/>
    </row>
    <row r="152" spans="2:14" ht="26.25" customHeight="1" x14ac:dyDescent="0.2">
      <c r="B152" s="13" t="s">
        <v>267</v>
      </c>
      <c r="C152" s="14" t="s">
        <v>268</v>
      </c>
      <c r="D152" s="15" t="s">
        <v>11</v>
      </c>
      <c r="E152" s="24">
        <v>1</v>
      </c>
      <c r="F152" s="25">
        <v>70965</v>
      </c>
      <c r="G152" s="24">
        <f t="shared" si="1"/>
        <v>70965</v>
      </c>
      <c r="H152" s="30"/>
      <c r="I152" s="38"/>
      <c r="J152" s="39"/>
      <c r="K152" s="40"/>
      <c r="L152" s="34"/>
    </row>
    <row r="153" spans="2:14" ht="26.25" customHeight="1" x14ac:dyDescent="0.2">
      <c r="B153" s="13" t="s">
        <v>269</v>
      </c>
      <c r="C153" s="14" t="s">
        <v>270</v>
      </c>
      <c r="D153" s="15" t="s">
        <v>11</v>
      </c>
      <c r="E153" s="24">
        <v>3</v>
      </c>
      <c r="F153" s="25">
        <v>34011</v>
      </c>
      <c r="G153" s="24">
        <f t="shared" si="1"/>
        <v>102033</v>
      </c>
      <c r="H153" s="30"/>
      <c r="I153" s="38"/>
      <c r="J153" s="39"/>
      <c r="K153" s="40"/>
      <c r="L153" s="34"/>
    </row>
    <row r="154" spans="2:14" x14ac:dyDescent="0.2">
      <c r="B154" s="117" t="s">
        <v>271</v>
      </c>
      <c r="C154" s="67" t="s">
        <v>272</v>
      </c>
      <c r="D154" s="36" t="s">
        <v>11</v>
      </c>
      <c r="E154" s="24">
        <v>1</v>
      </c>
      <c r="F154" s="25">
        <v>320486</v>
      </c>
      <c r="G154" s="24">
        <f t="shared" si="1"/>
        <v>320486</v>
      </c>
      <c r="H154" s="30"/>
      <c r="I154" s="38"/>
      <c r="J154" s="39"/>
      <c r="K154" s="40"/>
      <c r="L154" s="34"/>
      <c r="M154" s="118"/>
      <c r="N154" s="119"/>
    </row>
    <row r="155" spans="2:14" ht="18" customHeight="1" x14ac:dyDescent="0.2">
      <c r="B155" s="42"/>
      <c r="C155" s="120" t="s">
        <v>273</v>
      </c>
      <c r="D155" s="89"/>
      <c r="E155" s="45"/>
      <c r="F155" s="46"/>
      <c r="G155" s="47">
        <f>SUM(G148:G154)</f>
        <v>1453398</v>
      </c>
      <c r="H155" s="30"/>
      <c r="I155" s="38"/>
      <c r="J155" s="39"/>
      <c r="K155" s="40"/>
      <c r="L155" s="34"/>
    </row>
    <row r="156" spans="2:14" ht="18" customHeight="1" x14ac:dyDescent="0.2">
      <c r="B156" s="51"/>
      <c r="C156" s="121"/>
      <c r="D156" s="122"/>
      <c r="E156" s="54"/>
      <c r="F156" s="55"/>
      <c r="G156" s="56"/>
      <c r="H156" s="30"/>
      <c r="I156" s="38"/>
      <c r="J156" s="39"/>
      <c r="K156" s="40"/>
      <c r="L156" s="34"/>
    </row>
    <row r="157" spans="2:14" ht="18" customHeight="1" x14ac:dyDescent="0.2">
      <c r="B157" s="57" t="s">
        <v>274</v>
      </c>
      <c r="C157" s="57" t="s">
        <v>275</v>
      </c>
      <c r="D157" s="58"/>
      <c r="E157" s="59"/>
      <c r="F157" s="60"/>
      <c r="G157" s="61"/>
      <c r="H157" s="30"/>
      <c r="I157" s="38"/>
      <c r="J157" s="39"/>
      <c r="K157" s="40"/>
      <c r="L157" s="34"/>
    </row>
    <row r="158" spans="2:14" ht="36.75" customHeight="1" x14ac:dyDescent="0.2">
      <c r="B158" s="13" t="s">
        <v>276</v>
      </c>
      <c r="C158" s="66" t="s">
        <v>277</v>
      </c>
      <c r="D158" s="15" t="s">
        <v>11</v>
      </c>
      <c r="E158" s="24">
        <v>1</v>
      </c>
      <c r="F158" s="25">
        <v>1235369</v>
      </c>
      <c r="G158" s="24">
        <f>ROUND(E158*F158,0)</f>
        <v>1235369</v>
      </c>
      <c r="H158" s="30"/>
      <c r="I158" s="38"/>
      <c r="J158" s="39"/>
      <c r="K158" s="40"/>
      <c r="L158" s="34"/>
    </row>
    <row r="159" spans="2:14" ht="15.75" customHeight="1" x14ac:dyDescent="0.2">
      <c r="B159" s="13" t="s">
        <v>278</v>
      </c>
      <c r="C159" s="14" t="s">
        <v>279</v>
      </c>
      <c r="D159" s="15" t="s">
        <v>11</v>
      </c>
      <c r="E159" s="24">
        <v>1</v>
      </c>
      <c r="F159" s="25">
        <v>627622</v>
      </c>
      <c r="G159" s="24">
        <f>ROUND(E159*F159,0)</f>
        <v>627622</v>
      </c>
      <c r="H159" s="30"/>
      <c r="I159" s="38"/>
      <c r="J159" s="39"/>
      <c r="K159" s="40"/>
      <c r="L159" s="34"/>
    </row>
    <row r="160" spans="2:14" ht="14.25" customHeight="1" x14ac:dyDescent="0.2">
      <c r="B160" s="13" t="s">
        <v>280</v>
      </c>
      <c r="C160" s="14" t="s">
        <v>281</v>
      </c>
      <c r="D160" s="15" t="s">
        <v>11</v>
      </c>
      <c r="E160" s="24">
        <v>2</v>
      </c>
      <c r="F160" s="25">
        <v>26051</v>
      </c>
      <c r="G160" s="24">
        <f>ROUND(E160*F160,0)</f>
        <v>52102</v>
      </c>
      <c r="H160" s="30"/>
      <c r="I160" s="38"/>
      <c r="J160" s="39"/>
      <c r="K160" s="40"/>
      <c r="L160" s="34"/>
    </row>
    <row r="161" spans="2:12" ht="18" customHeight="1" x14ac:dyDescent="0.2">
      <c r="B161" s="42"/>
      <c r="C161" s="43" t="s">
        <v>282</v>
      </c>
      <c r="D161" s="44"/>
      <c r="E161" s="45"/>
      <c r="F161" s="46"/>
      <c r="G161" s="47">
        <f>ROUND(SUM(G158:G160),0)</f>
        <v>1915093</v>
      </c>
      <c r="H161" s="30"/>
      <c r="I161" s="38"/>
      <c r="J161" s="39"/>
      <c r="K161" s="40"/>
      <c r="L161" s="34"/>
    </row>
    <row r="162" spans="2:12" ht="18" customHeight="1" x14ac:dyDescent="0.2">
      <c r="B162" s="51"/>
      <c r="C162" s="121"/>
      <c r="D162" s="122"/>
      <c r="E162" s="54"/>
      <c r="F162" s="55"/>
      <c r="G162" s="56"/>
      <c r="H162" s="30"/>
      <c r="I162" s="38"/>
      <c r="J162" s="39"/>
      <c r="K162" s="40"/>
      <c r="L162" s="34"/>
    </row>
    <row r="163" spans="2:12" ht="18" customHeight="1" x14ac:dyDescent="0.2">
      <c r="B163" s="57" t="s">
        <v>283</v>
      </c>
      <c r="C163" s="57" t="s">
        <v>284</v>
      </c>
      <c r="D163" s="58"/>
      <c r="E163" s="59"/>
      <c r="F163" s="60"/>
      <c r="G163" s="61"/>
      <c r="H163" s="30"/>
      <c r="I163" s="115"/>
      <c r="J163" s="62"/>
      <c r="K163" s="49"/>
      <c r="L163" s="50"/>
    </row>
    <row r="164" spans="2:12" ht="14.25" customHeight="1" x14ac:dyDescent="0.2">
      <c r="B164" s="13" t="s">
        <v>285</v>
      </c>
      <c r="C164" s="14" t="s">
        <v>286</v>
      </c>
      <c r="D164" s="15" t="s">
        <v>16</v>
      </c>
      <c r="E164" s="24">
        <v>110</v>
      </c>
      <c r="F164" s="25">
        <v>25115</v>
      </c>
      <c r="G164" s="24">
        <f>ROUND(E164*F164,0)</f>
        <v>2762650</v>
      </c>
      <c r="H164" s="30"/>
      <c r="I164" s="65"/>
      <c r="J164" s="62"/>
      <c r="K164" s="49"/>
      <c r="L164" s="50"/>
    </row>
    <row r="165" spans="2:12" ht="18" customHeight="1" x14ac:dyDescent="0.2">
      <c r="B165" s="13" t="s">
        <v>287</v>
      </c>
      <c r="C165" s="14" t="s">
        <v>288</v>
      </c>
      <c r="D165" s="15" t="s">
        <v>16</v>
      </c>
      <c r="E165" s="24">
        <v>110</v>
      </c>
      <c r="F165" s="25">
        <v>51068</v>
      </c>
      <c r="G165" s="24">
        <f>ROUND(E165*F165,0)</f>
        <v>5617480</v>
      </c>
      <c r="H165" s="30"/>
      <c r="I165" s="31"/>
      <c r="J165" s="39"/>
      <c r="K165" s="40"/>
      <c r="L165" s="34"/>
    </row>
    <row r="166" spans="2:12" ht="22.5" customHeight="1" x14ac:dyDescent="0.2">
      <c r="B166" s="13" t="s">
        <v>289</v>
      </c>
      <c r="C166" s="14" t="s">
        <v>290</v>
      </c>
      <c r="D166" s="15" t="s">
        <v>16</v>
      </c>
      <c r="E166" s="123">
        <v>1.5</v>
      </c>
      <c r="F166" s="124">
        <v>220602</v>
      </c>
      <c r="G166" s="24">
        <f>E166*F166</f>
        <v>330903</v>
      </c>
      <c r="H166" s="30"/>
      <c r="I166" s="31"/>
      <c r="J166" s="39"/>
      <c r="K166" s="40"/>
      <c r="L166" s="34"/>
    </row>
    <row r="167" spans="2:12" ht="20.25" customHeight="1" x14ac:dyDescent="0.2">
      <c r="B167" s="13" t="s">
        <v>291</v>
      </c>
      <c r="C167" s="14" t="s">
        <v>292</v>
      </c>
      <c r="D167" s="15" t="s">
        <v>30</v>
      </c>
      <c r="E167" s="24">
        <v>25</v>
      </c>
      <c r="F167" s="25">
        <v>7230</v>
      </c>
      <c r="G167" s="24">
        <f>ROUND(E167*F167,0)</f>
        <v>180750</v>
      </c>
      <c r="H167" s="30"/>
      <c r="I167" s="31"/>
      <c r="J167" s="198"/>
      <c r="K167" s="199"/>
      <c r="L167" s="34"/>
    </row>
    <row r="168" spans="2:12" ht="37.5" customHeight="1" x14ac:dyDescent="0.2">
      <c r="B168" s="13" t="s">
        <v>293</v>
      </c>
      <c r="C168" s="125" t="s">
        <v>294</v>
      </c>
      <c r="D168" s="15" t="s">
        <v>16</v>
      </c>
      <c r="E168" s="24">
        <v>285</v>
      </c>
      <c r="F168" s="25">
        <v>40000</v>
      </c>
      <c r="G168" s="24">
        <f t="shared" ref="G168:G177" si="8">ROUND(E168*F168,0)</f>
        <v>11400000</v>
      </c>
      <c r="H168" s="30"/>
      <c r="I168" s="31"/>
      <c r="J168" s="198"/>
      <c r="K168" s="199"/>
      <c r="L168" s="34"/>
    </row>
    <row r="169" spans="2:12" ht="15.75" customHeight="1" x14ac:dyDescent="0.2">
      <c r="B169" s="13" t="s">
        <v>295</v>
      </c>
      <c r="C169" s="14" t="s">
        <v>296</v>
      </c>
      <c r="D169" s="15" t="s">
        <v>16</v>
      </c>
      <c r="E169" s="24">
        <v>30</v>
      </c>
      <c r="F169" s="25">
        <v>70000</v>
      </c>
      <c r="G169" s="24">
        <f t="shared" si="8"/>
        <v>2100000</v>
      </c>
      <c r="H169" s="30"/>
      <c r="I169" s="31"/>
      <c r="J169" s="198"/>
      <c r="K169" s="199"/>
      <c r="L169" s="34"/>
    </row>
    <row r="170" spans="2:12" ht="19.5" customHeight="1" x14ac:dyDescent="0.2">
      <c r="B170" s="13" t="s">
        <v>297</v>
      </c>
      <c r="C170" s="14" t="s">
        <v>298</v>
      </c>
      <c r="D170" s="15" t="s">
        <v>16</v>
      </c>
      <c r="E170" s="24">
        <v>20</v>
      </c>
      <c r="F170" s="25">
        <v>94104</v>
      </c>
      <c r="G170" s="24">
        <f t="shared" si="8"/>
        <v>1882080</v>
      </c>
      <c r="H170" s="30"/>
      <c r="I170" s="31"/>
      <c r="J170" s="126"/>
      <c r="K170" s="127"/>
      <c r="L170" s="34"/>
    </row>
    <row r="171" spans="2:12" ht="19.5" customHeight="1" x14ac:dyDescent="0.2">
      <c r="B171" s="128"/>
      <c r="C171" s="43" t="s">
        <v>299</v>
      </c>
      <c r="D171" s="129"/>
      <c r="E171" s="26"/>
      <c r="F171" s="130"/>
      <c r="G171" s="47">
        <f>ROUND(SUM(G164:G170),0)</f>
        <v>24273863</v>
      </c>
      <c r="H171" s="30"/>
      <c r="I171" s="31"/>
      <c r="J171" s="126"/>
      <c r="K171" s="127"/>
      <c r="L171" s="34"/>
    </row>
    <row r="172" spans="2:12" ht="18" customHeight="1" x14ac:dyDescent="0.2">
      <c r="B172" s="51"/>
      <c r="C172" s="51"/>
      <c r="D172" s="131"/>
      <c r="E172" s="132"/>
      <c r="F172" s="131"/>
      <c r="G172" s="132"/>
      <c r="H172" s="30"/>
      <c r="I172" s="48"/>
      <c r="J172" s="34"/>
      <c r="K172" s="34"/>
      <c r="L172" s="34"/>
    </row>
    <row r="173" spans="2:12" ht="18" customHeight="1" x14ac:dyDescent="0.2">
      <c r="B173" s="57" t="s">
        <v>300</v>
      </c>
      <c r="C173" s="57" t="s">
        <v>301</v>
      </c>
      <c r="D173" s="58"/>
      <c r="E173" s="59"/>
      <c r="F173" s="60"/>
      <c r="G173" s="61"/>
      <c r="H173" s="30"/>
      <c r="I173" s="65"/>
      <c r="J173" s="62"/>
      <c r="K173" s="49"/>
      <c r="L173" s="50"/>
    </row>
    <row r="174" spans="2:12" ht="48" customHeight="1" x14ac:dyDescent="0.2">
      <c r="B174" s="120" t="s">
        <v>302</v>
      </c>
      <c r="C174" s="66" t="s">
        <v>303</v>
      </c>
      <c r="D174" s="15" t="s">
        <v>11</v>
      </c>
      <c r="E174" s="24">
        <v>2</v>
      </c>
      <c r="F174" s="25">
        <v>125372</v>
      </c>
      <c r="G174" s="24">
        <f>ROUND(E174*F174,0)</f>
        <v>250744</v>
      </c>
      <c r="H174" s="30"/>
      <c r="I174" s="65"/>
      <c r="J174" s="62"/>
      <c r="K174" s="49"/>
      <c r="L174" s="50"/>
    </row>
    <row r="175" spans="2:12" ht="18" customHeight="1" x14ac:dyDescent="0.2">
      <c r="B175" s="13" t="s">
        <v>304</v>
      </c>
      <c r="C175" s="14" t="s">
        <v>305</v>
      </c>
      <c r="D175" s="15" t="s">
        <v>30</v>
      </c>
      <c r="E175" s="133">
        <v>7</v>
      </c>
      <c r="F175" s="25">
        <v>8336</v>
      </c>
      <c r="G175" s="24">
        <f t="shared" si="8"/>
        <v>58352</v>
      </c>
      <c r="H175" s="30"/>
      <c r="I175" s="38"/>
      <c r="J175" s="39"/>
      <c r="K175" s="134"/>
      <c r="L175" s="34"/>
    </row>
    <row r="176" spans="2:12" ht="21" customHeight="1" x14ac:dyDescent="0.2">
      <c r="B176" s="13" t="s">
        <v>306</v>
      </c>
      <c r="C176" s="14" t="s">
        <v>307</v>
      </c>
      <c r="D176" s="15" t="s">
        <v>30</v>
      </c>
      <c r="E176" s="24">
        <v>7</v>
      </c>
      <c r="F176" s="25">
        <v>13061</v>
      </c>
      <c r="G176" s="24">
        <f t="shared" si="8"/>
        <v>91427</v>
      </c>
      <c r="H176" s="30"/>
      <c r="I176" s="38"/>
      <c r="J176" s="39"/>
      <c r="K176" s="40"/>
      <c r="L176" s="34"/>
    </row>
    <row r="177" spans="2:16" ht="21" customHeight="1" x14ac:dyDescent="0.2">
      <c r="B177" s="13" t="s">
        <v>308</v>
      </c>
      <c r="C177" s="14" t="s">
        <v>309</v>
      </c>
      <c r="D177" s="15" t="s">
        <v>30</v>
      </c>
      <c r="E177" s="24">
        <v>7</v>
      </c>
      <c r="F177" s="25">
        <v>13212</v>
      </c>
      <c r="G177" s="24">
        <f t="shared" si="8"/>
        <v>92484</v>
      </c>
      <c r="H177" s="30"/>
      <c r="I177" s="38"/>
      <c r="J177" s="39"/>
      <c r="K177" s="40"/>
      <c r="L177" s="34"/>
    </row>
    <row r="178" spans="2:16" ht="51" customHeight="1" x14ac:dyDescent="0.2">
      <c r="B178" s="13" t="s">
        <v>310</v>
      </c>
      <c r="C178" s="66" t="s">
        <v>311</v>
      </c>
      <c r="D178" s="135" t="s">
        <v>11</v>
      </c>
      <c r="E178" s="24">
        <v>1</v>
      </c>
      <c r="F178" s="25">
        <v>82293</v>
      </c>
      <c r="G178" s="24">
        <f>ROUND(E178*F178,0)</f>
        <v>82293</v>
      </c>
      <c r="H178" s="30"/>
      <c r="I178" s="38"/>
      <c r="J178" s="39"/>
      <c r="K178" s="40"/>
      <c r="L178" s="34"/>
    </row>
    <row r="179" spans="2:16" ht="28.5" customHeight="1" x14ac:dyDescent="0.2">
      <c r="B179" s="13" t="s">
        <v>312</v>
      </c>
      <c r="C179" s="66" t="s">
        <v>313</v>
      </c>
      <c r="D179" s="15" t="s">
        <v>30</v>
      </c>
      <c r="E179" s="24">
        <v>10</v>
      </c>
      <c r="F179" s="25">
        <v>76788</v>
      </c>
      <c r="G179" s="24">
        <f>ROUND(E179*F179,0)</f>
        <v>767880</v>
      </c>
      <c r="H179" s="30"/>
      <c r="I179" s="38"/>
      <c r="J179" s="39"/>
      <c r="K179" s="40"/>
      <c r="L179" s="34"/>
    </row>
    <row r="180" spans="2:16" ht="18" customHeight="1" x14ac:dyDescent="0.2">
      <c r="B180" s="42"/>
      <c r="C180" s="43" t="s">
        <v>314</v>
      </c>
      <c r="D180" s="44"/>
      <c r="E180" s="45"/>
      <c r="F180" s="46"/>
      <c r="G180" s="47">
        <f>ROUND(SUM(G174:G179),0)</f>
        <v>1343180</v>
      </c>
      <c r="H180" s="30"/>
      <c r="I180" s="48"/>
      <c r="J180" s="62"/>
      <c r="K180" s="49"/>
      <c r="L180" s="50"/>
    </row>
    <row r="181" spans="2:16" ht="22.5" customHeight="1" x14ac:dyDescent="0.2">
      <c r="B181" s="136"/>
      <c r="C181" s="51"/>
      <c r="D181" s="137"/>
      <c r="E181" s="138"/>
      <c r="F181" s="139"/>
      <c r="G181" s="132"/>
      <c r="H181" s="30"/>
    </row>
    <row r="182" spans="2:16" ht="18" customHeight="1" x14ac:dyDescent="0.2">
      <c r="B182" s="57" t="s">
        <v>315</v>
      </c>
      <c r="C182" s="57" t="s">
        <v>316</v>
      </c>
      <c r="D182" s="140"/>
      <c r="E182" s="59"/>
      <c r="F182" s="60"/>
      <c r="G182" s="61"/>
      <c r="H182" s="30"/>
      <c r="I182" s="141">
        <f>G19+G25+G30+G42+G49+G60+G74+G80+G95+G107+G113+G118+G145+G155+G161+G171+G180+G184</f>
        <v>201314350</v>
      </c>
      <c r="J182" s="142"/>
      <c r="K182" s="142"/>
      <c r="L182" s="142"/>
      <c r="M182" s="142"/>
      <c r="N182" s="143"/>
      <c r="O182" s="144"/>
      <c r="P182" s="139"/>
    </row>
    <row r="183" spans="2:16" ht="27" customHeight="1" x14ac:dyDescent="0.2">
      <c r="B183" s="13" t="s">
        <v>317</v>
      </c>
      <c r="C183" s="14" t="s">
        <v>318</v>
      </c>
      <c r="D183" s="15" t="s">
        <v>129</v>
      </c>
      <c r="E183" s="24">
        <v>1</v>
      </c>
      <c r="F183" s="25">
        <v>303213</v>
      </c>
      <c r="G183" s="24">
        <f t="shared" ref="G183" si="9">ROUND(E183*F183,0)</f>
        <v>303213</v>
      </c>
      <c r="H183" s="30"/>
      <c r="I183" s="145"/>
      <c r="J183" s="142"/>
      <c r="K183" s="142"/>
      <c r="L183" s="142"/>
      <c r="M183" s="142"/>
      <c r="N183" s="143"/>
      <c r="O183" s="144"/>
      <c r="P183" s="139"/>
    </row>
    <row r="184" spans="2:16" ht="18" customHeight="1" x14ac:dyDescent="0.2">
      <c r="B184" s="42"/>
      <c r="C184" s="43" t="s">
        <v>319</v>
      </c>
      <c r="D184" s="146"/>
      <c r="E184" s="45"/>
      <c r="F184" s="46"/>
      <c r="G184" s="47">
        <f>ROUND(SUM(303213),0)</f>
        <v>303213</v>
      </c>
      <c r="H184" s="30"/>
      <c r="I184" s="147">
        <f>G19+G25+G30+G42+G49+G60+G74+G80+G95+G107+G113+G113+G118+G145+G155+G161+G171+G180+G184</f>
        <v>204225299</v>
      </c>
      <c r="J184" s="142"/>
      <c r="K184" s="142"/>
      <c r="L184" s="142"/>
      <c r="M184" s="142"/>
      <c r="N184" s="143"/>
      <c r="O184" s="144"/>
      <c r="P184" s="139"/>
    </row>
    <row r="185" spans="2:16" ht="18" customHeight="1" thickBot="1" x14ac:dyDescent="0.25">
      <c r="B185" s="51"/>
      <c r="C185" s="51"/>
      <c r="D185" s="148"/>
      <c r="E185" s="149"/>
      <c r="F185" s="55"/>
      <c r="G185" s="56"/>
      <c r="H185" s="30"/>
      <c r="I185" s="150"/>
      <c r="J185" s="142"/>
      <c r="K185" s="142"/>
      <c r="L185" s="142"/>
      <c r="M185" s="142"/>
      <c r="N185" s="143"/>
      <c r="O185" s="144"/>
      <c r="P185" s="139"/>
    </row>
    <row r="186" spans="2:16" ht="18.75" customHeight="1" thickBot="1" x14ac:dyDescent="0.25">
      <c r="B186" s="200" t="s">
        <v>320</v>
      </c>
      <c r="C186" s="201"/>
      <c r="D186" s="201"/>
      <c r="E186" s="201"/>
      <c r="F186" s="202"/>
      <c r="G186" s="151">
        <f>G19+G25+G30+G42+G49+G60+G74+G80+G95+G107+G113+G118+G145+G155+G161+G171+G180+G184</f>
        <v>201314350</v>
      </c>
      <c r="H186" s="152"/>
      <c r="I186" s="147">
        <v>201314350</v>
      </c>
      <c r="J186" s="147"/>
      <c r="K186" s="147"/>
      <c r="L186" s="147"/>
      <c r="M186" s="147"/>
      <c r="N186" s="153"/>
      <c r="O186" s="154"/>
    </row>
    <row r="187" spans="2:16" ht="14.25" customHeight="1" x14ac:dyDescent="0.2">
      <c r="B187" s="203" t="s">
        <v>321</v>
      </c>
      <c r="C187" s="204"/>
      <c r="D187" s="209" t="s">
        <v>322</v>
      </c>
      <c r="E187" s="209"/>
      <c r="F187" s="155">
        <v>0.19</v>
      </c>
      <c r="G187" s="156">
        <f>ROUND(G186*F187,0)</f>
        <v>38249727</v>
      </c>
      <c r="H187" s="30"/>
      <c r="I187" s="147"/>
      <c r="J187" s="147"/>
      <c r="K187" s="147"/>
      <c r="L187" s="157"/>
      <c r="M187" s="147"/>
      <c r="N187" s="147"/>
      <c r="O187" s="153"/>
    </row>
    <row r="188" spans="2:16" ht="15" customHeight="1" x14ac:dyDescent="0.2">
      <c r="B188" s="205"/>
      <c r="C188" s="206"/>
      <c r="D188" s="210" t="s">
        <v>323</v>
      </c>
      <c r="E188" s="210"/>
      <c r="F188" s="158">
        <v>0.02</v>
      </c>
      <c r="G188" s="159">
        <f>ROUND(G186*F188,0)</f>
        <v>4026287</v>
      </c>
      <c r="H188" s="30"/>
      <c r="J188" s="147"/>
      <c r="K188" s="147"/>
      <c r="L188" s="157"/>
      <c r="M188" s="147"/>
      <c r="N188" s="147"/>
      <c r="O188" s="153"/>
    </row>
    <row r="189" spans="2:16" ht="17.25" customHeight="1" thickBot="1" x14ac:dyDescent="0.25">
      <c r="B189" s="207"/>
      <c r="C189" s="208"/>
      <c r="D189" s="211" t="s">
        <v>324</v>
      </c>
      <c r="E189" s="211"/>
      <c r="F189" s="160">
        <v>0.06</v>
      </c>
      <c r="G189" s="161">
        <f>ROUND(G186*F189,0)</f>
        <v>12078861</v>
      </c>
      <c r="H189" s="30"/>
      <c r="I189" s="212"/>
      <c r="J189" s="212"/>
      <c r="K189" s="212"/>
      <c r="L189" s="212"/>
      <c r="M189" s="212"/>
      <c r="N189" s="162"/>
      <c r="O189" s="153"/>
    </row>
    <row r="190" spans="2:16" ht="16.5" customHeight="1" thickBot="1" x14ac:dyDescent="0.25">
      <c r="B190" s="184" t="s">
        <v>325</v>
      </c>
      <c r="C190" s="185"/>
      <c r="D190" s="185"/>
      <c r="E190" s="185"/>
      <c r="F190" s="186"/>
      <c r="G190" s="151">
        <f>ROUND(SUM(G186:G189),0)</f>
        <v>255669225</v>
      </c>
      <c r="H190" s="30"/>
      <c r="I190" s="187"/>
      <c r="J190" s="187"/>
      <c r="K190" s="187"/>
      <c r="L190" s="187"/>
      <c r="M190" s="163"/>
      <c r="N190" s="164"/>
      <c r="O190" s="165"/>
    </row>
    <row r="191" spans="2:16" ht="15.75" customHeight="1" thickBot="1" x14ac:dyDescent="0.25">
      <c r="B191" s="188" t="s">
        <v>326</v>
      </c>
      <c r="C191" s="189"/>
      <c r="D191" s="189"/>
      <c r="E191" s="190"/>
      <c r="F191" s="166">
        <v>0.19</v>
      </c>
      <c r="G191" s="167">
        <f>ROUND(G189*F191,0)</f>
        <v>2294984</v>
      </c>
      <c r="I191" s="187"/>
      <c r="J191" s="187"/>
      <c r="K191" s="187"/>
      <c r="L191" s="187"/>
      <c r="M191" s="163"/>
      <c r="N191" s="164"/>
      <c r="O191" s="153"/>
    </row>
    <row r="192" spans="2:16" ht="15.75" customHeight="1" thickBot="1" x14ac:dyDescent="0.25">
      <c r="B192" s="188" t="s">
        <v>327</v>
      </c>
      <c r="C192" s="189"/>
      <c r="D192" s="191">
        <v>0.01</v>
      </c>
      <c r="E192" s="192"/>
      <c r="F192" s="193"/>
      <c r="G192" s="161">
        <f>ROUND((G186*0.01),0)</f>
        <v>2013144</v>
      </c>
      <c r="I192" s="187"/>
      <c r="J192" s="187"/>
      <c r="K192" s="168"/>
      <c r="L192" s="168"/>
      <c r="M192" s="163"/>
      <c r="N192" s="164"/>
      <c r="O192" s="153"/>
    </row>
    <row r="193" spans="2:15" ht="18.75" customHeight="1" thickBot="1" x14ac:dyDescent="0.25">
      <c r="B193" s="194" t="s">
        <v>328</v>
      </c>
      <c r="C193" s="195"/>
      <c r="D193" s="195"/>
      <c r="E193" s="195"/>
      <c r="F193" s="196"/>
      <c r="G193" s="169">
        <f>G190+G191+G192</f>
        <v>259977353</v>
      </c>
      <c r="I193" s="187"/>
      <c r="J193" s="187"/>
      <c r="K193" s="187"/>
      <c r="L193" s="187"/>
      <c r="M193" s="163"/>
      <c r="N193" s="164"/>
      <c r="O193" s="165"/>
    </row>
    <row r="194" spans="2:15" x14ac:dyDescent="0.2">
      <c r="B194" s="170"/>
      <c r="C194" s="30"/>
      <c r="D194" s="170"/>
      <c r="E194" s="30"/>
      <c r="F194" s="171"/>
      <c r="G194" s="172"/>
      <c r="I194" s="181"/>
      <c r="J194" s="181"/>
      <c r="K194" s="181"/>
      <c r="L194" s="181"/>
      <c r="M194" s="181"/>
      <c r="N194" s="162"/>
    </row>
    <row r="195" spans="2:15" ht="15.75" customHeight="1" x14ac:dyDescent="0.2">
      <c r="C195" s="173" t="s">
        <v>329</v>
      </c>
      <c r="F195" s="174"/>
      <c r="G195" s="175"/>
      <c r="I195" s="182"/>
      <c r="J195" s="182"/>
      <c r="K195" s="182"/>
      <c r="L195" s="182"/>
      <c r="M195" s="163"/>
      <c r="N195" s="164"/>
    </row>
    <row r="196" spans="2:15" x14ac:dyDescent="0.2">
      <c r="C196" s="173"/>
      <c r="G196" s="174"/>
      <c r="I196" s="183"/>
      <c r="J196" s="183"/>
      <c r="K196" s="183"/>
      <c r="L196" s="183"/>
      <c r="M196" s="183"/>
      <c r="N196" s="162"/>
    </row>
    <row r="197" spans="2:15" ht="17.25" customHeight="1" x14ac:dyDescent="0.2">
      <c r="C197" s="173" t="s">
        <v>330</v>
      </c>
      <c r="F197" s="176"/>
      <c r="G197" s="176">
        <v>259977353</v>
      </c>
    </row>
    <row r="198" spans="2:15" x14ac:dyDescent="0.2">
      <c r="F198" s="176"/>
      <c r="G198" s="174"/>
      <c r="H198" s="30"/>
      <c r="I198" s="177"/>
    </row>
    <row r="199" spans="2:15" x14ac:dyDescent="0.2">
      <c r="F199" s="176"/>
      <c r="G199" s="176"/>
      <c r="H199" s="163"/>
      <c r="I199" s="178"/>
    </row>
    <row r="200" spans="2:15" x14ac:dyDescent="0.2">
      <c r="H200" s="163"/>
      <c r="I200" s="178"/>
    </row>
    <row r="201" spans="2:15" ht="15" x14ac:dyDescent="0.2">
      <c r="B201" s="179"/>
      <c r="G201" s="176"/>
      <c r="H201" s="163"/>
      <c r="I201" s="178"/>
    </row>
    <row r="204" spans="2:15" x14ac:dyDescent="0.2">
      <c r="G204" s="180"/>
    </row>
  </sheetData>
  <mergeCells count="21">
    <mergeCell ref="B2:G3"/>
    <mergeCell ref="J167:J169"/>
    <mergeCell ref="K167:K169"/>
    <mergeCell ref="B186:F186"/>
    <mergeCell ref="B187:C189"/>
    <mergeCell ref="D187:E187"/>
    <mergeCell ref="D188:E188"/>
    <mergeCell ref="D189:E189"/>
    <mergeCell ref="I189:M189"/>
    <mergeCell ref="I194:M194"/>
    <mergeCell ref="I195:L195"/>
    <mergeCell ref="I196:M196"/>
    <mergeCell ref="B190:F190"/>
    <mergeCell ref="I190:J193"/>
    <mergeCell ref="K190:L190"/>
    <mergeCell ref="B191:E191"/>
    <mergeCell ref="K191:L191"/>
    <mergeCell ref="B192:C192"/>
    <mergeCell ref="D192:F192"/>
    <mergeCell ref="B193:F193"/>
    <mergeCell ref="K193:L193"/>
  </mergeCells>
  <pageMargins left="0.98425196850393704" right="0" top="0.78740157480314965" bottom="0.78740157480314965" header="0" footer="0"/>
  <pageSetup scale="95" orientation="portrait" errors="NA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ARAUCA</vt:lpstr>
      <vt:lpstr>'PRESUPUESTO ARAUCA'!Área_de_impresión</vt:lpstr>
      <vt:lpstr>'PRESUPUESTO ARAUCA'!Títulos_a_imprimir</vt:lpstr>
    </vt:vector>
  </TitlesOfParts>
  <Company>RNEC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Constanza</dc:creator>
  <cp:lastModifiedBy>Alison Constanza Molina Rodriguez</cp:lastModifiedBy>
  <dcterms:created xsi:type="dcterms:W3CDTF">2024-07-30T15:50:32Z</dcterms:created>
  <dcterms:modified xsi:type="dcterms:W3CDTF">2024-07-30T16:01:05Z</dcterms:modified>
</cp:coreProperties>
</file>